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24226"/>
  <mc:AlternateContent xmlns:mc="http://schemas.openxmlformats.org/markup-compatibility/2006">
    <mc:Choice Requires="x15">
      <x15ac:absPath xmlns:x15ac="http://schemas.microsoft.com/office/spreadsheetml/2010/11/ac" url="D:\1.CLIENTS\Nissin\DATA\"/>
    </mc:Choice>
  </mc:AlternateContent>
  <xr:revisionPtr revIDLastSave="0" documentId="13_ncr:1_{9BC3415A-A5B9-4EE3-8DFF-09B526064495}" xr6:coauthVersionLast="47" xr6:coauthVersionMax="47" xr10:uidLastSave="{00000000-0000-0000-0000-000000000000}"/>
  <bookViews>
    <workbookView xWindow="-108" yWindow="-108" windowWidth="23256" windowHeight="12456" xr2:uid="{00000000-000D-0000-FFFF-FFFF00000000}"/>
  </bookViews>
  <sheets>
    <sheet name="Summary" sheetId="40" r:id="rId1"/>
    <sheet name="Note4.23" sheetId="39" r:id="rId2"/>
    <sheet name="TB4.23" sheetId="42" r:id="rId3"/>
    <sheet name="Note3.23" sheetId="41" r:id="rId4"/>
    <sheet name="Note12.22" sheetId="37" r:id="rId5"/>
    <sheet name="TB12.22" sheetId="38" r:id="rId6"/>
    <sheet name="Note11.22" sheetId="35" r:id="rId7"/>
    <sheet name="TB11.22" sheetId="36" r:id="rId8"/>
    <sheet name="Note10.22" sheetId="33" r:id="rId9"/>
    <sheet name="TB10.22" sheetId="34" r:id="rId10"/>
    <sheet name="Note9.22" sheetId="31" r:id="rId11"/>
    <sheet name="TB9.22" sheetId="32" r:id="rId12"/>
    <sheet name="Note8.22" sheetId="29" r:id="rId13"/>
    <sheet name="TB8.22" sheetId="30" r:id="rId14"/>
    <sheet name="Note7.22" sheetId="27" r:id="rId15"/>
    <sheet name="TB7.22" sheetId="28" r:id="rId16"/>
    <sheet name="Note6.22" sheetId="22" r:id="rId17"/>
    <sheet name="TB6.22" sheetId="26" r:id="rId18"/>
    <sheet name="Note5.22" sheetId="25" r:id="rId19"/>
    <sheet name="TB5.22" sheetId="23" r:id="rId20"/>
    <sheet name="Note4.22" sheetId="20" r:id="rId21"/>
    <sheet name="TB4.22" sheetId="21" r:id="rId22"/>
    <sheet name="Note3.22" sheetId="19" r:id="rId23"/>
    <sheet name="Note2.22" sheetId="17" r:id="rId24"/>
    <sheet name="TB2.22" sheetId="18" r:id="rId25"/>
    <sheet name="Note1.22" sheetId="15" r:id="rId26"/>
    <sheet name="TB1.22" sheetId="16" r:id="rId27"/>
    <sheet name="Note12" sheetId="13" r:id="rId28"/>
    <sheet name="TB12" sheetId="14" r:id="rId29"/>
    <sheet name="Note11" sheetId="11" r:id="rId30"/>
    <sheet name="TB11" sheetId="12" r:id="rId31"/>
    <sheet name="Note10" sheetId="9" r:id="rId32"/>
    <sheet name="TB10" sheetId="10" r:id="rId33"/>
    <sheet name="Note9" sheetId="7" r:id="rId34"/>
    <sheet name="TB9" sheetId="8" r:id="rId35"/>
    <sheet name="Note8" sheetId="6" r:id="rId36"/>
    <sheet name="TB8" sheetId="5" r:id="rId37"/>
    <sheet name="July" sheetId="4" r:id="rId38"/>
    <sheet name="June" sheetId="3" r:id="rId39"/>
    <sheet name="May" sheetId="2" r:id="rId40"/>
    <sheet name="Apr" sheetId="1" r:id="rId41"/>
  </sheets>
  <definedNames>
    <definedName name="_xlnm._FilterDatabase" localSheetId="40" hidden="1">Apr!$A$14:$H$152</definedName>
    <definedName name="_xlnm._FilterDatabase" localSheetId="24" hidden="1">'TB2.22'!$A$1:$J$95</definedName>
    <definedName name="_xlnm.Print_Area" localSheetId="40">Apr!$A$1:$G$152</definedName>
    <definedName name="_xlnm.Print_Area" localSheetId="37">July!$A$1:$G$159</definedName>
    <definedName name="_xlnm.Print_Area" localSheetId="38">June!$A$1:$G$156</definedName>
    <definedName name="_xlnm.Print_Area" localSheetId="39">May!$A$1:$G$152</definedName>
    <definedName name="_xlnm.Print_Area" localSheetId="25">Note1.22!$A$1:$D$78</definedName>
    <definedName name="_xlnm.Print_Area" localSheetId="31">Note10!$A$1:$D$70</definedName>
    <definedName name="_xlnm.Print_Area" localSheetId="8">Note10.22!$A$1:$D$81</definedName>
    <definedName name="_xlnm.Print_Area" localSheetId="29">Note11!$A$1:$D$73</definedName>
    <definedName name="_xlnm.Print_Area" localSheetId="6">Note11.22!$A$1:$D$81</definedName>
    <definedName name="_xlnm.Print_Area" localSheetId="27">Note12!$A$1:$D$75</definedName>
    <definedName name="_xlnm.Print_Area" localSheetId="4">Note12.22!$A$1:$D$86</definedName>
    <definedName name="_xlnm.Print_Area" localSheetId="23">Note2.22!$A$1:$D$72</definedName>
    <definedName name="_xlnm.Print_Area" localSheetId="22">Note3.22!$A$1:$D$74</definedName>
    <definedName name="_xlnm.Print_Area" localSheetId="20">Note4.22!$A$1:$D$75</definedName>
    <definedName name="_xlnm.Print_Area" localSheetId="1">Note4.23!$A$1:$D$85</definedName>
    <definedName name="_xlnm.Print_Area" localSheetId="16">Note6.22!$A$1:$D$75</definedName>
    <definedName name="_xlnm.Print_Area" localSheetId="14">Note7.22!$A$1:$D$77</definedName>
    <definedName name="_xlnm.Print_Area" localSheetId="12">Note8.22!$A$1:$D$79</definedName>
    <definedName name="_xlnm.Print_Area" localSheetId="33">Note9!$A$1:$D$73</definedName>
    <definedName name="_xlnm.Print_Area" localSheetId="10">Note9.22!$A$1:$D$79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8" i="41" l="1"/>
  <c r="C58" i="41"/>
  <c r="C54" i="41"/>
  <c r="C51" i="41"/>
  <c r="C48" i="41"/>
  <c r="C41" i="41"/>
  <c r="C40" i="41" s="1"/>
  <c r="D32" i="41"/>
  <c r="C32" i="41"/>
  <c r="C28" i="41"/>
  <c r="E15" i="39" l="1"/>
  <c r="AY39" i="40"/>
  <c r="AU39" i="40"/>
  <c r="AQ39" i="40"/>
  <c r="AM39" i="40"/>
  <c r="AI39" i="40"/>
  <c r="AE39" i="40"/>
  <c r="AA39" i="40"/>
  <c r="W39" i="40"/>
  <c r="S39" i="40"/>
  <c r="O39" i="40"/>
  <c r="K39" i="40"/>
  <c r="G39" i="40"/>
  <c r="AY38" i="40"/>
  <c r="AU38" i="40"/>
  <c r="AQ38" i="40"/>
  <c r="AM38" i="40"/>
  <c r="AI38" i="40"/>
  <c r="AE38" i="40"/>
  <c r="AA38" i="40"/>
  <c r="W38" i="40"/>
  <c r="S38" i="40"/>
  <c r="O38" i="40"/>
  <c r="K38" i="40"/>
  <c r="G38" i="40"/>
  <c r="AY37" i="40"/>
  <c r="AU37" i="40"/>
  <c r="AQ37" i="40"/>
  <c r="AM37" i="40"/>
  <c r="AI37" i="40"/>
  <c r="AE37" i="40"/>
  <c r="AA37" i="40"/>
  <c r="W37" i="40"/>
  <c r="S37" i="40"/>
  <c r="O37" i="40"/>
  <c r="K37" i="40"/>
  <c r="G37" i="40"/>
  <c r="AY36" i="40"/>
  <c r="AU36" i="40"/>
  <c r="AQ36" i="40"/>
  <c r="AM36" i="40"/>
  <c r="AI36" i="40"/>
  <c r="AE36" i="40"/>
  <c r="AA36" i="40"/>
  <c r="W36" i="40"/>
  <c r="S36" i="40"/>
  <c r="O36" i="40"/>
  <c r="K36" i="40"/>
  <c r="G36" i="40"/>
  <c r="AY35" i="40"/>
  <c r="AU35" i="40"/>
  <c r="AQ35" i="40"/>
  <c r="AM35" i="40"/>
  <c r="AI35" i="40"/>
  <c r="AE35" i="40"/>
  <c r="AA35" i="40"/>
  <c r="W35" i="40"/>
  <c r="S35" i="40"/>
  <c r="O35" i="40"/>
  <c r="K35" i="40"/>
  <c r="G35" i="40"/>
  <c r="AY34" i="40"/>
  <c r="AU34" i="40"/>
  <c r="AQ34" i="40"/>
  <c r="AM34" i="40"/>
  <c r="AI34" i="40"/>
  <c r="AE34" i="40"/>
  <c r="AA34" i="40"/>
  <c r="W34" i="40"/>
  <c r="S34" i="40"/>
  <c r="O34" i="40"/>
  <c r="K34" i="40"/>
  <c r="G34" i="40"/>
  <c r="AY33" i="40"/>
  <c r="AU33" i="40"/>
  <c r="AQ33" i="40"/>
  <c r="AM33" i="40"/>
  <c r="AI33" i="40"/>
  <c r="AE33" i="40"/>
  <c r="AA33" i="40"/>
  <c r="W33" i="40"/>
  <c r="S33" i="40"/>
  <c r="O33" i="40"/>
  <c r="K33" i="40"/>
  <c r="G33" i="40"/>
  <c r="AY32" i="40"/>
  <c r="AU32" i="40"/>
  <c r="AQ32" i="40"/>
  <c r="AM32" i="40"/>
  <c r="AI32" i="40"/>
  <c r="AE32" i="40"/>
  <c r="AA32" i="40"/>
  <c r="W32" i="40"/>
  <c r="S32" i="40"/>
  <c r="O32" i="40"/>
  <c r="K32" i="40"/>
  <c r="G32" i="40"/>
  <c r="AY31" i="40"/>
  <c r="AU31" i="40"/>
  <c r="AQ31" i="40"/>
  <c r="AM31" i="40"/>
  <c r="AI31" i="40"/>
  <c r="AE31" i="40"/>
  <c r="AA31" i="40"/>
  <c r="W31" i="40"/>
  <c r="S31" i="40"/>
  <c r="O31" i="40"/>
  <c r="K31" i="40"/>
  <c r="G31" i="40"/>
  <c r="AY30" i="40"/>
  <c r="AU30" i="40"/>
  <c r="AQ30" i="40"/>
  <c r="AM30" i="40"/>
  <c r="AI30" i="40"/>
  <c r="AE30" i="40"/>
  <c r="AA30" i="40"/>
  <c r="W30" i="40"/>
  <c r="S30" i="40"/>
  <c r="O30" i="40"/>
  <c r="K30" i="40"/>
  <c r="G30" i="40"/>
  <c r="AY29" i="40"/>
  <c r="AU29" i="40"/>
  <c r="AQ29" i="40"/>
  <c r="AM29" i="40"/>
  <c r="AI29" i="40"/>
  <c r="AE29" i="40"/>
  <c r="AA29" i="40"/>
  <c r="W29" i="40"/>
  <c r="S29" i="40"/>
  <c r="O29" i="40"/>
  <c r="K29" i="40"/>
  <c r="G29" i="40"/>
  <c r="AY28" i="40"/>
  <c r="AU28" i="40"/>
  <c r="AQ28" i="40"/>
  <c r="AM28" i="40"/>
  <c r="AI28" i="40"/>
  <c r="AE28" i="40"/>
  <c r="AA28" i="40"/>
  <c r="W28" i="40"/>
  <c r="S28" i="40"/>
  <c r="O28" i="40"/>
  <c r="K28" i="40"/>
  <c r="G28" i="40"/>
  <c r="AY27" i="40"/>
  <c r="AU27" i="40"/>
  <c r="AQ27" i="40"/>
  <c r="AM27" i="40"/>
  <c r="AI27" i="40"/>
  <c r="AE27" i="40"/>
  <c r="AA27" i="40"/>
  <c r="W27" i="40"/>
  <c r="S27" i="40"/>
  <c r="O27" i="40"/>
  <c r="K27" i="40"/>
  <c r="G27" i="40"/>
  <c r="AY26" i="40"/>
  <c r="AU26" i="40"/>
  <c r="AQ26" i="40"/>
  <c r="AM26" i="40"/>
  <c r="AI26" i="40"/>
  <c r="AE26" i="40"/>
  <c r="AA26" i="40"/>
  <c r="W26" i="40"/>
  <c r="S26" i="40"/>
  <c r="O26" i="40"/>
  <c r="K26" i="40"/>
  <c r="G26" i="40"/>
  <c r="AY25" i="40"/>
  <c r="AU25" i="40"/>
  <c r="AQ25" i="40"/>
  <c r="AM25" i="40"/>
  <c r="AI25" i="40"/>
  <c r="AE25" i="40"/>
  <c r="AA25" i="40"/>
  <c r="W25" i="40"/>
  <c r="S25" i="40"/>
  <c r="O25" i="40"/>
  <c r="K25" i="40"/>
  <c r="G25" i="40"/>
  <c r="AY24" i="40"/>
  <c r="AU24" i="40"/>
  <c r="AQ24" i="40"/>
  <c r="AM24" i="40"/>
  <c r="AI24" i="40"/>
  <c r="AE24" i="40"/>
  <c r="AA24" i="40"/>
  <c r="W24" i="40"/>
  <c r="S24" i="40"/>
  <c r="O24" i="40"/>
  <c r="K24" i="40"/>
  <c r="G24" i="40"/>
  <c r="AY23" i="40"/>
  <c r="AU23" i="40"/>
  <c r="AQ23" i="40"/>
  <c r="AM23" i="40"/>
  <c r="AI23" i="40"/>
  <c r="AE23" i="40"/>
  <c r="AA23" i="40"/>
  <c r="W23" i="40"/>
  <c r="S23" i="40"/>
  <c r="O23" i="40"/>
  <c r="K23" i="40"/>
  <c r="G23" i="40"/>
  <c r="AY22" i="40"/>
  <c r="AU22" i="40"/>
  <c r="AQ22" i="40"/>
  <c r="AM22" i="40"/>
  <c r="AI22" i="40"/>
  <c r="AE22" i="40"/>
  <c r="AA22" i="40"/>
  <c r="W22" i="40"/>
  <c r="S22" i="40"/>
  <c r="O22" i="40"/>
  <c r="K22" i="40"/>
  <c r="G22" i="40"/>
  <c r="AY21" i="40"/>
  <c r="AU21" i="40"/>
  <c r="AQ21" i="40"/>
  <c r="AM21" i="40"/>
  <c r="AI21" i="40"/>
  <c r="AE21" i="40"/>
  <c r="AA21" i="40"/>
  <c r="W21" i="40"/>
  <c r="S21" i="40"/>
  <c r="O21" i="40"/>
  <c r="K21" i="40"/>
  <c r="G21" i="40"/>
  <c r="AY20" i="40"/>
  <c r="AU20" i="40"/>
  <c r="AQ20" i="40"/>
  <c r="AM20" i="40"/>
  <c r="AI20" i="40"/>
  <c r="AE20" i="40"/>
  <c r="AA20" i="40"/>
  <c r="W20" i="40"/>
  <c r="S20" i="40"/>
  <c r="O20" i="40"/>
  <c r="K20" i="40"/>
  <c r="G20" i="40"/>
  <c r="AY19" i="40"/>
  <c r="AU19" i="40"/>
  <c r="AQ19" i="40"/>
  <c r="AM19" i="40"/>
  <c r="AI19" i="40"/>
  <c r="AE19" i="40"/>
  <c r="AA19" i="40"/>
  <c r="W19" i="40"/>
  <c r="S19" i="40"/>
  <c r="O19" i="40"/>
  <c r="K19" i="40"/>
  <c r="G19" i="40"/>
  <c r="AY18" i="40"/>
  <c r="AU18" i="40"/>
  <c r="AQ18" i="40"/>
  <c r="AM18" i="40"/>
  <c r="AI18" i="40"/>
  <c r="AE18" i="40"/>
  <c r="AA18" i="40"/>
  <c r="W18" i="40"/>
  <c r="S18" i="40"/>
  <c r="O18" i="40"/>
  <c r="K18" i="40"/>
  <c r="G18" i="40"/>
  <c r="AY17" i="40"/>
  <c r="AU17" i="40"/>
  <c r="AQ17" i="40"/>
  <c r="AM17" i="40"/>
  <c r="AI17" i="40"/>
  <c r="AE17" i="40"/>
  <c r="AA17" i="40"/>
  <c r="W17" i="40"/>
  <c r="S17" i="40"/>
  <c r="O17" i="40"/>
  <c r="K17" i="40"/>
  <c r="G17" i="40"/>
  <c r="A17" i="40"/>
  <c r="AY16" i="40"/>
  <c r="AU16" i="40"/>
  <c r="AQ16" i="40"/>
  <c r="AM16" i="40"/>
  <c r="AI16" i="40"/>
  <c r="AE16" i="40"/>
  <c r="AA16" i="40"/>
  <c r="W16" i="40"/>
  <c r="S16" i="40"/>
  <c r="O16" i="40"/>
  <c r="K16" i="40"/>
  <c r="G16" i="40"/>
  <c r="AY15" i="40"/>
  <c r="AU15" i="40"/>
  <c r="AQ15" i="40"/>
  <c r="AM15" i="40"/>
  <c r="AI15" i="40"/>
  <c r="AE15" i="40"/>
  <c r="AA15" i="40"/>
  <c r="W15" i="40"/>
  <c r="S15" i="40"/>
  <c r="O15" i="40"/>
  <c r="K15" i="40"/>
  <c r="G15" i="40"/>
  <c r="AY14" i="40"/>
  <c r="AU14" i="40"/>
  <c r="AQ14" i="40"/>
  <c r="AZ14" i="40" s="1"/>
  <c r="AM14" i="40"/>
  <c r="AI14" i="40"/>
  <c r="AE14" i="40"/>
  <c r="AA14" i="40"/>
  <c r="W14" i="40"/>
  <c r="S14" i="40"/>
  <c r="O14" i="40"/>
  <c r="K14" i="40"/>
  <c r="G14" i="40"/>
  <c r="AY13" i="40"/>
  <c r="AU13" i="40"/>
  <c r="AQ13" i="40"/>
  <c r="AM13" i="40"/>
  <c r="AI13" i="40"/>
  <c r="AE13" i="40"/>
  <c r="AA13" i="40"/>
  <c r="W13" i="40"/>
  <c r="S13" i="40"/>
  <c r="O13" i="40"/>
  <c r="K13" i="40"/>
  <c r="G13" i="40"/>
  <c r="AY12" i="40"/>
  <c r="AU12" i="40"/>
  <c r="AU10" i="40" s="1"/>
  <c r="AQ12" i="40"/>
  <c r="AM12" i="40"/>
  <c r="AI12" i="40"/>
  <c r="AE12" i="40"/>
  <c r="AE10" i="40" s="1"/>
  <c r="AA12" i="40"/>
  <c r="AA10" i="40" s="1"/>
  <c r="W12" i="40"/>
  <c r="W10" i="40" s="1"/>
  <c r="S12" i="40"/>
  <c r="O12" i="40"/>
  <c r="K12" i="40"/>
  <c r="G12" i="40"/>
  <c r="AY11" i="40"/>
  <c r="AY10" i="40" s="1"/>
  <c r="AU11" i="40"/>
  <c r="AQ11" i="40"/>
  <c r="AQ10" i="40" s="1"/>
  <c r="AM11" i="40"/>
  <c r="AM10" i="40" s="1"/>
  <c r="AI11" i="40"/>
  <c r="AI10" i="40" s="1"/>
  <c r="AE11" i="40"/>
  <c r="AA11" i="40"/>
  <c r="W11" i="40"/>
  <c r="S11" i="40"/>
  <c r="S10" i="40" s="1"/>
  <c r="O11" i="40"/>
  <c r="K11" i="40"/>
  <c r="K10" i="40" s="1"/>
  <c r="G11" i="40"/>
  <c r="G10" i="40" s="1"/>
  <c r="AX10" i="40"/>
  <c r="AW10" i="40"/>
  <c r="AV10" i="40"/>
  <c r="AT10" i="40"/>
  <c r="AS10" i="40"/>
  <c r="AR10" i="40"/>
  <c r="AP10" i="40"/>
  <c r="AO10" i="40"/>
  <c r="AN10" i="40"/>
  <c r="AL10" i="40"/>
  <c r="AK10" i="40"/>
  <c r="AJ10" i="40"/>
  <c r="AH10" i="40"/>
  <c r="AG10" i="40"/>
  <c r="AF10" i="40"/>
  <c r="AD10" i="40"/>
  <c r="AC10" i="40"/>
  <c r="AB10" i="40"/>
  <c r="Z10" i="40"/>
  <c r="Y10" i="40"/>
  <c r="X10" i="40"/>
  <c r="V10" i="40"/>
  <c r="U10" i="40"/>
  <c r="T10" i="40"/>
  <c r="R10" i="40"/>
  <c r="Q10" i="40"/>
  <c r="P10" i="40"/>
  <c r="N10" i="40"/>
  <c r="M10" i="40"/>
  <c r="L10" i="40"/>
  <c r="J10" i="40"/>
  <c r="I10" i="40"/>
  <c r="H10" i="40"/>
  <c r="F10" i="40"/>
  <c r="E10" i="40"/>
  <c r="D10" i="40"/>
  <c r="C58" i="39"/>
  <c r="AZ29" i="40" l="1"/>
  <c r="AZ37" i="40"/>
  <c r="AZ21" i="40"/>
  <c r="AZ35" i="40"/>
  <c r="AZ13" i="40"/>
  <c r="O10" i="40"/>
  <c r="AZ10" i="40" s="1"/>
  <c r="AZ20" i="40"/>
  <c r="AZ22" i="40"/>
  <c r="AZ24" i="40"/>
  <c r="AZ28" i="40"/>
  <c r="AZ30" i="40"/>
  <c r="AZ32" i="40"/>
  <c r="AZ36" i="40"/>
  <c r="AZ38" i="40"/>
  <c r="AZ18" i="40"/>
  <c r="AZ26" i="40"/>
  <c r="AZ34" i="40"/>
  <c r="AZ12" i="40"/>
  <c r="AZ17" i="40"/>
  <c r="AZ25" i="40"/>
  <c r="AZ33" i="40"/>
  <c r="AZ16" i="40"/>
  <c r="AZ15" i="40"/>
  <c r="AZ19" i="40"/>
  <c r="AZ23" i="40"/>
  <c r="AZ27" i="40"/>
  <c r="AZ31" i="40"/>
  <c r="AZ39" i="40"/>
  <c r="AZ11" i="40"/>
  <c r="E59" i="39"/>
  <c r="D58" i="39"/>
  <c r="C54" i="39"/>
  <c r="C51" i="39"/>
  <c r="C48" i="39"/>
  <c r="C40" i="39"/>
  <c r="D32" i="39"/>
  <c r="C32" i="39"/>
  <c r="C28" i="39"/>
  <c r="G15" i="39"/>
  <c r="C44" i="37"/>
  <c r="C41" i="37"/>
  <c r="E60" i="37" l="1"/>
  <c r="D59" i="37"/>
  <c r="C59" i="37"/>
  <c r="C55" i="37"/>
  <c r="C52" i="37"/>
  <c r="C49" i="37"/>
  <c r="C40" i="37"/>
  <c r="D32" i="37"/>
  <c r="C32" i="37"/>
  <c r="C28" i="37"/>
  <c r="G15" i="37"/>
  <c r="C38" i="35"/>
  <c r="C37" i="35"/>
  <c r="E55" i="35" l="1"/>
  <c r="D54" i="35"/>
  <c r="C54" i="35"/>
  <c r="C50" i="35"/>
  <c r="C47" i="35"/>
  <c r="C43" i="35"/>
  <c r="C36" i="35"/>
  <c r="D28" i="35"/>
  <c r="C28" i="35"/>
  <c r="C24" i="35"/>
  <c r="G15" i="35"/>
  <c r="L105" i="34"/>
  <c r="K105" i="34"/>
  <c r="L104" i="34"/>
  <c r="K104" i="34"/>
  <c r="L103" i="34"/>
  <c r="K103" i="34"/>
  <c r="L102" i="34"/>
  <c r="K102" i="34"/>
  <c r="L101" i="34"/>
  <c r="K101" i="34"/>
  <c r="L100" i="34"/>
  <c r="K100" i="34"/>
  <c r="L99" i="34"/>
  <c r="K99" i="34"/>
  <c r="L98" i="34"/>
  <c r="K98" i="34"/>
  <c r="L97" i="34"/>
  <c r="K97" i="34"/>
  <c r="L96" i="34"/>
  <c r="K96" i="34"/>
  <c r="L95" i="34"/>
  <c r="K95" i="34"/>
  <c r="L94" i="34"/>
  <c r="K94" i="34"/>
  <c r="L93" i="34"/>
  <c r="K93" i="34"/>
  <c r="L92" i="34"/>
  <c r="K92" i="34"/>
  <c r="L91" i="34"/>
  <c r="K91" i="34"/>
  <c r="L90" i="34"/>
  <c r="K90" i="34"/>
  <c r="L89" i="34"/>
  <c r="K89" i="34"/>
  <c r="L88" i="34"/>
  <c r="K88" i="34"/>
  <c r="L87" i="34"/>
  <c r="K87" i="34"/>
  <c r="L86" i="34"/>
  <c r="K86" i="34"/>
  <c r="L85" i="34"/>
  <c r="K85" i="34"/>
  <c r="L84" i="34"/>
  <c r="K84" i="34"/>
  <c r="L83" i="34"/>
  <c r="K83" i="34"/>
  <c r="L82" i="34"/>
  <c r="K82" i="34"/>
  <c r="L81" i="34"/>
  <c r="K81" i="34"/>
  <c r="L80" i="34"/>
  <c r="K80" i="34"/>
  <c r="L79" i="34"/>
  <c r="K79" i="34"/>
  <c r="L78" i="34"/>
  <c r="K78" i="34"/>
  <c r="L77" i="34"/>
  <c r="K77" i="34"/>
  <c r="L76" i="34"/>
  <c r="K76" i="34"/>
  <c r="L75" i="34"/>
  <c r="K75" i="34"/>
  <c r="L74" i="34"/>
  <c r="K74" i="34"/>
  <c r="L73" i="34"/>
  <c r="K73" i="34"/>
  <c r="L72" i="34"/>
  <c r="K72" i="34"/>
  <c r="L71" i="34"/>
  <c r="K71" i="34"/>
  <c r="L70" i="34"/>
  <c r="K70" i="34"/>
  <c r="L69" i="34"/>
  <c r="K69" i="34"/>
  <c r="L68" i="34"/>
  <c r="K68" i="34"/>
  <c r="L67" i="34"/>
  <c r="K67" i="34"/>
  <c r="L66" i="34"/>
  <c r="K66" i="34"/>
  <c r="L65" i="34"/>
  <c r="K65" i="34"/>
  <c r="L64" i="34"/>
  <c r="K64" i="34"/>
  <c r="L63" i="34"/>
  <c r="K63" i="34"/>
  <c r="L62" i="34"/>
  <c r="K62" i="34"/>
  <c r="L61" i="34"/>
  <c r="K61" i="34"/>
  <c r="L60" i="34"/>
  <c r="K60" i="34"/>
  <c r="L59" i="34"/>
  <c r="K59" i="34"/>
  <c r="L58" i="34"/>
  <c r="K58" i="34"/>
  <c r="L57" i="34"/>
  <c r="K57" i="34"/>
  <c r="L56" i="34"/>
  <c r="K56" i="34"/>
  <c r="L55" i="34"/>
  <c r="K55" i="34"/>
  <c r="L54" i="34"/>
  <c r="K54" i="34"/>
  <c r="L53" i="34"/>
  <c r="K53" i="34"/>
  <c r="L52" i="34"/>
  <c r="K52" i="34"/>
  <c r="L51" i="34"/>
  <c r="K51" i="34"/>
  <c r="L50" i="34"/>
  <c r="K50" i="34"/>
  <c r="L49" i="34"/>
  <c r="K49" i="34"/>
  <c r="L48" i="34"/>
  <c r="K48" i="34"/>
  <c r="L47" i="34"/>
  <c r="K47" i="34"/>
  <c r="L46" i="34"/>
  <c r="K46" i="34"/>
  <c r="L45" i="34"/>
  <c r="K45" i="34"/>
  <c r="L44" i="34"/>
  <c r="K44" i="34"/>
  <c r="L43" i="34"/>
  <c r="K43" i="34"/>
  <c r="L42" i="34"/>
  <c r="K42" i="34"/>
  <c r="L41" i="34"/>
  <c r="K41" i="34"/>
  <c r="L40" i="34"/>
  <c r="K40" i="34"/>
  <c r="L39" i="34"/>
  <c r="K39" i="34"/>
  <c r="L38" i="34"/>
  <c r="K38" i="34"/>
  <c r="L37" i="34"/>
  <c r="K37" i="34"/>
  <c r="L36" i="34"/>
  <c r="K36" i="34"/>
  <c r="L35" i="34"/>
  <c r="K35" i="34"/>
  <c r="L34" i="34"/>
  <c r="K34" i="34"/>
  <c r="L33" i="34"/>
  <c r="K33" i="34"/>
  <c r="L32" i="34"/>
  <c r="K32" i="34"/>
  <c r="L31" i="34"/>
  <c r="K31" i="34"/>
  <c r="L30" i="34"/>
  <c r="K30" i="34"/>
  <c r="L29" i="34"/>
  <c r="K29" i="34"/>
  <c r="L28" i="34"/>
  <c r="K28" i="34"/>
  <c r="L27" i="34"/>
  <c r="K27" i="34"/>
  <c r="L26" i="34"/>
  <c r="K26" i="34"/>
  <c r="L25" i="34"/>
  <c r="K25" i="34"/>
  <c r="L24" i="34"/>
  <c r="K24" i="34"/>
  <c r="L23" i="34"/>
  <c r="K23" i="34"/>
  <c r="L22" i="34"/>
  <c r="K22" i="34"/>
  <c r="L21" i="34"/>
  <c r="K21" i="34"/>
  <c r="L20" i="34"/>
  <c r="K20" i="34"/>
  <c r="L19" i="34"/>
  <c r="K19" i="34"/>
  <c r="L18" i="34"/>
  <c r="K18" i="34"/>
  <c r="L17" i="34"/>
  <c r="K17" i="34"/>
  <c r="L16" i="34"/>
  <c r="K16" i="34"/>
  <c r="L15" i="34"/>
  <c r="K15" i="34"/>
  <c r="L14" i="34"/>
  <c r="K14" i="34"/>
  <c r="L13" i="34"/>
  <c r="K13" i="34"/>
  <c r="L12" i="34"/>
  <c r="K12" i="34"/>
  <c r="L11" i="34"/>
  <c r="K11" i="34"/>
  <c r="L10" i="34"/>
  <c r="K10" i="34"/>
  <c r="L9" i="34"/>
  <c r="K9" i="34"/>
  <c r="L8" i="34"/>
  <c r="K8" i="34"/>
  <c r="L7" i="34"/>
  <c r="K7" i="34"/>
  <c r="L6" i="34"/>
  <c r="K6" i="34"/>
  <c r="L5" i="34"/>
  <c r="K5" i="34"/>
  <c r="L4" i="34"/>
  <c r="K4" i="34"/>
  <c r="L3" i="34"/>
  <c r="K3" i="34"/>
  <c r="L2" i="34"/>
  <c r="K2" i="34"/>
  <c r="D54" i="33"/>
  <c r="C24" i="33"/>
  <c r="E55" i="33" l="1"/>
  <c r="C54" i="33"/>
  <c r="C50" i="33"/>
  <c r="C47" i="33"/>
  <c r="C43" i="33"/>
  <c r="C36" i="33"/>
  <c r="D28" i="33"/>
  <c r="C28" i="33"/>
  <c r="G15" i="33"/>
  <c r="K73" i="32"/>
  <c r="L73" i="32"/>
  <c r="K74" i="32"/>
  <c r="L74" i="32"/>
  <c r="K75" i="32"/>
  <c r="L75" i="32"/>
  <c r="K76" i="32"/>
  <c r="L76" i="32"/>
  <c r="K77" i="32"/>
  <c r="L77" i="32"/>
  <c r="K78" i="32"/>
  <c r="L78" i="32"/>
  <c r="K79" i="32"/>
  <c r="L79" i="32"/>
  <c r="K80" i="32"/>
  <c r="L80" i="32"/>
  <c r="K81" i="32"/>
  <c r="L81" i="32"/>
  <c r="K82" i="32"/>
  <c r="L82" i="32"/>
  <c r="K83" i="32"/>
  <c r="L83" i="32"/>
  <c r="K84" i="32"/>
  <c r="L84" i="32"/>
  <c r="K85" i="32"/>
  <c r="L85" i="32"/>
  <c r="K86" i="32"/>
  <c r="L86" i="32"/>
  <c r="K87" i="32"/>
  <c r="L87" i="32"/>
  <c r="K88" i="32"/>
  <c r="L88" i="32"/>
  <c r="K89" i="32"/>
  <c r="L89" i="32"/>
  <c r="K90" i="32"/>
  <c r="L90" i="32"/>
  <c r="K91" i="32"/>
  <c r="L91" i="32"/>
  <c r="K92" i="32"/>
  <c r="L92" i="32"/>
  <c r="K93" i="32"/>
  <c r="L93" i="32"/>
  <c r="K94" i="32"/>
  <c r="L94" i="32"/>
  <c r="K95" i="32"/>
  <c r="L95" i="32"/>
  <c r="K96" i="32"/>
  <c r="L96" i="32"/>
  <c r="K97" i="32"/>
  <c r="L97" i="32"/>
  <c r="K98" i="32"/>
  <c r="L98" i="32"/>
  <c r="K99" i="32"/>
  <c r="L99" i="32"/>
  <c r="K100" i="32"/>
  <c r="L100" i="32"/>
  <c r="K101" i="32"/>
  <c r="L101" i="32"/>
  <c r="K102" i="32"/>
  <c r="L102" i="32"/>
  <c r="L72" i="32"/>
  <c r="K72" i="32"/>
  <c r="K3" i="32" l="1"/>
  <c r="L3" i="32"/>
  <c r="K4" i="32"/>
  <c r="L4" i="32"/>
  <c r="K5" i="32"/>
  <c r="L5" i="32"/>
  <c r="K6" i="32"/>
  <c r="L6" i="32"/>
  <c r="K7" i="32"/>
  <c r="L7" i="32"/>
  <c r="K8" i="32"/>
  <c r="L8" i="32"/>
  <c r="K9" i="32"/>
  <c r="L9" i="32"/>
  <c r="K10" i="32"/>
  <c r="L10" i="32"/>
  <c r="K11" i="32"/>
  <c r="L11" i="32"/>
  <c r="K12" i="32"/>
  <c r="L12" i="32"/>
  <c r="K13" i="32"/>
  <c r="L13" i="32"/>
  <c r="K14" i="32"/>
  <c r="L14" i="32"/>
  <c r="K15" i="32"/>
  <c r="L15" i="32"/>
  <c r="K16" i="32"/>
  <c r="L16" i="32"/>
  <c r="K17" i="32"/>
  <c r="L17" i="32"/>
  <c r="K18" i="32"/>
  <c r="L18" i="32"/>
  <c r="K19" i="32"/>
  <c r="L19" i="32"/>
  <c r="K20" i="32"/>
  <c r="L20" i="32"/>
  <c r="K21" i="32"/>
  <c r="L21" i="32"/>
  <c r="K22" i="32"/>
  <c r="L22" i="32"/>
  <c r="K23" i="32"/>
  <c r="L23" i="32"/>
  <c r="K24" i="32"/>
  <c r="L24" i="32"/>
  <c r="K25" i="32"/>
  <c r="L25" i="32"/>
  <c r="K26" i="32"/>
  <c r="L26" i="32"/>
  <c r="K27" i="32"/>
  <c r="L27" i="32"/>
  <c r="K28" i="32"/>
  <c r="L28" i="32"/>
  <c r="K29" i="32"/>
  <c r="L29" i="32"/>
  <c r="K30" i="32"/>
  <c r="L30" i="32"/>
  <c r="K31" i="32"/>
  <c r="L31" i="32"/>
  <c r="K32" i="32"/>
  <c r="L32" i="32"/>
  <c r="K33" i="32"/>
  <c r="L33" i="32"/>
  <c r="K34" i="32"/>
  <c r="L34" i="32"/>
  <c r="K35" i="32"/>
  <c r="L35" i="32"/>
  <c r="K36" i="32"/>
  <c r="L36" i="32"/>
  <c r="K37" i="32"/>
  <c r="L37" i="32"/>
  <c r="K38" i="32"/>
  <c r="L38" i="32"/>
  <c r="K39" i="32"/>
  <c r="L39" i="32"/>
  <c r="K40" i="32"/>
  <c r="L40" i="32"/>
  <c r="K41" i="32"/>
  <c r="L41" i="32"/>
  <c r="K42" i="32"/>
  <c r="L42" i="32"/>
  <c r="K43" i="32"/>
  <c r="L43" i="32"/>
  <c r="K44" i="32"/>
  <c r="L44" i="32"/>
  <c r="K45" i="32"/>
  <c r="L45" i="32"/>
  <c r="K46" i="32"/>
  <c r="L46" i="32"/>
  <c r="K47" i="32"/>
  <c r="L47" i="32"/>
  <c r="K48" i="32"/>
  <c r="L48" i="32"/>
  <c r="K49" i="32"/>
  <c r="L49" i="32"/>
  <c r="K50" i="32"/>
  <c r="L50" i="32"/>
  <c r="K51" i="32"/>
  <c r="L51" i="32"/>
  <c r="K52" i="32"/>
  <c r="L52" i="32"/>
  <c r="K53" i="32"/>
  <c r="L53" i="32"/>
  <c r="K54" i="32"/>
  <c r="L54" i="32"/>
  <c r="K55" i="32"/>
  <c r="L55" i="32"/>
  <c r="K56" i="32"/>
  <c r="L56" i="32"/>
  <c r="K57" i="32"/>
  <c r="L57" i="32"/>
  <c r="K58" i="32"/>
  <c r="L58" i="32"/>
  <c r="K59" i="32"/>
  <c r="L59" i="32"/>
  <c r="K60" i="32"/>
  <c r="L60" i="32"/>
  <c r="K61" i="32"/>
  <c r="L61" i="32"/>
  <c r="K62" i="32"/>
  <c r="L62" i="32"/>
  <c r="K63" i="32"/>
  <c r="L63" i="32"/>
  <c r="K64" i="32"/>
  <c r="L64" i="32"/>
  <c r="K65" i="32"/>
  <c r="L65" i="32"/>
  <c r="K66" i="32"/>
  <c r="L66" i="32"/>
  <c r="K67" i="32"/>
  <c r="L67" i="32"/>
  <c r="K68" i="32"/>
  <c r="L68" i="32"/>
  <c r="K69" i="32"/>
  <c r="L69" i="32"/>
  <c r="K70" i="32"/>
  <c r="L70" i="32"/>
  <c r="K71" i="32"/>
  <c r="L71" i="32"/>
  <c r="L2" i="32"/>
  <c r="K2" i="32"/>
  <c r="E54" i="31"/>
  <c r="C37" i="31"/>
  <c r="C36" i="31"/>
  <c r="D53" i="31" l="1"/>
  <c r="C53" i="31"/>
  <c r="C49" i="31"/>
  <c r="C46" i="31"/>
  <c r="C42" i="31"/>
  <c r="C35" i="31"/>
  <c r="D27" i="31"/>
  <c r="C27" i="31"/>
  <c r="C24" i="31"/>
  <c r="G15" i="31"/>
  <c r="C37" i="29"/>
  <c r="C36" i="29"/>
  <c r="C27" i="29"/>
  <c r="E54" i="29" l="1"/>
  <c r="D53" i="29"/>
  <c r="C53" i="29"/>
  <c r="C49" i="29"/>
  <c r="C46" i="29"/>
  <c r="C42" i="29"/>
  <c r="C35" i="29"/>
  <c r="D27" i="29"/>
  <c r="C24" i="29"/>
  <c r="E17" i="29"/>
  <c r="G15" i="29"/>
  <c r="M93" i="28"/>
  <c r="L93" i="28"/>
  <c r="M92" i="28"/>
  <c r="L92" i="28"/>
  <c r="M91" i="28"/>
  <c r="L91" i="28"/>
  <c r="M90" i="28"/>
  <c r="L90" i="28"/>
  <c r="M89" i="28"/>
  <c r="L89" i="28"/>
  <c r="M88" i="28"/>
  <c r="L88" i="28"/>
  <c r="M87" i="28"/>
  <c r="L87" i="28"/>
  <c r="M86" i="28"/>
  <c r="L86" i="28"/>
  <c r="M85" i="28"/>
  <c r="L85" i="28"/>
  <c r="M84" i="28"/>
  <c r="L84" i="28"/>
  <c r="M83" i="28"/>
  <c r="L83" i="28"/>
  <c r="M82" i="28"/>
  <c r="L82" i="28"/>
  <c r="M81" i="28"/>
  <c r="L81" i="28"/>
  <c r="M80" i="28"/>
  <c r="L80" i="28"/>
  <c r="M79" i="28"/>
  <c r="L79" i="28"/>
  <c r="M78" i="28"/>
  <c r="L78" i="28"/>
  <c r="M77" i="28"/>
  <c r="L77" i="28"/>
  <c r="M76" i="28"/>
  <c r="L76" i="28"/>
  <c r="M75" i="28"/>
  <c r="L75" i="28"/>
  <c r="M74" i="28"/>
  <c r="L74" i="28"/>
  <c r="M73" i="28"/>
  <c r="L73" i="28"/>
  <c r="M72" i="28"/>
  <c r="L72" i="28"/>
  <c r="M71" i="28"/>
  <c r="L71" i="28"/>
  <c r="M70" i="28"/>
  <c r="L70" i="28"/>
  <c r="M69" i="28"/>
  <c r="L69" i="28"/>
  <c r="M68" i="28"/>
  <c r="L68" i="28"/>
  <c r="M67" i="28"/>
  <c r="L67" i="28"/>
  <c r="M66" i="28"/>
  <c r="L66" i="28"/>
  <c r="M65" i="28"/>
  <c r="L65" i="28"/>
  <c r="M64" i="28"/>
  <c r="L64" i="28"/>
  <c r="M63" i="28"/>
  <c r="L63" i="28"/>
  <c r="M62" i="28"/>
  <c r="L62" i="28"/>
  <c r="M61" i="28"/>
  <c r="L61" i="28"/>
  <c r="M60" i="28"/>
  <c r="L60" i="28"/>
  <c r="M59" i="28"/>
  <c r="L59" i="28"/>
  <c r="M58" i="28"/>
  <c r="L58" i="28"/>
  <c r="M57" i="28"/>
  <c r="L57" i="28"/>
  <c r="M56" i="28"/>
  <c r="L56" i="28"/>
  <c r="M55" i="28"/>
  <c r="L55" i="28"/>
  <c r="M54" i="28"/>
  <c r="L54" i="28"/>
  <c r="M53" i="28"/>
  <c r="L53" i="28"/>
  <c r="M52" i="28"/>
  <c r="L52" i="28"/>
  <c r="M51" i="28"/>
  <c r="L51" i="28"/>
  <c r="M50" i="28"/>
  <c r="L50" i="28"/>
  <c r="M49" i="28"/>
  <c r="L49" i="28"/>
  <c r="M48" i="28"/>
  <c r="L48" i="28"/>
  <c r="M47" i="28"/>
  <c r="L47" i="28"/>
  <c r="M46" i="28"/>
  <c r="L46" i="28"/>
  <c r="M45" i="28"/>
  <c r="L45" i="28"/>
  <c r="M44" i="28"/>
  <c r="L44" i="28"/>
  <c r="M43" i="28"/>
  <c r="L43" i="28"/>
  <c r="M42" i="28"/>
  <c r="L42" i="28"/>
  <c r="M41" i="28"/>
  <c r="L41" i="28"/>
  <c r="M40" i="28"/>
  <c r="L40" i="28"/>
  <c r="M39" i="28"/>
  <c r="L39" i="28"/>
  <c r="M38" i="28"/>
  <c r="L38" i="28"/>
  <c r="M37" i="28"/>
  <c r="L37" i="28"/>
  <c r="M36" i="28"/>
  <c r="L36" i="28"/>
  <c r="M35" i="28"/>
  <c r="L35" i="28"/>
  <c r="M34" i="28"/>
  <c r="L34" i="28"/>
  <c r="M33" i="28"/>
  <c r="L33" i="28"/>
  <c r="M32" i="28"/>
  <c r="L32" i="28"/>
  <c r="M31" i="28"/>
  <c r="L31" i="28"/>
  <c r="M30" i="28"/>
  <c r="L30" i="28"/>
  <c r="M29" i="28"/>
  <c r="L29" i="28"/>
  <c r="M28" i="28"/>
  <c r="L28" i="28"/>
  <c r="M27" i="28"/>
  <c r="L27" i="28"/>
  <c r="M26" i="28"/>
  <c r="L26" i="28"/>
  <c r="M25" i="28"/>
  <c r="L25" i="28"/>
  <c r="M24" i="28"/>
  <c r="L24" i="28"/>
  <c r="M23" i="28"/>
  <c r="L23" i="28"/>
  <c r="M22" i="28"/>
  <c r="L22" i="28"/>
  <c r="M21" i="28"/>
  <c r="L21" i="28"/>
  <c r="M20" i="28"/>
  <c r="L20" i="28"/>
  <c r="M19" i="28"/>
  <c r="L19" i="28"/>
  <c r="M18" i="28"/>
  <c r="L18" i="28"/>
  <c r="M17" i="28"/>
  <c r="L17" i="28"/>
  <c r="M16" i="28"/>
  <c r="L16" i="28"/>
  <c r="M15" i="28"/>
  <c r="L15" i="28"/>
  <c r="M14" i="28"/>
  <c r="L14" i="28"/>
  <c r="M13" i="28"/>
  <c r="L13" i="28"/>
  <c r="M12" i="28"/>
  <c r="L12" i="28"/>
  <c r="M11" i="28"/>
  <c r="L11" i="28"/>
  <c r="M10" i="28"/>
  <c r="L10" i="28"/>
  <c r="M9" i="28"/>
  <c r="L9" i="28"/>
  <c r="M8" i="28"/>
  <c r="L8" i="28"/>
  <c r="M7" i="28"/>
  <c r="L7" i="28"/>
  <c r="M6" i="28"/>
  <c r="L6" i="28"/>
  <c r="M5" i="28"/>
  <c r="L5" i="28"/>
  <c r="M4" i="28"/>
  <c r="L4" i="28"/>
  <c r="M3" i="28"/>
  <c r="L3" i="28"/>
  <c r="M2" i="28"/>
  <c r="L2" i="28"/>
  <c r="E52" i="27"/>
  <c r="D51" i="27"/>
  <c r="C51" i="27"/>
  <c r="C47" i="27"/>
  <c r="C44" i="27"/>
  <c r="C40" i="27"/>
  <c r="C33" i="27"/>
  <c r="D27" i="27"/>
  <c r="C27" i="27"/>
  <c r="C24" i="27"/>
  <c r="E17" i="27"/>
  <c r="G15" i="27"/>
  <c r="M14" i="26"/>
  <c r="G74" i="26"/>
  <c r="M4" i="26"/>
  <c r="N4" i="26"/>
  <c r="M5" i="26"/>
  <c r="N5" i="26"/>
  <c r="M6" i="26"/>
  <c r="N6" i="26"/>
  <c r="M7" i="26"/>
  <c r="N7" i="26"/>
  <c r="M8" i="26"/>
  <c r="N8" i="26"/>
  <c r="M9" i="26"/>
  <c r="N9" i="26"/>
  <c r="M10" i="26"/>
  <c r="N10" i="26"/>
  <c r="M11" i="26"/>
  <c r="N11" i="26"/>
  <c r="M12" i="26"/>
  <c r="N12" i="26"/>
  <c r="M13" i="26"/>
  <c r="N13" i="26"/>
  <c r="N14" i="26"/>
  <c r="M15" i="26"/>
  <c r="N15" i="26"/>
  <c r="M16" i="26"/>
  <c r="N16" i="26"/>
  <c r="M17" i="26"/>
  <c r="N17" i="26"/>
  <c r="M18" i="26"/>
  <c r="N18" i="26"/>
  <c r="M19" i="26"/>
  <c r="N19" i="26"/>
  <c r="M20" i="26"/>
  <c r="N20" i="26"/>
  <c r="M21" i="26"/>
  <c r="N21" i="26"/>
  <c r="M22" i="26"/>
  <c r="N22" i="26"/>
  <c r="M23" i="26"/>
  <c r="N23" i="26"/>
  <c r="M24" i="26"/>
  <c r="N24" i="26"/>
  <c r="M25" i="26"/>
  <c r="N25" i="26"/>
  <c r="M26" i="26"/>
  <c r="N26" i="26"/>
  <c r="M27" i="26"/>
  <c r="N27" i="26"/>
  <c r="M28" i="26"/>
  <c r="N28" i="26"/>
  <c r="M29" i="26"/>
  <c r="N29" i="26"/>
  <c r="M30" i="26"/>
  <c r="N30" i="26"/>
  <c r="M31" i="26"/>
  <c r="N31" i="26"/>
  <c r="M32" i="26"/>
  <c r="N32" i="26"/>
  <c r="M33" i="26"/>
  <c r="N33" i="26"/>
  <c r="M34" i="26"/>
  <c r="N34" i="26"/>
  <c r="M35" i="26"/>
  <c r="N35" i="26"/>
  <c r="M36" i="26"/>
  <c r="N36" i="26"/>
  <c r="M37" i="26"/>
  <c r="N37" i="26"/>
  <c r="M38" i="26"/>
  <c r="N38" i="26"/>
  <c r="M39" i="26"/>
  <c r="N39" i="26"/>
  <c r="M40" i="26"/>
  <c r="N40" i="26"/>
  <c r="M41" i="26"/>
  <c r="N41" i="26"/>
  <c r="M42" i="26"/>
  <c r="N42" i="26"/>
  <c r="M43" i="26"/>
  <c r="N43" i="26"/>
  <c r="M44" i="26"/>
  <c r="N44" i="26"/>
  <c r="M45" i="26"/>
  <c r="N45" i="26"/>
  <c r="M46" i="26"/>
  <c r="N46" i="26"/>
  <c r="M47" i="26"/>
  <c r="N47" i="26"/>
  <c r="M48" i="26"/>
  <c r="N48" i="26"/>
  <c r="M49" i="26"/>
  <c r="N49" i="26"/>
  <c r="M50" i="26"/>
  <c r="N50" i="26"/>
  <c r="M51" i="26"/>
  <c r="N51" i="26"/>
  <c r="M52" i="26"/>
  <c r="N52" i="26"/>
  <c r="M53" i="26"/>
  <c r="N53" i="26"/>
  <c r="M54" i="26"/>
  <c r="N54" i="26"/>
  <c r="M55" i="26"/>
  <c r="N55" i="26"/>
  <c r="M56" i="26"/>
  <c r="N56" i="26"/>
  <c r="M57" i="26"/>
  <c r="N57" i="26"/>
  <c r="M58" i="26"/>
  <c r="N58" i="26"/>
  <c r="M59" i="26"/>
  <c r="N59" i="26"/>
  <c r="M60" i="26"/>
  <c r="N60" i="26"/>
  <c r="M61" i="26"/>
  <c r="N61" i="26"/>
  <c r="M62" i="26"/>
  <c r="N62" i="26"/>
  <c r="M63" i="26"/>
  <c r="N63" i="26"/>
  <c r="M64" i="26"/>
  <c r="N64" i="26"/>
  <c r="M65" i="26"/>
  <c r="N65" i="26"/>
  <c r="M66" i="26"/>
  <c r="N66" i="26"/>
  <c r="M67" i="26"/>
  <c r="N67" i="26"/>
  <c r="M68" i="26"/>
  <c r="N68" i="26"/>
  <c r="M69" i="26"/>
  <c r="N69" i="26"/>
  <c r="M70" i="26"/>
  <c r="N70" i="26"/>
  <c r="M71" i="26"/>
  <c r="N71" i="26"/>
  <c r="M72" i="26"/>
  <c r="N72" i="26"/>
  <c r="N3" i="26"/>
  <c r="M3" i="26"/>
  <c r="E17" i="22"/>
  <c r="E19" i="22"/>
  <c r="E14" i="22"/>
  <c r="E13" i="22"/>
  <c r="D50" i="25" l="1"/>
  <c r="C50" i="25"/>
  <c r="C46" i="25"/>
  <c r="C43" i="25"/>
  <c r="C39" i="25"/>
  <c r="C34" i="25"/>
  <c r="C32" i="25" s="1"/>
  <c r="C33" i="25"/>
  <c r="D27" i="25"/>
  <c r="D24" i="25" s="1"/>
  <c r="C27" i="25"/>
  <c r="C24" i="25"/>
  <c r="C17" i="25"/>
  <c r="C34" i="22" l="1"/>
  <c r="C33" i="22"/>
  <c r="E23" i="22" l="1"/>
  <c r="G15" i="22"/>
  <c r="E51" i="22" l="1"/>
  <c r="D50" i="22"/>
  <c r="C50" i="22"/>
  <c r="C46" i="22"/>
  <c r="C43" i="22"/>
  <c r="C39" i="22"/>
  <c r="C32" i="22"/>
  <c r="E32" i="22" s="1"/>
  <c r="D27" i="22"/>
  <c r="C27" i="22"/>
  <c r="C24" i="22"/>
  <c r="E24" i="22" s="1"/>
  <c r="L73" i="21"/>
  <c r="M73" i="21"/>
  <c r="L74" i="21"/>
  <c r="M74" i="21"/>
  <c r="L75" i="21"/>
  <c r="M75" i="21"/>
  <c r="L76" i="21"/>
  <c r="M76" i="21"/>
  <c r="L77" i="21"/>
  <c r="M77" i="21"/>
  <c r="L78" i="21"/>
  <c r="M78" i="21"/>
  <c r="L79" i="21"/>
  <c r="M79" i="21"/>
  <c r="L80" i="21"/>
  <c r="M80" i="21"/>
  <c r="L81" i="21"/>
  <c r="M81" i="21"/>
  <c r="L82" i="21"/>
  <c r="M82" i="21"/>
  <c r="L83" i="21"/>
  <c r="M83" i="21"/>
  <c r="L84" i="21"/>
  <c r="M84" i="21"/>
  <c r="L85" i="21"/>
  <c r="M85" i="21"/>
  <c r="L86" i="21"/>
  <c r="M86" i="21"/>
  <c r="L87" i="21"/>
  <c r="M87" i="21"/>
  <c r="L88" i="21"/>
  <c r="M88" i="21"/>
  <c r="L89" i="21"/>
  <c r="M89" i="21"/>
  <c r="L90" i="21"/>
  <c r="M90" i="21"/>
  <c r="L91" i="21"/>
  <c r="M91" i="21"/>
  <c r="L92" i="21"/>
  <c r="M92" i="21"/>
  <c r="L93" i="21"/>
  <c r="M93" i="21"/>
  <c r="L94" i="21"/>
  <c r="M94" i="21"/>
  <c r="L95" i="21"/>
  <c r="M95" i="21"/>
  <c r="L96" i="21"/>
  <c r="M96" i="21"/>
  <c r="L97" i="21"/>
  <c r="M97" i="21"/>
  <c r="L98" i="21"/>
  <c r="M98" i="21"/>
  <c r="L99" i="21"/>
  <c r="M99" i="21"/>
  <c r="M72" i="21"/>
  <c r="L72" i="21"/>
  <c r="L3" i="21"/>
  <c r="M3" i="21"/>
  <c r="L4" i="21"/>
  <c r="M4" i="21"/>
  <c r="L5" i="21"/>
  <c r="M5" i="21"/>
  <c r="L6" i="21"/>
  <c r="M6" i="21"/>
  <c r="L7" i="21"/>
  <c r="M7" i="21"/>
  <c r="L8" i="21"/>
  <c r="M8" i="21"/>
  <c r="L9" i="21"/>
  <c r="M9" i="21"/>
  <c r="L10" i="21"/>
  <c r="M10" i="21"/>
  <c r="L11" i="21"/>
  <c r="M11" i="21"/>
  <c r="L12" i="21"/>
  <c r="M12" i="21"/>
  <c r="L13" i="21"/>
  <c r="M13" i="21"/>
  <c r="L14" i="21"/>
  <c r="M14" i="21"/>
  <c r="L15" i="21"/>
  <c r="M15" i="21"/>
  <c r="L16" i="21"/>
  <c r="M16" i="21"/>
  <c r="L17" i="21"/>
  <c r="M17" i="21"/>
  <c r="L18" i="21"/>
  <c r="M18" i="21"/>
  <c r="L19" i="21"/>
  <c r="M19" i="21"/>
  <c r="L20" i="21"/>
  <c r="M20" i="21"/>
  <c r="L21" i="21"/>
  <c r="M21" i="21"/>
  <c r="L22" i="21"/>
  <c r="M22" i="21"/>
  <c r="L23" i="21"/>
  <c r="M23" i="21"/>
  <c r="L24" i="21"/>
  <c r="M24" i="21"/>
  <c r="L25" i="21"/>
  <c r="M25" i="21"/>
  <c r="L26" i="21"/>
  <c r="M26" i="21"/>
  <c r="L27" i="21"/>
  <c r="M27" i="21"/>
  <c r="L28" i="21"/>
  <c r="M28" i="21"/>
  <c r="L29" i="21"/>
  <c r="M29" i="21"/>
  <c r="L30" i="21"/>
  <c r="M30" i="21"/>
  <c r="L31" i="21"/>
  <c r="M31" i="21"/>
  <c r="L32" i="21"/>
  <c r="M32" i="21"/>
  <c r="L33" i="21"/>
  <c r="M33" i="21"/>
  <c r="L34" i="21"/>
  <c r="M34" i="21"/>
  <c r="L35" i="21"/>
  <c r="M35" i="21"/>
  <c r="L36" i="21"/>
  <c r="M36" i="21"/>
  <c r="L37" i="21"/>
  <c r="M37" i="21"/>
  <c r="L38" i="21"/>
  <c r="M38" i="21"/>
  <c r="L39" i="21"/>
  <c r="M39" i="21"/>
  <c r="L40" i="21"/>
  <c r="M40" i="21"/>
  <c r="L41" i="21"/>
  <c r="M41" i="21"/>
  <c r="L42" i="21"/>
  <c r="M42" i="21"/>
  <c r="L43" i="21"/>
  <c r="M43" i="21"/>
  <c r="L44" i="21"/>
  <c r="M44" i="21"/>
  <c r="L45" i="21"/>
  <c r="M45" i="21"/>
  <c r="L46" i="21"/>
  <c r="M46" i="21"/>
  <c r="L47" i="21"/>
  <c r="M47" i="21"/>
  <c r="L48" i="21"/>
  <c r="M48" i="21"/>
  <c r="L49" i="21"/>
  <c r="M49" i="21"/>
  <c r="L50" i="21"/>
  <c r="M50" i="21"/>
  <c r="L51" i="21"/>
  <c r="M51" i="21"/>
  <c r="L52" i="21"/>
  <c r="M52" i="21"/>
  <c r="L53" i="21"/>
  <c r="M53" i="21"/>
  <c r="L54" i="21"/>
  <c r="M54" i="21"/>
  <c r="L55" i="21"/>
  <c r="M55" i="21"/>
  <c r="L56" i="21"/>
  <c r="M56" i="21"/>
  <c r="L57" i="21"/>
  <c r="M57" i="21"/>
  <c r="L58" i="21"/>
  <c r="M58" i="21"/>
  <c r="L59" i="21"/>
  <c r="M59" i="21"/>
  <c r="L60" i="21"/>
  <c r="M60" i="21"/>
  <c r="L61" i="21"/>
  <c r="M61" i="21"/>
  <c r="L62" i="21"/>
  <c r="M62" i="21"/>
  <c r="L63" i="21"/>
  <c r="M63" i="21"/>
  <c r="L64" i="21"/>
  <c r="M64" i="21"/>
  <c r="L65" i="21"/>
  <c r="M65" i="21"/>
  <c r="L66" i="21"/>
  <c r="M66" i="21"/>
  <c r="L67" i="21"/>
  <c r="M67" i="21"/>
  <c r="L68" i="21"/>
  <c r="M68" i="21"/>
  <c r="L69" i="21"/>
  <c r="M69" i="21"/>
  <c r="L70" i="21"/>
  <c r="M70" i="21"/>
  <c r="L71" i="21"/>
  <c r="M71" i="21"/>
  <c r="M2" i="21"/>
  <c r="L2" i="21"/>
  <c r="E51" i="20" l="1"/>
  <c r="C33" i="20"/>
  <c r="C34" i="20"/>
  <c r="E14" i="19"/>
  <c r="D50" i="20" l="1"/>
  <c r="C50" i="20"/>
  <c r="C46" i="20"/>
  <c r="C43" i="20"/>
  <c r="C39" i="20"/>
  <c r="C32" i="20"/>
  <c r="D27" i="20"/>
  <c r="D24" i="20" s="1"/>
  <c r="C27" i="20"/>
  <c r="C24" i="20"/>
  <c r="C17" i="20"/>
  <c r="D49" i="19" l="1"/>
  <c r="C33" i="19"/>
  <c r="C32" i="19"/>
  <c r="C49" i="19" l="1"/>
  <c r="C45" i="19"/>
  <c r="C42" i="19"/>
  <c r="C38" i="19"/>
  <c r="C31" i="19"/>
  <c r="D26" i="19"/>
  <c r="D23" i="19" s="1"/>
  <c r="C26" i="19"/>
  <c r="C23" i="19"/>
  <c r="C16" i="19"/>
  <c r="O3" i="18" l="1"/>
  <c r="P3" i="18"/>
  <c r="Q3" i="18"/>
  <c r="R3" i="18"/>
  <c r="O4" i="18"/>
  <c r="P4" i="18"/>
  <c r="Q4" i="18"/>
  <c r="R4" i="18"/>
  <c r="O5" i="18"/>
  <c r="P5" i="18"/>
  <c r="Q5" i="18"/>
  <c r="R5" i="18"/>
  <c r="O6" i="18"/>
  <c r="P6" i="18"/>
  <c r="Q6" i="18"/>
  <c r="R6" i="18"/>
  <c r="O7" i="18"/>
  <c r="P7" i="18"/>
  <c r="Q7" i="18"/>
  <c r="R7" i="18"/>
  <c r="O8" i="18"/>
  <c r="P8" i="18"/>
  <c r="Q8" i="18"/>
  <c r="R8" i="18"/>
  <c r="O9" i="18"/>
  <c r="P9" i="18"/>
  <c r="Q9" i="18"/>
  <c r="R9" i="18"/>
  <c r="O10" i="18"/>
  <c r="P10" i="18"/>
  <c r="Q10" i="18"/>
  <c r="R10" i="18"/>
  <c r="O11" i="18"/>
  <c r="P11" i="18"/>
  <c r="Q11" i="18"/>
  <c r="R11" i="18"/>
  <c r="O12" i="18"/>
  <c r="P12" i="18"/>
  <c r="Q12" i="18"/>
  <c r="R12" i="18"/>
  <c r="O13" i="18"/>
  <c r="P13" i="18"/>
  <c r="Q13" i="18"/>
  <c r="R13" i="18"/>
  <c r="O14" i="18"/>
  <c r="P14" i="18"/>
  <c r="Q14" i="18"/>
  <c r="R14" i="18"/>
  <c r="O15" i="18"/>
  <c r="P15" i="18"/>
  <c r="Q15" i="18"/>
  <c r="R15" i="18"/>
  <c r="O16" i="18"/>
  <c r="P16" i="18"/>
  <c r="Q16" i="18"/>
  <c r="R16" i="18"/>
  <c r="O17" i="18"/>
  <c r="P17" i="18"/>
  <c r="Q17" i="18"/>
  <c r="R17" i="18"/>
  <c r="O18" i="18"/>
  <c r="P18" i="18"/>
  <c r="Q18" i="18"/>
  <c r="R18" i="18"/>
  <c r="O19" i="18"/>
  <c r="P19" i="18"/>
  <c r="Q19" i="18"/>
  <c r="R19" i="18"/>
  <c r="O20" i="18"/>
  <c r="P20" i="18"/>
  <c r="Q20" i="18"/>
  <c r="R20" i="18"/>
  <c r="O21" i="18"/>
  <c r="P21" i="18"/>
  <c r="Q21" i="18"/>
  <c r="R21" i="18"/>
  <c r="O22" i="18"/>
  <c r="P22" i="18"/>
  <c r="Q22" i="18"/>
  <c r="R22" i="18"/>
  <c r="O23" i="18"/>
  <c r="P23" i="18"/>
  <c r="Q23" i="18"/>
  <c r="R23" i="18"/>
  <c r="O24" i="18"/>
  <c r="P24" i="18"/>
  <c r="Q24" i="18"/>
  <c r="R24" i="18"/>
  <c r="O25" i="18"/>
  <c r="P25" i="18"/>
  <c r="Q25" i="18"/>
  <c r="R25" i="18"/>
  <c r="O26" i="18"/>
  <c r="P26" i="18"/>
  <c r="Q26" i="18"/>
  <c r="R26" i="18"/>
  <c r="O27" i="18"/>
  <c r="P27" i="18"/>
  <c r="Q27" i="18"/>
  <c r="R27" i="18"/>
  <c r="O28" i="18"/>
  <c r="P28" i="18"/>
  <c r="Q28" i="18"/>
  <c r="R28" i="18"/>
  <c r="O29" i="18"/>
  <c r="P29" i="18"/>
  <c r="Q29" i="18"/>
  <c r="R29" i="18"/>
  <c r="O30" i="18"/>
  <c r="P30" i="18"/>
  <c r="Q30" i="18"/>
  <c r="R30" i="18"/>
  <c r="O31" i="18"/>
  <c r="P31" i="18"/>
  <c r="Q31" i="18"/>
  <c r="R31" i="18"/>
  <c r="O32" i="18"/>
  <c r="P32" i="18"/>
  <c r="Q32" i="18"/>
  <c r="R32" i="18"/>
  <c r="O33" i="18"/>
  <c r="P33" i="18"/>
  <c r="Q33" i="18"/>
  <c r="R33" i="18"/>
  <c r="O34" i="18"/>
  <c r="P34" i="18"/>
  <c r="Q34" i="18"/>
  <c r="R34" i="18"/>
  <c r="O35" i="18"/>
  <c r="P35" i="18"/>
  <c r="Q35" i="18"/>
  <c r="R35" i="18"/>
  <c r="O36" i="18"/>
  <c r="P36" i="18"/>
  <c r="Q36" i="18"/>
  <c r="R36" i="18"/>
  <c r="O37" i="18"/>
  <c r="P37" i="18"/>
  <c r="Q37" i="18"/>
  <c r="R37" i="18"/>
  <c r="O38" i="18"/>
  <c r="P38" i="18"/>
  <c r="Q38" i="18"/>
  <c r="R38" i="18"/>
  <c r="O39" i="18"/>
  <c r="P39" i="18"/>
  <c r="Q39" i="18"/>
  <c r="R39" i="18"/>
  <c r="O40" i="18"/>
  <c r="P40" i="18"/>
  <c r="Q40" i="18"/>
  <c r="R40" i="18"/>
  <c r="O41" i="18"/>
  <c r="P41" i="18"/>
  <c r="Q41" i="18"/>
  <c r="R41" i="18"/>
  <c r="O42" i="18"/>
  <c r="P42" i="18"/>
  <c r="Q42" i="18"/>
  <c r="R42" i="18"/>
  <c r="O43" i="18"/>
  <c r="P43" i="18"/>
  <c r="Q43" i="18"/>
  <c r="R43" i="18"/>
  <c r="O44" i="18"/>
  <c r="P44" i="18"/>
  <c r="Q44" i="18"/>
  <c r="R44" i="18"/>
  <c r="O45" i="18"/>
  <c r="P45" i="18"/>
  <c r="Q45" i="18"/>
  <c r="R45" i="18"/>
  <c r="O46" i="18"/>
  <c r="P46" i="18"/>
  <c r="Q46" i="18"/>
  <c r="R46" i="18"/>
  <c r="O47" i="18"/>
  <c r="P47" i="18"/>
  <c r="Q47" i="18"/>
  <c r="R47" i="18"/>
  <c r="O48" i="18"/>
  <c r="P48" i="18"/>
  <c r="Q48" i="18"/>
  <c r="R48" i="18"/>
  <c r="O49" i="18"/>
  <c r="P49" i="18"/>
  <c r="Q49" i="18"/>
  <c r="R49" i="18"/>
  <c r="O50" i="18"/>
  <c r="P50" i="18"/>
  <c r="Q50" i="18"/>
  <c r="R50" i="18"/>
  <c r="O51" i="18"/>
  <c r="P51" i="18"/>
  <c r="Q51" i="18"/>
  <c r="R51" i="18"/>
  <c r="O52" i="18"/>
  <c r="P52" i="18"/>
  <c r="Q52" i="18"/>
  <c r="R52" i="18"/>
  <c r="O53" i="18"/>
  <c r="P53" i="18"/>
  <c r="Q53" i="18"/>
  <c r="R53" i="18"/>
  <c r="O54" i="18"/>
  <c r="P54" i="18"/>
  <c r="Q54" i="18"/>
  <c r="R54" i="18"/>
  <c r="O55" i="18"/>
  <c r="P55" i="18"/>
  <c r="Q55" i="18"/>
  <c r="R55" i="18"/>
  <c r="O56" i="18"/>
  <c r="P56" i="18"/>
  <c r="Q56" i="18"/>
  <c r="R56" i="18"/>
  <c r="O57" i="18"/>
  <c r="P57" i="18"/>
  <c r="Q57" i="18"/>
  <c r="R57" i="18"/>
  <c r="O58" i="18"/>
  <c r="P58" i="18"/>
  <c r="Q58" i="18"/>
  <c r="R58" i="18"/>
  <c r="O59" i="18"/>
  <c r="P59" i="18"/>
  <c r="Q59" i="18"/>
  <c r="R59" i="18"/>
  <c r="O60" i="18"/>
  <c r="P60" i="18"/>
  <c r="Q60" i="18"/>
  <c r="R60" i="18"/>
  <c r="O61" i="18"/>
  <c r="P61" i="18"/>
  <c r="Q61" i="18"/>
  <c r="R61" i="18"/>
  <c r="O62" i="18"/>
  <c r="P62" i="18"/>
  <c r="Q62" i="18"/>
  <c r="R62" i="18"/>
  <c r="O63" i="18"/>
  <c r="P63" i="18"/>
  <c r="Q63" i="18"/>
  <c r="R63" i="18"/>
  <c r="O64" i="18"/>
  <c r="P64" i="18"/>
  <c r="Q64" i="18"/>
  <c r="R64" i="18"/>
  <c r="O65" i="18"/>
  <c r="P65" i="18"/>
  <c r="Q65" i="18"/>
  <c r="R65" i="18"/>
  <c r="O66" i="18"/>
  <c r="P66" i="18"/>
  <c r="Q66" i="18"/>
  <c r="R66" i="18"/>
  <c r="O67" i="18"/>
  <c r="P67" i="18"/>
  <c r="Q67" i="18"/>
  <c r="R67" i="18"/>
  <c r="O68" i="18"/>
  <c r="P68" i="18"/>
  <c r="Q68" i="18"/>
  <c r="R68" i="18"/>
  <c r="O69" i="18"/>
  <c r="P69" i="18"/>
  <c r="Q69" i="18"/>
  <c r="R69" i="18"/>
  <c r="O70" i="18"/>
  <c r="P70" i="18"/>
  <c r="U71" i="18" s="1"/>
  <c r="Q70" i="18"/>
  <c r="R70" i="18"/>
  <c r="O71" i="18"/>
  <c r="P71" i="18"/>
  <c r="Q71" i="18"/>
  <c r="R71" i="18"/>
  <c r="O72" i="18"/>
  <c r="P72" i="18"/>
  <c r="Q72" i="18"/>
  <c r="R72" i="18"/>
  <c r="O73" i="18"/>
  <c r="P73" i="18"/>
  <c r="Q73" i="18"/>
  <c r="R73" i="18"/>
  <c r="O74" i="18"/>
  <c r="P74" i="18"/>
  <c r="Q74" i="18"/>
  <c r="R74" i="18"/>
  <c r="O75" i="18"/>
  <c r="P75" i="18"/>
  <c r="Q75" i="18"/>
  <c r="R75" i="18"/>
  <c r="O76" i="18"/>
  <c r="P76" i="18"/>
  <c r="Q76" i="18"/>
  <c r="R76" i="18"/>
  <c r="O77" i="18"/>
  <c r="P77" i="18"/>
  <c r="Q77" i="18"/>
  <c r="R77" i="18"/>
  <c r="O78" i="18"/>
  <c r="P78" i="18"/>
  <c r="Q78" i="18"/>
  <c r="R78" i="18"/>
  <c r="O79" i="18"/>
  <c r="P79" i="18"/>
  <c r="Q79" i="18"/>
  <c r="R79" i="18"/>
  <c r="O80" i="18"/>
  <c r="P80" i="18"/>
  <c r="Q80" i="18"/>
  <c r="R80" i="18"/>
  <c r="O81" i="18"/>
  <c r="P81" i="18"/>
  <c r="Q81" i="18"/>
  <c r="R81" i="18"/>
  <c r="O82" i="18"/>
  <c r="P82" i="18"/>
  <c r="Q82" i="18"/>
  <c r="R82" i="18"/>
  <c r="O83" i="18"/>
  <c r="P83" i="18"/>
  <c r="Q83" i="18"/>
  <c r="R83" i="18"/>
  <c r="O84" i="18"/>
  <c r="P84" i="18"/>
  <c r="Q84" i="18"/>
  <c r="R84" i="18"/>
  <c r="O85" i="18"/>
  <c r="P85" i="18"/>
  <c r="Q85" i="18"/>
  <c r="R85" i="18"/>
  <c r="O86" i="18"/>
  <c r="P86" i="18"/>
  <c r="Q86" i="18"/>
  <c r="R86" i="18"/>
  <c r="O87" i="18"/>
  <c r="P87" i="18"/>
  <c r="Q87" i="18"/>
  <c r="R87" i="18"/>
  <c r="O88" i="18"/>
  <c r="P88" i="18"/>
  <c r="Q88" i="18"/>
  <c r="R88" i="18"/>
  <c r="O89" i="18"/>
  <c r="P89" i="18"/>
  <c r="Q89" i="18"/>
  <c r="R89" i="18"/>
  <c r="O90" i="18"/>
  <c r="P90" i="18"/>
  <c r="Q90" i="18"/>
  <c r="R90" i="18"/>
  <c r="O91" i="18"/>
  <c r="P91" i="18"/>
  <c r="Q91" i="18"/>
  <c r="R91" i="18"/>
  <c r="O92" i="18"/>
  <c r="P92" i="18"/>
  <c r="Q92" i="18"/>
  <c r="R92" i="18"/>
  <c r="O93" i="18"/>
  <c r="P93" i="18"/>
  <c r="Q93" i="18"/>
  <c r="R93" i="18"/>
  <c r="O94" i="18"/>
  <c r="P94" i="18"/>
  <c r="Q94" i="18"/>
  <c r="R94" i="18"/>
  <c r="O95" i="18"/>
  <c r="P95" i="18"/>
  <c r="Q95" i="18"/>
  <c r="R95" i="18"/>
  <c r="P2" i="18"/>
  <c r="Q2" i="18"/>
  <c r="R2" i="18"/>
  <c r="O2" i="18"/>
  <c r="C31" i="17" l="1"/>
  <c r="C30" i="17"/>
  <c r="D47" i="17" l="1"/>
  <c r="C47" i="17"/>
  <c r="C43" i="17"/>
  <c r="C41" i="17"/>
  <c r="C40" i="17" s="1"/>
  <c r="C29" i="17"/>
  <c r="C36" i="17"/>
  <c r="D24" i="17"/>
  <c r="D21" i="17" s="1"/>
  <c r="C24" i="17"/>
  <c r="C21" i="17"/>
  <c r="C14" i="17"/>
  <c r="D51" i="15" l="1"/>
  <c r="K54" i="16"/>
  <c r="K49" i="16"/>
  <c r="K48" i="16"/>
  <c r="K6" i="16"/>
  <c r="K3" i="16"/>
  <c r="C26" i="15"/>
  <c r="C43" i="15"/>
  <c r="C45" i="15"/>
  <c r="E52" i="15" l="1"/>
  <c r="C51" i="15"/>
  <c r="C47" i="15"/>
  <c r="C33" i="15"/>
  <c r="D24" i="15"/>
  <c r="D21" i="15" s="1"/>
  <c r="C24" i="15"/>
  <c r="C21" i="15"/>
  <c r="C14" i="15"/>
  <c r="K58" i="14" l="1"/>
  <c r="J52" i="14"/>
  <c r="K52" i="14" s="1"/>
  <c r="J49" i="14"/>
  <c r="K49" i="14" s="1"/>
  <c r="K48" i="14"/>
  <c r="J12" i="14"/>
  <c r="K12" i="14" s="1"/>
  <c r="K6" i="14"/>
  <c r="K5" i="14"/>
  <c r="K4" i="14"/>
  <c r="C29" i="13" l="1"/>
  <c r="E51" i="13" l="1"/>
  <c r="D50" i="13"/>
  <c r="C50" i="13"/>
  <c r="C46" i="13"/>
  <c r="D24" i="13"/>
  <c r="D21" i="13" s="1"/>
  <c r="C24" i="13"/>
  <c r="C21" i="13"/>
  <c r="C14" i="13"/>
  <c r="D45" i="9" l="1"/>
  <c r="C45" i="9"/>
  <c r="C41" i="9"/>
  <c r="C30" i="9"/>
  <c r="D25" i="9"/>
  <c r="D21" i="9" s="1"/>
  <c r="C25" i="9"/>
  <c r="C21" i="9"/>
  <c r="C14" i="9"/>
  <c r="J12" i="12" l="1"/>
  <c r="C29" i="11"/>
  <c r="C44" i="11"/>
  <c r="D24" i="11"/>
  <c r="D21" i="11" s="1"/>
  <c r="C24" i="11"/>
  <c r="C21" i="11"/>
  <c r="C14" i="11"/>
  <c r="E49" i="11" l="1"/>
  <c r="D48" i="11"/>
  <c r="C48" i="11"/>
  <c r="L38" i="10" l="1"/>
  <c r="K38" i="10"/>
  <c r="L22" i="10"/>
  <c r="K22" i="10"/>
  <c r="L13" i="10"/>
  <c r="K13" i="10"/>
  <c r="L26" i="10"/>
  <c r="K26" i="10"/>
  <c r="K99" i="10"/>
  <c r="L63" i="10"/>
  <c r="K63" i="10"/>
  <c r="L49" i="10"/>
  <c r="K49" i="10"/>
  <c r="L33" i="10"/>
  <c r="K33" i="10"/>
  <c r="L6" i="10"/>
  <c r="K6" i="10"/>
  <c r="L4" i="10"/>
  <c r="K4" i="10"/>
  <c r="E50" i="9" l="1"/>
  <c r="C49" i="7" l="1"/>
  <c r="D49" i="7"/>
  <c r="E50" i="7"/>
  <c r="I26" i="8"/>
  <c r="I28" i="8"/>
  <c r="K28" i="8" s="1"/>
  <c r="L4" i="8"/>
  <c r="L101" i="8"/>
  <c r="K101" i="8"/>
  <c r="L100" i="8"/>
  <c r="K100" i="8"/>
  <c r="L99" i="8"/>
  <c r="K99" i="8"/>
  <c r="L84" i="8"/>
  <c r="K84" i="8"/>
  <c r="L83" i="8"/>
  <c r="K83" i="8"/>
  <c r="K82" i="8"/>
  <c r="K81" i="8"/>
  <c r="K80" i="8"/>
  <c r="K79" i="8"/>
  <c r="L78" i="8"/>
  <c r="K78" i="8"/>
  <c r="L77" i="8"/>
  <c r="L76" i="8"/>
  <c r="L75" i="8"/>
  <c r="L74" i="8"/>
  <c r="L73" i="8"/>
  <c r="L72" i="8"/>
  <c r="L71" i="8"/>
  <c r="L63" i="8"/>
  <c r="K63" i="8"/>
  <c r="L56" i="8"/>
  <c r="K56" i="8"/>
  <c r="L55" i="8"/>
  <c r="K55" i="8"/>
  <c r="L54" i="8"/>
  <c r="K54" i="8"/>
  <c r="L53" i="8"/>
  <c r="K53" i="8"/>
  <c r="L52" i="8"/>
  <c r="K52" i="8"/>
  <c r="L51" i="8"/>
  <c r="K51" i="8"/>
  <c r="L50" i="8"/>
  <c r="K50" i="8"/>
  <c r="K49" i="8"/>
  <c r="L48" i="8"/>
  <c r="K48" i="8"/>
  <c r="L47" i="8"/>
  <c r="K47" i="8"/>
  <c r="L46" i="8"/>
  <c r="K46" i="8"/>
  <c r="L45" i="8"/>
  <c r="K45" i="8"/>
  <c r="L44" i="8"/>
  <c r="K44" i="8"/>
  <c r="L43" i="8"/>
  <c r="K43" i="8"/>
  <c r="L42" i="8"/>
  <c r="K42" i="8"/>
  <c r="L41" i="8"/>
  <c r="K41" i="8"/>
  <c r="L40" i="8"/>
  <c r="K40" i="8"/>
  <c r="L34" i="8"/>
  <c r="K34" i="8"/>
  <c r="L33" i="8"/>
  <c r="K33" i="8"/>
  <c r="L32" i="8"/>
  <c r="K32" i="8"/>
  <c r="L31" i="8"/>
  <c r="K31" i="8"/>
  <c r="L30" i="8"/>
  <c r="K30" i="8"/>
  <c r="L29" i="8"/>
  <c r="L28" i="8"/>
  <c r="L27" i="8"/>
  <c r="L26" i="8"/>
  <c r="K26" i="8"/>
  <c r="L25" i="8"/>
  <c r="K25" i="8"/>
  <c r="L24" i="8"/>
  <c r="K24" i="8"/>
  <c r="L23" i="8"/>
  <c r="K23" i="8"/>
  <c r="L22" i="8"/>
  <c r="K22" i="8"/>
  <c r="L21" i="8"/>
  <c r="K21" i="8"/>
  <c r="L20" i="8"/>
  <c r="K20" i="8"/>
  <c r="L19" i="8"/>
  <c r="K19" i="8"/>
  <c r="L18" i="8"/>
  <c r="K18" i="8"/>
  <c r="L17" i="8"/>
  <c r="K17" i="8"/>
  <c r="L16" i="8"/>
  <c r="K16" i="8"/>
  <c r="L15" i="8"/>
  <c r="K15" i="8"/>
  <c r="L14" i="8"/>
  <c r="K14" i="8"/>
  <c r="L13" i="8"/>
  <c r="K13" i="8"/>
  <c r="L12" i="8"/>
  <c r="K12" i="8"/>
  <c r="L11" i="8"/>
  <c r="K11" i="8"/>
  <c r="L10" i="8"/>
  <c r="K10" i="8"/>
  <c r="L9" i="8"/>
  <c r="K9" i="8"/>
  <c r="L8" i="8"/>
  <c r="K8" i="8"/>
  <c r="L7" i="8"/>
  <c r="K7" i="8"/>
  <c r="L6" i="8"/>
  <c r="K6" i="8"/>
  <c r="L5" i="8"/>
  <c r="K5" i="8"/>
  <c r="K4" i="8"/>
  <c r="L3" i="8"/>
  <c r="K3" i="8"/>
  <c r="L2" i="8"/>
  <c r="K2" i="8"/>
  <c r="C46" i="7" l="1"/>
  <c r="C45" i="7"/>
  <c r="C29" i="7" l="1"/>
  <c r="J49" i="8" s="1"/>
  <c r="L49" i="8" s="1"/>
  <c r="F30" i="7"/>
  <c r="C14" i="7"/>
  <c r="C21" i="7"/>
  <c r="C43" i="7"/>
  <c r="D24" i="7"/>
  <c r="D21" i="7" s="1"/>
  <c r="C24" i="7"/>
  <c r="D39" i="6" l="1"/>
  <c r="E39" i="6" s="1"/>
  <c r="C36" i="6"/>
  <c r="C25" i="6"/>
  <c r="C20" i="6"/>
  <c r="C18" i="6"/>
  <c r="D20" i="6"/>
  <c r="D18" i="6" s="1"/>
  <c r="J6" i="5" l="1"/>
  <c r="J4" i="5"/>
  <c r="E95" i="4" l="1"/>
  <c r="A47" i="4"/>
  <c r="G13" i="4"/>
  <c r="F13" i="4"/>
  <c r="E13" i="4"/>
  <c r="A47" i="3" l="1"/>
  <c r="G13" i="3"/>
  <c r="F13" i="3"/>
  <c r="E13" i="3"/>
  <c r="A47" i="2" l="1"/>
  <c r="G13" i="2"/>
  <c r="F13" i="2"/>
  <c r="E13" i="2"/>
  <c r="D13" i="2"/>
  <c r="A47" i="1"/>
  <c r="G13" i="1"/>
  <c r="F13" i="1"/>
  <c r="E13" i="1"/>
  <c r="D13" i="1"/>
</calcChain>
</file>

<file path=xl/sharedStrings.xml><?xml version="1.0" encoding="utf-8"?>
<sst xmlns="http://schemas.openxmlformats.org/spreadsheetml/2006/main" count="6199" uniqueCount="748">
  <si>
    <t>TCF- Viet Nam - HN Branch</t>
  </si>
  <si>
    <t>FILE KIỂM TRA KẾ TOÁN HÀNG THÁNG</t>
  </si>
  <si>
    <t>Maker (PIC)</t>
  </si>
  <si>
    <t>Sen 1</t>
  </si>
  <si>
    <t>Sen 2</t>
  </si>
  <si>
    <t>Manager</t>
  </si>
  <si>
    <t>STT</t>
  </si>
  <si>
    <t>Tài khoản</t>
  </si>
  <si>
    <t>Thủ tục kiểm tra</t>
  </si>
  <si>
    <t>Kiểm tra xem có tình trạng: Một khách hàng mở nhiều mã đối tượng không?</t>
  </si>
  <si>
    <t>Hàng tồn kho</t>
  </si>
  <si>
    <t>Phương pháp tính giá xuất kho, xác định giá trị sản phẩm dở dang đã phù hợp, nhất quán trong năm tài chính chưa?</t>
  </si>
  <si>
    <t>Kiểm tra các chi phí ghi thẳng vào giá vốn, không qua các TK chi phí (nếu có).</t>
  </si>
  <si>
    <t>Kiểm tra tính cần thiết của việc trích lập dự phòng giảm giá Hàng tồn kho (do giá trị thuần có thể thực hiện được thấp hơn giá thị trường).</t>
  </si>
  <si>
    <t>211, 213, 214</t>
  </si>
  <si>
    <t>Kiểm tra khung thời gian khấu hao TSCD theo đúng khung thời gian quy định hiện hành theo quy định tại Phụ lục I của Thông tư Số 45/2013/TT-BTC ngày 25/4/2013 của Bộ tài chính hay không?</t>
  </si>
  <si>
    <t>Kiểm tra hồ sơ mua sắm TSCĐ, hồ sơ liên quan tới các chi phí để hình thành TSCĐ</t>
  </si>
  <si>
    <t>Kiểm tra hồ sơ liên quan tới xây dựng cơ bản, hồ sơ liên quan tới từng công trình, hạng mục công trình</t>
  </si>
  <si>
    <t>Kiểm tra các biên bản quyết toán, nghiệm thu, thanh lý công trình dự án</t>
  </si>
  <si>
    <t>Kiểm tra xem có tình trạng: Một nhà cung cấp mở nhiều mã đối tượng không?</t>
  </si>
  <si>
    <t>Tra cứu công nợ thuế online hoặc xin sổ công nợ thuế hàng quý hoặc 6 tháng/lần để thực hiện đối chiếu và clear công nợ thuế</t>
  </si>
  <si>
    <t>Đối chiếu số dư bảo hiểm với thông báo BHXH, clear nguyên nhân từng tháng</t>
  </si>
  <si>
    <t>Kiểm tra xem khách hàng đã góp đủ vốn so với giấy chứng nhận đầu tư, giấy đăng ký doanh nghiệp chưa</t>
  </si>
  <si>
    <t>Đối với các giao dịch góp vốn bằng ngoại tệ, xem xét tỷ giá ghi nhận vốn góp</t>
  </si>
  <si>
    <t>Kiểm tra bút toán kết chuyển từ 4212 sang 4211 đầu kỳ kế toán</t>
  </si>
  <si>
    <t>Kiểm tra xem đã hạch tóan thuế TNDN chưa</t>
  </si>
  <si>
    <t xml:space="preserve">Đối chiếu giá vốn hàng bán (từng tháng, từng mặt hàng) đã ghi nhận giữa sổ cái với báo cáo NXT thành phẩm, hàng hóa. </t>
  </si>
  <si>
    <t>Những khỏan gía vốn nào có thể bị loại ra khi quyết toán thuế?</t>
  </si>
  <si>
    <t>Các vấn đề khác</t>
  </si>
  <si>
    <t>Đọc lướt sổ cái để xác định các nghiệp vụ bất thường (về nội dung, giá trị, tài khoản đối ứng...)</t>
  </si>
  <si>
    <t>Kiểm tra phân loại và trình bày các khoản mục trên BCTC.</t>
  </si>
  <si>
    <t>Period</t>
  </si>
  <si>
    <t>Checking date</t>
  </si>
  <si>
    <t>Checking note</t>
  </si>
  <si>
    <t>334, 338</t>
  </si>
  <si>
    <t>So sánh số dư tiền mặt trên sổ với sổ quỹ của khách hàng cung cấp (hoặc biên bản kiểm kê quỹ - nếu có)</t>
  </si>
  <si>
    <t>Pivort để check xem có đối ứng bất thường nào không</t>
  </si>
  <si>
    <t>Check sổ quỹ TK 111 xem có bị âm từng thời điểm không</t>
  </si>
  <si>
    <t>Check xem có phát sinh giao dịch thanh toán nào từ 20M bằng tiền mặt không</t>
  </si>
  <si>
    <t xml:space="preserve">So sánh số dư TKNH trên sao kê, sổ phụ từng ngân hàng với số dư cuối kỳ trên sổ, báo cáo </t>
  </si>
  <si>
    <r>
      <t xml:space="preserve">Kiểm tra việc ghi nhận tỷ giá ngoại tệ trong kỳ </t>
    </r>
    <r>
      <rPr>
        <i/>
        <sz val="11"/>
        <rFont val="Times New Roman"/>
        <family val="1"/>
      </rPr>
      <t>(So sánh số dư giữa sổ và bảng CLTG về số dư ngoại tệ và VNĐ tương ứng)</t>
    </r>
  </si>
  <si>
    <r>
      <t xml:space="preserve">Kiểm tra bảng đánh giá lại CLTG chưa thực hiện cuối kỳ và việc ghi nhận trên sổ sách </t>
    </r>
    <r>
      <rPr>
        <i/>
        <sz val="11"/>
        <rFont val="Times New Roman"/>
        <family val="1"/>
      </rPr>
      <t>(Đối với tháng cuối của năm tài chính)</t>
    </r>
  </si>
  <si>
    <r>
      <t xml:space="preserve">Check xem các tài khoản ngân hàng đã thông báo với sở kế hoạch đầu tư chưa </t>
    </r>
    <r>
      <rPr>
        <i/>
        <sz val="11"/>
        <rFont val="Times New Roman"/>
        <family val="1"/>
      </rPr>
      <t>(trong trường hợp có phát sinh thêm TKNH mới)</t>
    </r>
  </si>
  <si>
    <r>
      <t xml:space="preserve">Đối với các khoản chuyển tiền thanh toán cho nhà cung cấp nước ngoài </t>
    </r>
    <r>
      <rPr>
        <i/>
        <sz val="11"/>
        <rFont val="Times New Roman"/>
        <family val="1"/>
      </rPr>
      <t>(Phần mềm, dịch vụ tư vấn, thanh toán lãi vay ngoại tệ, tiền lương, ăn nghỉ cho chuyên gia, mua bán hàng hóa theo hình thức Incoterms.......)</t>
    </r>
    <r>
      <rPr>
        <sz val="11"/>
        <rFont val="Times New Roman"/>
        <family val="1"/>
      </rPr>
      <t xml:space="preserve"> lưu ý check xem có phát sinh thuế Nhà thầu không? </t>
    </r>
  </si>
  <si>
    <t>Chủ yếu là các khoản tiền gửi tiết kiệm có kỳ hạn ngắn hạn (Kiểm tra hợp đồng để xem xét giá trị và thời hạn của khoản đầu tư)</t>
  </si>
  <si>
    <t xml:space="preserve">Đối chiếu số dư trên sổ với sao kê tiền gửi tiết kiệm và bảng theo dõi TGTK </t>
  </si>
  <si>
    <t>So sánh số dư 131 trên sổ với bảng tổng hợp công nợ 131 tương ứng từng loại ngoại tệ (VND, USD, JPY,...)</t>
  </si>
  <si>
    <t>Đối chiếu với bảng theo dõi của khách hàng (nếu có)</t>
  </si>
  <si>
    <t>Break down số dư 131 trên sổ</t>
  </si>
  <si>
    <r>
      <t xml:space="preserve">Xem xét bảng tổng hợp công nợ 131 </t>
    </r>
    <r>
      <rPr>
        <i/>
        <sz val="11"/>
        <rFont val="Times New Roman"/>
        <family val="1"/>
      </rPr>
      <t>(Đối với các đối tượng có số dư lớn, không biến động, nợ quá hạn hay không? -&gt; Cần trao đổi với khách hàng những biến động đó. Và đặc biệt đối với khoản công nợ quá hạn cần trích lập dự phòng)</t>
    </r>
    <r>
      <rPr>
        <sz val="11"/>
        <rFont val="Times New Roman"/>
        <family val="1"/>
      </rPr>
      <t xml:space="preserve"> </t>
    </r>
  </si>
  <si>
    <r>
      <t xml:space="preserve">Kiểm tra các nghiệp vụ bù trừ công nợ: </t>
    </r>
    <r>
      <rPr>
        <i/>
        <sz val="11"/>
        <rFont val="Times New Roman"/>
        <family val="1"/>
      </rPr>
      <t>Xem xét hợp đồng, biên bản thỏa thuận, biên bản đối chiếu và bù trừ công nợ giữa các bên (kiểm tra 100%)</t>
    </r>
  </si>
  <si>
    <r>
      <t xml:space="preserve">Đối với các KH là bên liên quan: </t>
    </r>
    <r>
      <rPr>
        <i/>
        <sz val="11"/>
        <rFont val="Times New Roman"/>
        <family val="1"/>
      </rPr>
      <t>Kiểm tra 100%</t>
    </r>
  </si>
  <si>
    <r>
      <t xml:space="preserve">Kiểm tra chi tiết các đối tượng công nợ ngoại tệ phát sinh trong kỳ </t>
    </r>
    <r>
      <rPr>
        <i/>
        <sz val="11"/>
        <rFont val="Times New Roman"/>
        <family val="1"/>
      </rPr>
      <t>(Kiểm tra 100%)</t>
    </r>
  </si>
  <si>
    <r>
      <t xml:space="preserve">Có số dư bên có tài khoản 131 không? </t>
    </r>
    <r>
      <rPr>
        <i/>
        <sz val="11"/>
        <rFont val="Times New Roman"/>
        <family val="1"/>
      </rPr>
      <t>Nếu có, kiểm tra xem có bỏ sót doanh thu chưa ghi nhận không? Có hạch toán nhầm mã đối tượng không?</t>
    </r>
  </si>
  <si>
    <t xml:space="preserve">So sánh số dư trên sổ với bảng kê VAT và các tờ khai thuế GTGT hàng tháng (quý) </t>
  </si>
  <si>
    <t>- VAT chưa kê khai: check invoice detail</t>
  </si>
  <si>
    <t>Break down số dư 138 trên sổ</t>
  </si>
  <si>
    <t>So sánh số dư 138 trên sổ với bảng tổng hợp công nợ 138</t>
  </si>
  <si>
    <r>
      <t xml:space="preserve">Khách hàng có đẩy đủ phiếu chi, phiếu thu, sổ quỹ có dấu và ký đầy đủ chưa? 
</t>
    </r>
    <r>
      <rPr>
        <i/>
        <sz val="11"/>
        <rFont val="Times New Roman"/>
        <family val="1"/>
      </rPr>
      <t>(Nếu chưa có, lưu ý note vào note report)</t>
    </r>
  </si>
  <si>
    <r>
      <t xml:space="preserve">KH có đầy đủ sao kê, sổ phụ ngân hàng, chứng từ giao dịch có dấu và chữ ký của ngân hàng chưa? 
</t>
    </r>
    <r>
      <rPr>
        <i/>
        <sz val="11"/>
        <rFont val="Times New Roman"/>
        <family val="1"/>
      </rPr>
      <t>(Nếu chưa có, lưu ý note vào note report)</t>
    </r>
  </si>
  <si>
    <r>
      <t xml:space="preserve">- Lãi Tiền gửi tiết kiệm: 
</t>
    </r>
    <r>
      <rPr>
        <i/>
        <sz val="11"/>
        <rFont val="Times New Roman"/>
        <family val="1"/>
      </rPr>
      <t>+ Kiểm tra việc tính lãi TGTK đã chính xác chưa? 
+ So sánh SD trên sổ và bảng tính lãi TGTK</t>
    </r>
  </si>
  <si>
    <t>So sánh số dư 141 trên sổ với bảng tổng hợp công nợ 141</t>
  </si>
  <si>
    <t>Break down số dư 141 trên sổ</t>
  </si>
  <si>
    <t xml:space="preserve">Check hồ sơ tạm ứng có đầy đủ không? Việc hoàn ứng có đúng thời hạn không? </t>
  </si>
  <si>
    <r>
      <t xml:space="preserve">Kiểm tra tính hợp lý, hợp lệ, hợp pháp của hóa đơn hàng tháng trước khi hạch toán vào TK 133 và kê khai VAT
</t>
    </r>
    <r>
      <rPr>
        <b/>
        <i/>
        <u/>
        <sz val="11"/>
        <rFont val="Times New Roman"/>
        <family val="1"/>
      </rPr>
      <t>1) Hợp lý:</t>
    </r>
    <r>
      <rPr>
        <i/>
        <sz val="11"/>
        <rFont val="Times New Roman"/>
        <family val="1"/>
      </rPr>
      <t xml:space="preserve">
Nội dung của khoản chi phải phù hợp và phục vụ hoạt động sản xuất kinh doanh của đơn vị.
</t>
    </r>
    <r>
      <rPr>
        <b/>
        <i/>
        <u/>
        <sz val="11"/>
        <rFont val="Times New Roman"/>
        <family val="1"/>
      </rPr>
      <t>2) Hợp lệ:</t>
    </r>
    <r>
      <rPr>
        <i/>
        <sz val="11"/>
        <rFont val="Times New Roman"/>
        <family val="1"/>
      </rPr>
      <t xml:space="preserve">
Hình thức của hóa đơn tuân thủ đúng quy định về việc xuất hóa đơn:
+ Hóa đơn thể hiện đầy đủ các thông tin cần thiết (thông tin người bán, người mua, thông tin mặt hàng, giá trị thuế suất....).
+ Đặc biệt phải check thông tin người mua (thông tin công ty) so khớp với thông tin trên IRC, ERC
</t>
    </r>
    <r>
      <rPr>
        <b/>
        <i/>
        <u/>
        <sz val="11"/>
        <rFont val="Times New Roman"/>
        <family val="1"/>
      </rPr>
      <t>3) Hóa đơn hợp pháp:</t>
    </r>
    <r>
      <rPr>
        <i/>
        <sz val="11"/>
        <rFont val="Times New Roman"/>
        <family val="1"/>
      </rPr>
      <t xml:space="preserve">
Không sử dụng hóa đơn giả, hóa đơn chưa được thông báo phát hành, hóa đơn của NCC bỏ trốn, hóa đơn xuất ra không đúng ngành nghề đã đăng ký của người bán
- Check hóa đơn DN bỏ trốn: 
+ check trên trang: tracuuthongtinnguoinopthue &amp; tracuuhoadon 
+ Nếu cẩn trọng, có thể in màn hình tra cứu để kẹp cùng các hóa đơn có giá trị lớn, từ 20M trở lên</t>
    </r>
  </si>
  <si>
    <t>Kiểm tra các số dư bất thường trên báo cáo nhập xuất tồn (số âm, số dư lớn,...)</t>
  </si>
  <si>
    <t>Đối chiếu số liệu trên bảng tính giá thành với số lượng thành phẩm trên bảng tổng hợp NXT trong kỳ.</t>
  </si>
  <si>
    <r>
      <t>So sánh số dư trên sổ với số dư trên bảng nhập xuất tồn trên phần mềm</t>
    </r>
    <r>
      <rPr>
        <i/>
        <sz val="11"/>
        <rFont val="Times New Roman"/>
        <family val="1"/>
      </rPr>
      <t xml:space="preserve"> (và bảng nhập xuất tồn của khách hàng (nếu có))</t>
    </r>
  </si>
  <si>
    <t>Kiểm tra 100% với các giao dịch mua/bán/nhập khẩu HTK với bên liên quan</t>
  </si>
  <si>
    <r>
      <t xml:space="preserve">Khách hàng có đẩy đủ phiếu nhập, phiếu xuất, bảng tổng hợp nhập xuất tồn có dấu và ký đầy đủ chưa? 
</t>
    </r>
    <r>
      <rPr>
        <i/>
        <sz val="11"/>
        <rFont val="Times New Roman"/>
        <family val="1"/>
      </rPr>
      <t>(Nếu chưa có, lưu ý note vào note report)</t>
    </r>
  </si>
  <si>
    <t>Đối chiếu số dư 154 trên sổ với bảng tính GTSP</t>
  </si>
  <si>
    <t>Trường hợp công ty có lập dự phòng, hủy hay bán phế liệu: Có lưu hồ sơ đầy đủ không?</t>
  </si>
  <si>
    <t>So sánh số dư giữa sổ kế toán và bảng phân bổ</t>
  </si>
  <si>
    <r>
      <t xml:space="preserve">Kiểm tra tính chính xác của bảng phân bổ 242: 
</t>
    </r>
    <r>
      <rPr>
        <i/>
        <sz val="11"/>
        <rFont val="Times New Roman"/>
        <family val="1"/>
      </rPr>
      <t xml:space="preserve">- SD đầu kỳ khớp với số dư CK trước chưa? 
- Thời gian phân bổ hợp lý chưa?
- Tài khoản phân bổ chi phí cho từng bộ phận hợp lý chưa?
- Công thức trên bảng phân bổ chính xác chưa?
- Kiểm tra tính hợp lý và nhất quán của việc phân loại khoản mục CPTT ngắn hạn, dài hạn và thời gian phân bổ </t>
    </r>
  </si>
  <si>
    <t>Kiểm tra chi tiết chứng từ phát sinh tăng 242 để xem xét thời gian phân bổ hợp lý, tài khoản phân bổ chi phí cho từng bộ phận (Confirm với KH các thông tin này)</t>
  </si>
  <si>
    <t>So sánh số dư giữa sổ kế toán và bảng khấu hao TSCĐ</t>
  </si>
  <si>
    <t>Check chi tiết chứng từ phát sinh tăng TSCĐ để kiểm tra điều kiện ghi nhận TSCĐ đã hợp lý theo quy định hiện hành chưa, xem xét thời gian khấu hao hợp lý, tài khoản chi phí khấu hao cho từng bộ phận (Confirm với KH các thông tin này)</t>
  </si>
  <si>
    <r>
      <t xml:space="preserve">Check hồ sơ thanh lý tài sản cố định đã đầy đủ chưa?, hạch toán sổ sách phù hợp chưa? Và việc trình bày trên BCTC đã hợp lý chưa? </t>
    </r>
    <r>
      <rPr>
        <i/>
        <sz val="11"/>
        <rFont val="Times New Roman"/>
        <family val="1"/>
      </rPr>
      <t>(Lãi, lỗ thanh lý TSCĐ sẽ offset khi trình bày trên BCTC)</t>
    </r>
  </si>
  <si>
    <r>
      <t xml:space="preserve">Kiểm tra tính chính xác của bảng khấu hao TSCĐ: 
</t>
    </r>
    <r>
      <rPr>
        <i/>
        <sz val="11"/>
        <rFont val="Times New Roman"/>
        <family val="1"/>
      </rPr>
      <t>- SD đầu kỳ khớp với số dư CK trước chưa? 
- Thời gian khấu hao hợp lý chưa?
- Tài khoản chi phí khấu hao cho từng bộ phận hợp lý chưa?
- Công thức trên bảng khấu hao chính xác chưa?
- Kiểm tra tính hợp lý và nhất quán của việc phân loại TSCĐ và thời gian khấu hao</t>
    </r>
  </si>
  <si>
    <t>Đối với các TSCĐ tăng do nhập khẩu: Kiểm tra, đánh giá sự phù hợp về thời điểm ghi nhận và tỷ giá sử dụng khi ghi nhận TSCĐ</t>
  </si>
  <si>
    <t>So sánh số dư 331 trên sổ với bảng tổng hợp công nợ 331 tương ứng từng loại ngoại tệ (VND, USD, JPY,...)</t>
  </si>
  <si>
    <t>Break down số dư 331 trên sổ</t>
  </si>
  <si>
    <r>
      <t xml:space="preserve">Với dư nợ bên TK 331: 
</t>
    </r>
    <r>
      <rPr>
        <i/>
        <sz val="11"/>
        <rFont val="Times New Roman"/>
        <family val="1"/>
      </rPr>
      <t>- Các khoản ứng trước cho Nhà cung cấp có phù hợp với Điều khoản ứng trước trên Hợp đồng không? Kiểm tra xuống hợp đồng, nghiệm thu, bàn giao xem liệu có bỏ sót hóa đơn, chưa ghi nhận chi phí không
- Hỏi lại khách hàng xem đã đầy đủ hóa đơn chưa, để ghi nhận vào sổ sách hoặc trích trước chi phí đúng kỳ
- Kiểm tra xem có hạch toán nhầm đối tượng không</t>
    </r>
  </si>
  <si>
    <t xml:space="preserve">Kiểm tra các khoản thanh toán bằng tiền mặt trên 20 triệu đ </t>
  </si>
  <si>
    <r>
      <t xml:space="preserve">Kiểm tra chi tiết các đối tượng công nợ ngoại tệ phát sinh trong kỳ </t>
    </r>
    <r>
      <rPr>
        <i/>
        <sz val="11"/>
        <rFont val="Times New Roman"/>
        <family val="1"/>
      </rPr>
      <t>(Kiểm tra 100%)
Xác định thuế Nhà thầu phát sinh (nếu có).</t>
    </r>
  </si>
  <si>
    <t>Break down số dư từng sắc thuế trên sổ</t>
  </si>
  <si>
    <r>
      <t xml:space="preserve">VAT:
</t>
    </r>
    <r>
      <rPr>
        <i/>
        <sz val="11"/>
        <rFont val="Times New Roman"/>
        <family val="1"/>
      </rPr>
      <t>So sánh số dư trên sổ với bảng kê VAT và các tờ khai thuế GTGT hàng tháng (quý) 
Báo KH số phát sinh phải nộp hàng tháng/quý (Nếu có)</t>
    </r>
  </si>
  <si>
    <r>
      <t xml:space="preserve">PIT:
- </t>
    </r>
    <r>
      <rPr>
        <i/>
        <sz val="11"/>
        <rFont val="Times New Roman"/>
        <family val="1"/>
      </rPr>
      <t>So sánh số dư trên sổ với bảng lương và tờ khai PIT
- Đối với lương NET, đã hạch toán PIT vào chi phí trong kỳ chưa</t>
    </r>
  </si>
  <si>
    <t>Đã hạch toán chi phí lệ phí môn bài, thuế nhà thầu, các thuế, phí lệ phí khác chưa</t>
  </si>
  <si>
    <r>
      <t>Xem xét trích trước các khoản chi phí của năm tài chính hiện hành:
-</t>
    </r>
    <r>
      <rPr>
        <i/>
        <sz val="11"/>
        <rFont val="Times New Roman"/>
        <family val="1"/>
      </rPr>
      <t xml:space="preserve"> Các nghĩa vụ nợ phải trả song chưa có đầy đủ hóa đơn, chứng từ (phí tư vấn, phí kiểm toán, điện, nước, điện thoại, thuê văn phòng, máy in,...)
- Chi phí lãi vay phát sinh trong năm tài chính</t>
    </r>
  </si>
  <si>
    <t>Ghi giảm 335 khi có hóa đơn thực tế hoặc khi thanh toán lãi vay</t>
  </si>
  <si>
    <t>- Kiểm tra hóa đơn, hợp đồng về thời hạn của khoản phải thu có tính chất nhiều kỳ
- So sánh số dư trên sổ với bảng tính DT chưa thực hiện</t>
  </si>
  <si>
    <r>
      <t xml:space="preserve">CIT:
</t>
    </r>
    <r>
      <rPr>
        <i/>
        <sz val="11"/>
        <rFont val="Times New Roman"/>
        <family val="1"/>
      </rPr>
      <t>- Check chi phí loại và bảng tính CIT tạm tính quý và quyết toán năm</t>
    </r>
    <r>
      <rPr>
        <sz val="11"/>
        <rFont val="Times New Roman"/>
        <family val="1"/>
      </rPr>
      <t xml:space="preserve">
</t>
    </r>
    <r>
      <rPr>
        <i/>
        <sz val="11"/>
        <rFont val="Times New Roman"/>
        <family val="1"/>
      </rPr>
      <t xml:space="preserve">- CIT tạm nộp có khớp sổ không? 
- Số thuế CIT cuối năm có khớp giữa số dư trên sổ và tờ khai quyết toán CIT chưa? 
Nếu trong quý khách hàng có lãi phải ước tính CIT và báo khách hàng số tiền thuế tạm tính phải nộp và nêu quy định về số tiền tạm nộp này. </t>
    </r>
  </si>
  <si>
    <t>So sánh số phát sinh trên sổ và bảng tính thuế TNDN tạm tính và quyết toán thuế TNDN cuối năm</t>
  </si>
  <si>
    <r>
      <t xml:space="preserve">Kiểm tra lại các khoản thu nhập khác ngoài hoạt động sản xuất kinh doanh đã được ghi nhận đúng bản chất vào tài khoản này chưa, ví dụ:
</t>
    </r>
    <r>
      <rPr>
        <i/>
        <sz val="11"/>
        <rFont val="Times New Roman"/>
        <family val="1"/>
      </rPr>
      <t>- Thu nhập từ nhượng bán, thanh lý TSCD;
- Thu tiền được phạt do khách hàng vi phạm hợp đồng;
- Thu các khoản nợ khó đòi đã xử lý xóa sổ;
- Thu các khoản nợ phải trả không xác định được chủ;
- Các khoản thu nhập khác ngoài các khoản nêu trên.</t>
    </r>
  </si>
  <si>
    <r>
      <t xml:space="preserve"> Kiểm tra những khoản chi phí phát sinh do các sự kiện hay các nghiệp vụ riêng biệt với hoạt động thông thường của các doanh nghiệp, ví dụ:
</t>
    </r>
    <r>
      <rPr>
        <i/>
        <sz val="11"/>
        <rFont val="Times New Roman"/>
        <family val="1"/>
      </rPr>
      <t>- Nghiệp vụ thanh lý, nhượng bán TSCĐ 
- Tiền phạt phải trả do vi phạm hợp đồng kinh tế, phạt hành chính; 
- Các khoản chi phí khác....</t>
    </r>
  </si>
  <si>
    <t>Kiểm tra tính hợp lý và nhất quán của việc hạch toán vào chi phí quản lý hay chi phí bán hàng, hạch toán vào các tiểu khoản chi phí 642, 641</t>
  </si>
  <si>
    <r>
      <t xml:space="preserve">Kiểm tra việc đặt mã chi phí khi hạch toán trên phần mềm phục vụ cho việc quyết toán CIT:
- </t>
    </r>
    <r>
      <rPr>
        <i/>
        <sz val="11"/>
        <rFont val="Times New Roman"/>
        <family val="1"/>
      </rPr>
      <t xml:space="preserve">Mã LOAICP khi hạch toán với các chi phí không hợp lý, hợp lệ 
- Mã LOAIPL khi hạch toán với các chi phí không hợp lý, hợp lệ và đồng thời là khoản phúc lợi cho NLĐ
- Mã PHUCLOI khi hạch toán các khoản phúc lợi cho NLĐ </t>
    </r>
  </si>
  <si>
    <t>Kiểm tra sự biến động chi phí qua từng tháng</t>
  </si>
  <si>
    <t>Hạch toán chi phí lãi vay đã khớp bảng tính lãi vay chưa</t>
  </si>
  <si>
    <t>Hạch toán chênh lệch tỷ giá đã khớp bảng CLTG đã thực hiện và chưa thực hiện cuối kỳ chưa</t>
  </si>
  <si>
    <t>Hạch toán lãi tiền gửi đã khớp sao kê bank chưa</t>
  </si>
  <si>
    <t>Kiểm tra bảng tính GTSP</t>
  </si>
  <si>
    <t xml:space="preserve">Kiểm tra cách tính giá xuất kho của các mã HTK xuất bán trong kỳ </t>
  </si>
  <si>
    <t>So sánh số phát sinh trên sổ với bảng tính GTSP</t>
  </si>
  <si>
    <t>Đối chiếu doanh thu hạch toán với doanh thu theo bảng kê VAT và tờ khai VAT. Giải thích chênh lệch (nếu có)</t>
  </si>
  <si>
    <t>Kiểm tra sự liên tục của hóa đơn để đảm bảo doanh thu bán hàng và cung cấp dịch vụ đã được ghi nhận đầy đủ.</t>
  </si>
  <si>
    <r>
      <t xml:space="preserve">Check bộ hồ sơ doanh thu của KH
</t>
    </r>
    <r>
      <rPr>
        <i/>
        <sz val="11"/>
        <rFont val="Times New Roman"/>
        <family val="1"/>
      </rPr>
      <t>Nếu chưa đầy đủ, mention trên note report</t>
    </r>
  </si>
  <si>
    <t>Kiểm tra 100% với các khoản doanh thu ngoại tệ phát sinh trong kỳ (kiểm tra việc ghi nhận và tỷ giá áp dụng)</t>
  </si>
  <si>
    <t>Kiểm tra 100% đối với các giao dịch với bên liên quan</t>
  </si>
  <si>
    <t>Đối với giao dịch bán hàng vào khu chế xuất hoặc xuất khẩu cần kiểm tra xem có tờ khai xuất khẩu hay không?</t>
  </si>
  <si>
    <t>Lưu ý check các khoản giảm trừ doanh thu về hồ sơ và tính hợp lý khi ghi nhận</t>
  </si>
  <si>
    <t>Số dư TK 421 có khớp thuyết minh lợi nhuận chưa phân phối trên báo cáo kiểm toán không?</t>
  </si>
  <si>
    <t>Check xem đã hạch toán đúng bản chất tài khoản chưa? (Chỉ hạch toán CLTG chưa thực hiện cuối kỳ)</t>
  </si>
  <si>
    <t>SD tài khoản 431 đã bằng 0 chưa?</t>
  </si>
  <si>
    <t>Hồ sơ góp vốn, chứng từ góp vốn có đầy đủ không
Nếu không đầy đủ, mention trên note report</t>
  </si>
  <si>
    <t>Số dư 334 đã khớp giữa sổ với bảng lương chưa?
Break down số dư 334 trên sổ</t>
  </si>
  <si>
    <t>Số dư bảo hiểm đã khớp giữa sổ với bảng lương chưa?
Break down số dư 338 trên sổ</t>
  </si>
  <si>
    <t>Kiểm tra cách phân loại chi phí lương, bảo hiểm cho từng bộ phận: sản xuất, quản lý chung, bán hàng, quản lý doanh nghiệp</t>
  </si>
  <si>
    <t>Đối với các khoản lương có gốc ngoại tệ: Kiểm tra tỷ giá ghi nhận</t>
  </si>
  <si>
    <t>Break down số dư 341</t>
  </si>
  <si>
    <t>Kiểm tra số dư 341 trên sổ với bảng tính lãi vay</t>
  </si>
  <si>
    <t>Kiểm tra bảng tính lãi vay</t>
  </si>
  <si>
    <t>Đối với các khoản vay bên liên quan: Kiểm tra việc ghi sổ và lãi suất áp dụng phù hợp với lãi suất tương đương trên thị trường không</t>
  </si>
  <si>
    <t>Đối với các khoản vay có gốc ngoại tệ: Kiểm tra việc áp dụng tỷ giá quy đổi, xác định và hạch toán chênh lệch tỷ giá  đối với các nghiệp vụ phát sinh trong kỳ và số dư cuối kỳ.</t>
  </si>
  <si>
    <t xml:space="preserve">Đối với các khoản vay cá nhân: Kiểm tra lãi suất vay có vượt trần lãi suất quy định của các văn bản về thuế (150% lãi suất cơ bản của NHNN), việc tính thuế TNCN phải nộp, hình thức thanh toán lãi vay, mối liên hệ giữa đơn vị và cá nhân cho vay,…. </t>
  </si>
  <si>
    <t>Đối với các khoản vay nước ngoài: Kiểm tra việc đăng ký với ngân hàng nhà nước của các khoản vay dài hạn và trung hạn và các nghĩa vụ thuế nhà thầu đối với chi phí lãi vay.</t>
  </si>
  <si>
    <t>Vu Hoang My</t>
  </si>
  <si>
    <t>Nguyen Thi Nu</t>
  </si>
  <si>
    <t>Không ps</t>
  </si>
  <si>
    <t>ok</t>
  </si>
  <si>
    <t>Chỉ có sao kê từ internet banking</t>
  </si>
  <si>
    <t>không</t>
  </si>
  <si>
    <t>không ps</t>
  </si>
  <si>
    <t>Số dư Q1 ko khớp bảng kê, đã loại tờ khai nhập khẩu quà tặng khỏi bảng kê để khớp số trên báo cáo</t>
  </si>
  <si>
    <t>Đã kiểm tra</t>
  </si>
  <si>
    <t>Không có</t>
  </si>
  <si>
    <t>Chưa khớp, do Cty chưa thanh toán PIT được hoàn do quyết toán 2020</t>
  </si>
  <si>
    <t>Ok, nộp thừa tiền BH của Mr.Thắng 2 tháng năm 2017 mà chưa làm hồ sơ truy thu</t>
  </si>
  <si>
    <t>chưa kiểm tra</t>
  </si>
  <si>
    <t>Chưa có biên bản nghiệm thu có xác nhận của các bên</t>
  </si>
  <si>
    <t>Nguyen Cong Son</t>
  </si>
  <si>
    <t>Khách hàng: Công ty TNHH Quốc tế Nissin Việt Nam</t>
  </si>
  <si>
    <t>Chi phí thuê nhà cho Mr.Thắng không có hóa đơn, chứng từ kèm theo</t>
  </si>
  <si>
    <t>Kiểm tra tính hợp lý khi ghi nhận cầm cố, ký quỹ, ký cược (có đầy đủ hợp đồng, chứng từ thanh toán không)</t>
  </si>
  <si>
    <t>Kiểm tra việc phân loại ngắn hạn - dài hạn</t>
  </si>
  <si>
    <t>Khoản đặt cọc 5tr tiền văn phòng từ 2018 nhưng vẫn đang đưa vào 2441 (ngắn hạn)</t>
  </si>
  <si>
    <t>Chưa kiểm tra</t>
  </si>
  <si>
    <t>Đã khớp (trong T5 đã thanh toán bổ sung PIT được hoàn sau quyết toán)</t>
  </si>
  <si>
    <t>Chưa có biên bản nghiệm thu có xác nhận của các bên + ĐNTT</t>
  </si>
  <si>
    <t>- Bổ sung bút toán offset 133/3331
- Sửa đối tượng của phiếu kế toán PK01163 sang Bui Van Thang</t>
  </si>
  <si>
    <t>Ok</t>
  </si>
  <si>
    <t>Đầy đủ chứng từ giao dịch, nhưng chỉ có sao kê xuất từ internet banking</t>
  </si>
  <si>
    <t>Không còn số dư</t>
  </si>
  <si>
    <t>Công ty TNHH Một thành viên V.N.T Việt Nam (trả trước 40% hợp đồng mua dây chuyền sơn)</t>
  </si>
  <si>
    <t>Tokyo consulting: Phí tư vấn T5</t>
  </si>
  <si>
    <t>Bổ sung chuyển lỗ Q1 sang thu nhập Q2 để tính CIT</t>
  </si>
  <si>
    <t>Khớp giữa tờ khai và báo cáo</t>
  </si>
  <si>
    <t>Khớp</t>
  </si>
  <si>
    <t>VAT Q2</t>
  </si>
  <si>
    <t>PIT Q2</t>
  </si>
  <si>
    <t>CIT ước tính Q2</t>
  </si>
  <si>
    <t>Tokyo consulting: Phí tư vấn T6</t>
  </si>
  <si>
    <t>PIT T7</t>
  </si>
  <si>
    <t xml:space="preserve"> Q2</t>
  </si>
  <si>
    <t xml:space="preserve"> T7</t>
  </si>
  <si>
    <t>VAT</t>
  </si>
  <si>
    <t>Bổ sung hạch toán trích quỹ phòng chống Covid 19: Nợ 622/Có 3388</t>
  </si>
  <si>
    <t>Tên tài khoản</t>
  </si>
  <si>
    <t>Nợ đầu kỳ</t>
  </si>
  <si>
    <t>Có đầu kỳ</t>
  </si>
  <si>
    <t>Ps nợ</t>
  </si>
  <si>
    <t>Ps có</t>
  </si>
  <si>
    <t>Nợ cuối kỳ</t>
  </si>
  <si>
    <t>Có cuối kỳ</t>
  </si>
  <si>
    <t>Số liệu CT</t>
  </si>
  <si>
    <t>Chênh</t>
  </si>
  <si>
    <t>Luỹ kế nợ cuối kỳ</t>
  </si>
  <si>
    <t>112</t>
  </si>
  <si>
    <t>Tiền gửi ngân hàng</t>
  </si>
  <si>
    <t>1121</t>
  </si>
  <si>
    <t>Tiền VND gửi ngân hàng</t>
  </si>
  <si>
    <t>11211</t>
  </si>
  <si>
    <t>Tiền VND gửi ngân hàng (TK Thanh toán 112002649804)</t>
  </si>
  <si>
    <t>1122</t>
  </si>
  <si>
    <t>Ngoại tệ</t>
  </si>
  <si>
    <t>11221</t>
  </si>
  <si>
    <t>Ngoại tệ - (TK USD 119002649807)</t>
  </si>
  <si>
    <t>131</t>
  </si>
  <si>
    <t>Phải thu khách hàng</t>
  </si>
  <si>
    <t>1311</t>
  </si>
  <si>
    <t>Phải thu ngắn hạn khách hàng</t>
  </si>
  <si>
    <t>13111</t>
  </si>
  <si>
    <t>Phải thu ngắn hạn khách hàng: hoạt động SXKD</t>
  </si>
  <si>
    <t>131112</t>
  </si>
  <si>
    <t>Phải thu ngắn hạn khách hàng: hoạt động SXKD (USD)</t>
  </si>
  <si>
    <t>133</t>
  </si>
  <si>
    <t>Thuế GTGT được khấu trừ</t>
  </si>
  <si>
    <t>1331</t>
  </si>
  <si>
    <t>Thuế GTGT được khấu trừ của hàng hoá, dịch vụ</t>
  </si>
  <si>
    <t>13311</t>
  </si>
  <si>
    <t>Thuế GTGT được khấu trừ của hàng hoá dịch vụ</t>
  </si>
  <si>
    <t>133111</t>
  </si>
  <si>
    <t>Thuế GTGT được khấu trừ của hàng hoá dịch vụ: HĐ SXKD</t>
  </si>
  <si>
    <t>13312</t>
  </si>
  <si>
    <t>Thuế GTGT được khấu trừ của hàng nhập khẩu</t>
  </si>
  <si>
    <t>133121</t>
  </si>
  <si>
    <t>Thuế GTGT được khấu trừ của hàng nhập khẩu: HĐ SXKD</t>
  </si>
  <si>
    <t>138</t>
  </si>
  <si>
    <t>Phải thu khác</t>
  </si>
  <si>
    <t>1383</t>
  </si>
  <si>
    <t>Thuế GTGT chưa kê khai</t>
  </si>
  <si>
    <t>153</t>
  </si>
  <si>
    <t>Công cụ, dụng cụ</t>
  </si>
  <si>
    <t>1531</t>
  </si>
  <si>
    <t>154</t>
  </si>
  <si>
    <t>Chi phí SXKD dở dang</t>
  </si>
  <si>
    <t>1541</t>
  </si>
  <si>
    <t>Chi phí SXKD dở dang: ngắn hạn</t>
  </si>
  <si>
    <t>156</t>
  </si>
  <si>
    <t>Hàng hóa</t>
  </si>
  <si>
    <t>1561</t>
  </si>
  <si>
    <t>Giá mua hàng hóa</t>
  </si>
  <si>
    <t>242</t>
  </si>
  <si>
    <t>Chi phí trả trước</t>
  </si>
  <si>
    <t>2421</t>
  </si>
  <si>
    <t>Chi phí trả trước: ngắn hạn</t>
  </si>
  <si>
    <t>24218</t>
  </si>
  <si>
    <t>Chi phí trả trước ngắn hạn khác</t>
  </si>
  <si>
    <t>2422</t>
  </si>
  <si>
    <t>Chi phí trả trước: dài hạn</t>
  </si>
  <si>
    <t>24228</t>
  </si>
  <si>
    <t>Chi phí trả trước dài hạn khác</t>
  </si>
  <si>
    <t>244</t>
  </si>
  <si>
    <t>Cầm cố, thế chấp, ký quỹ, ký cược</t>
  </si>
  <si>
    <t>2441</t>
  </si>
  <si>
    <t>Cầm cố, thế chấp, ký quỹ, ký cược: ngắn hạn</t>
  </si>
  <si>
    <t>331</t>
  </si>
  <si>
    <t>Phải trả cho người bán</t>
  </si>
  <si>
    <t>3311</t>
  </si>
  <si>
    <t>Phải trả ngắn hạn người bán</t>
  </si>
  <si>
    <t>33111</t>
  </si>
  <si>
    <t>Phải trả cho người bán: hoạt động SXKD</t>
  </si>
  <si>
    <t>331111</t>
  </si>
  <si>
    <t>Phải trả ngắn hạn người bán: HĐ SXKD (VND)</t>
  </si>
  <si>
    <t>333</t>
  </si>
  <si>
    <t>Thuế và các khoản phải nộp Nhà nước</t>
  </si>
  <si>
    <t>3331</t>
  </si>
  <si>
    <t>Thuế GTGT phải nộp</t>
  </si>
  <si>
    <t>33311</t>
  </si>
  <si>
    <t>Thuế GTGT đầu ra phải nộp</t>
  </si>
  <si>
    <t>333111</t>
  </si>
  <si>
    <t>Thuế GTGT phải nộp hàng trong nước: HĐ SXKD</t>
  </si>
  <si>
    <t>33312</t>
  </si>
  <si>
    <t>Thuế GTGT hàng nhập khẩu</t>
  </si>
  <si>
    <t>333121</t>
  </si>
  <si>
    <t>Thuế GTGT phải nộp hàng nhập khẩu: HĐ SXKD</t>
  </si>
  <si>
    <t>333123</t>
  </si>
  <si>
    <t>Thuế GTGT phải nộp hàng nhập khẩu: HĐ khác</t>
  </si>
  <si>
    <t>3333</t>
  </si>
  <si>
    <t>Thuế xuất, nhập khẩu</t>
  </si>
  <si>
    <t>33332</t>
  </si>
  <si>
    <t>Thuế nhập khẩu</t>
  </si>
  <si>
    <t>333321</t>
  </si>
  <si>
    <t>Thuế nhập khẩu: HĐ SXKD</t>
  </si>
  <si>
    <t>333323</t>
  </si>
  <si>
    <t>Thuế nhập khẩu: HĐ Khác</t>
  </si>
  <si>
    <t>3334</t>
  </si>
  <si>
    <t>Thuế thu nhập doanh nghiệp</t>
  </si>
  <si>
    <t>3335</t>
  </si>
  <si>
    <t>Thuế thu nhập cá nhân</t>
  </si>
  <si>
    <t>3339</t>
  </si>
  <si>
    <t>Phí, lệ phí, các khoản phải nộp khác</t>
  </si>
  <si>
    <t>33392</t>
  </si>
  <si>
    <t>Các khoản phí, lệ phí</t>
  </si>
  <si>
    <t>334</t>
  </si>
  <si>
    <t>Phải trả người lao động</t>
  </si>
  <si>
    <t>3341</t>
  </si>
  <si>
    <t>Phải trả công nhân viên</t>
  </si>
  <si>
    <t>335</t>
  </si>
  <si>
    <t>Chi phí phải trả</t>
  </si>
  <si>
    <t>3351</t>
  </si>
  <si>
    <t>Chi phí phải trả: ngắn hạn</t>
  </si>
  <si>
    <t>33518</t>
  </si>
  <si>
    <t>Chi phí phải trả khác</t>
  </si>
  <si>
    <t>338</t>
  </si>
  <si>
    <t>Phải trả, phải nộp khác</t>
  </si>
  <si>
    <t>3383</t>
  </si>
  <si>
    <t>Bảo hiểm xã hội</t>
  </si>
  <si>
    <t>3384</t>
  </si>
  <si>
    <t>Bảo hiểm y tế</t>
  </si>
  <si>
    <t>3386</t>
  </si>
  <si>
    <t>Bảo hiểm thất nghiệp</t>
  </si>
  <si>
    <t>3388</t>
  </si>
  <si>
    <t>33881</t>
  </si>
  <si>
    <t>Phải trả, phải nộp ngắn hạn khác</t>
  </si>
  <si>
    <t>338811</t>
  </si>
  <si>
    <t>Phải trả, phải nộp khác: HĐ SXKD</t>
  </si>
  <si>
    <t>411</t>
  </si>
  <si>
    <t>Vốn đầu tư của chủ sở hữu</t>
  </si>
  <si>
    <t>4111</t>
  </si>
  <si>
    <t>Vốn góp của chủ sở hữu</t>
  </si>
  <si>
    <t>41111</t>
  </si>
  <si>
    <t>Vốn góp của Chủ sở hữu</t>
  </si>
  <si>
    <t>411111</t>
  </si>
  <si>
    <t>421</t>
  </si>
  <si>
    <t>Lợi nhuận sau thuế chưa phân phối</t>
  </si>
  <si>
    <t>4211</t>
  </si>
  <si>
    <t>Lợi nhuận sau thuế chưa phân phối năm trước</t>
  </si>
  <si>
    <t>4212</t>
  </si>
  <si>
    <t>Lợi nhuận sau thuế chưa phân phối năm nay</t>
  </si>
  <si>
    <t>511</t>
  </si>
  <si>
    <t>Doanh thu bán hàng và cung cấp dịch vụ</t>
  </si>
  <si>
    <t>5113</t>
  </si>
  <si>
    <t>Doanh thu cung cấp dịch vụ</t>
  </si>
  <si>
    <t>51132</t>
  </si>
  <si>
    <t>Doanh thu cung cấp dịch vụ: xuất khẩu</t>
  </si>
  <si>
    <t>515</t>
  </si>
  <si>
    <t>Doanh thu hoạt động tài chính</t>
  </si>
  <si>
    <t>5151</t>
  </si>
  <si>
    <t>Lãi tiền cho vay, tiền gởi</t>
  </si>
  <si>
    <t>622</t>
  </si>
  <si>
    <t>Chi phí nhân công trực tiếp</t>
  </si>
  <si>
    <t>632</t>
  </si>
  <si>
    <t>Giá vốn hàng bán</t>
  </si>
  <si>
    <t>6321</t>
  </si>
  <si>
    <t>Giá vốn hàng bán: hàng hoá, dịch vụ</t>
  </si>
  <si>
    <t>63213</t>
  </si>
  <si>
    <t>Giá vốn hàng bán: dịch vụ</t>
  </si>
  <si>
    <t>635</t>
  </si>
  <si>
    <t>Chi phí tài chính</t>
  </si>
  <si>
    <t>6351</t>
  </si>
  <si>
    <t>Chênh lệch lỗ tỷ giá phát sinh trong kỳ</t>
  </si>
  <si>
    <t>642</t>
  </si>
  <si>
    <t>Chi phí quản lý doanh nghiệp</t>
  </si>
  <si>
    <t>6421</t>
  </si>
  <si>
    <t>Chi phí nhân viên quản lý</t>
  </si>
  <si>
    <t>6422</t>
  </si>
  <si>
    <t>Chi phí vật liệu quản lý</t>
  </si>
  <si>
    <t>6425</t>
  </si>
  <si>
    <t>Thuế, phí và lệ phí</t>
  </si>
  <si>
    <t>6427</t>
  </si>
  <si>
    <t>Chi phí dịch vụ mua ngoài</t>
  </si>
  <si>
    <t>64272</t>
  </si>
  <si>
    <t>Phí điện thoại, mạng internet</t>
  </si>
  <si>
    <t>64274</t>
  </si>
  <si>
    <t>Phí điện, nước sử dụng</t>
  </si>
  <si>
    <t>64275</t>
  </si>
  <si>
    <t>Chi phí phần mềm, chữ ký số</t>
  </si>
  <si>
    <t>64278</t>
  </si>
  <si>
    <t>Phí dịch vụ mua ngoài khác</t>
  </si>
  <si>
    <t>6428</t>
  </si>
  <si>
    <t>Chi phí bằng tiền khác</t>
  </si>
  <si>
    <t>711</t>
  </si>
  <si>
    <t>Thu nhập khác</t>
  </si>
  <si>
    <t>7118</t>
  </si>
  <si>
    <t>811</t>
  </si>
  <si>
    <t>Chi phí khác</t>
  </si>
  <si>
    <t>8118</t>
  </si>
  <si>
    <t>821</t>
  </si>
  <si>
    <t>Chi phí thuế thu nhập doanh nghiệp</t>
  </si>
  <si>
    <t>8211</t>
  </si>
  <si>
    <t>Chi phí thuế TNDN hiện hành</t>
  </si>
  <si>
    <t>911</t>
  </si>
  <si>
    <t>Xác định kết quả kinh doanh</t>
  </si>
  <si>
    <t>Tổng cộng:</t>
  </si>
  <si>
    <t>TCF</t>
  </si>
  <si>
    <t>1. Manager in charge</t>
  </si>
  <si>
    <t>2. Senior in charge</t>
  </si>
  <si>
    <t>3. Prepared by</t>
  </si>
  <si>
    <t>The following is a complete list of queries to be answered, confirmations and Certificates to be received and any other outstanding matters to be dealt with before the financial statements are provided to Client.</t>
  </si>
  <si>
    <t>4. Date prepared</t>
  </si>
  <si>
    <t>5. Period</t>
  </si>
  <si>
    <t>TK</t>
  </si>
  <si>
    <t>Nội dung</t>
  </si>
  <si>
    <t>Note</t>
  </si>
  <si>
    <t>Không phát sinh</t>
  </si>
  <si>
    <t>Khớp sao kê</t>
  </si>
  <si>
    <t>Khớp bảng phân bổ</t>
  </si>
  <si>
    <t>Số dư tk 244</t>
  </si>
  <si>
    <t>Số dư TK 331-Có</t>
  </si>
  <si>
    <t>Số dư thuế TNCN</t>
  </si>
  <si>
    <t>Kê vào Q3</t>
  </si>
  <si>
    <t>PIT tháng 7</t>
  </si>
  <si>
    <t>PIT tháng 8</t>
  </si>
  <si>
    <t>BH</t>
  </si>
  <si>
    <t>OK</t>
  </si>
  <si>
    <t>Sale tháng 8</t>
  </si>
  <si>
    <t>635;515</t>
  </si>
  <si>
    <t>Tỷ giá ok</t>
  </si>
  <si>
    <t>Client: Nissin Vietnam</t>
  </si>
  <si>
    <t>Bổ sung hạch toán chênh lệch tỷ giá khoản chuyển tiền nội bộ. Số dư đúng là: 213,198,660</t>
  </si>
  <si>
    <t>Khoản phân bổ tiền thuê nhà cho Mr.Thắng bổ sung mã LOAICP</t>
  </si>
  <si>
    <t>Đặt cọc tiền phòng từ 2018</t>
  </si>
  <si>
    <t>Số dư TK 331-Nợ</t>
  </si>
  <si>
    <t>Công ty TNHH Một thành viên V.N.T Việt Nam</t>
  </si>
  <si>
    <t>Phí dịch vụ tư vấn T7</t>
  </si>
  <si>
    <t>Số dư sau khi offset:</t>
  </si>
  <si>
    <t>Sửa hạch toán thuế GTGT đầu ra sang số đúng: 7,219,550
=&gt; Số dư đúng: 48,126,806</t>
  </si>
  <si>
    <t>Không khớp số dư bảng lương:</t>
  </si>
  <si>
    <t>Mr. Thắng chi hộ</t>
  </si>
  <si>
    <t>Quỹ Covid trích từ lương T7,8</t>
  </si>
  <si>
    <t>Sửa lại tỷ giá khoản nhận thanh toán ngày 25/8 về 22,690
Bổ sung bút toán chênh lệch tỷ giá chuyển tiền  nội bộ ngày 24/8</t>
  </si>
  <si>
    <t>Bổ sung bút toán cltg chuyển tiền nội bộ  ngày 24/8</t>
  </si>
  <si>
    <t>Sửa lại thuế đầu ra của hóa đơn xuất cho Nissin JP</t>
  </si>
  <si>
    <t>Hủy bút toán Quỹ phòng chống covdid cộng vào lương T8 (Do sang T9 mới cộng)</t>
  </si>
  <si>
    <t>Doanh thu</t>
  </si>
  <si>
    <t>Doanh thu dịch vụ tư vấn - Confirm lại với KH bản chất doanh thu này là gì?</t>
  </si>
  <si>
    <t xml:space="preserve">Theo như Hiền: Đây là dịch vụ mà Mr Thắng và quản lý người nước ngoài sang khách hàng mà Nissin JP bán sản phẩm để kiểm tra, bảo hành,… hoặc sang NCC của Nissin JP để  kiểm tra sản phẩm trước khi xuất sang Nissin JP.... </t>
  </si>
  <si>
    <t>-&gt; Có thể thay đổi lại hóa đơn xuất</t>
  </si>
  <si>
    <t>- Phí dịch vụ tư vấn</t>
  </si>
  <si>
    <t>- Hoặc Phí kiểm tra hàng (Giống Sankin, tuy nhiên phải check lại về ngành nghề của Nissin có phù hợp không -&gt; nếu không có mã ngành kiểm tra, phân loại,… thì phải đăng ký thêm ngành nghề)</t>
  </si>
  <si>
    <t>Bổ sung hồ sơ doanh thu đầy đủ</t>
  </si>
  <si>
    <t>Đồng thời chuẩn bị hồ sơ doanh thu tương ứng để tránh rủi ro bị ấn định thuế trong tương lai</t>
  </si>
  <si>
    <t>Bảng kê VAT thiết kế lại theo form của Uesugi, có bảng kê VAT đầu ra, đầu vào -&gt; tờ khai chính</t>
  </si>
  <si>
    <t>Bảng kê VAT đầu ra, chỉnh lại thông tin của hóa đơn đầu ra tháng 8: Ngày &amp; tháng</t>
  </si>
  <si>
    <t>Bảng tính GTSP</t>
  </si>
  <si>
    <t>Đặt hàm round vào chỗ ô tính ra doanh thu</t>
  </si>
  <si>
    <t>Nộp thừa tiền BH của Mr.Thắng 2 tháng năm 2017 mà chưa làm hồ sơ truy thu, tổng tiền: 10,725,376</t>
  </si>
  <si>
    <t xml:space="preserve">trả trước 40% hợp đồng mua dây chuyền sơn
Hỏi KH khi nào hoàn thành để lấy hóa đơn, ghi nhận chi phí trong năm nay </t>
  </si>
  <si>
    <t xml:space="preserve"> Note thêm vào note report, 
DN chưa chuẩn bị đầy đủ bộ hồ sơ doanh thu, do đó, DN không có đủ căn cứ để xác định và ghi nhận doanh thu, bảo vệ giá bán. Vì vậy, DN có rủi ro bị ấn định thuế trong tương lai khi thanh tra thuế</t>
  </si>
  <si>
    <t>Hồ sơ doanh thu:
- Hợp đồng kinh tế (HĐ nguyên tắc hoặc từng lần)
- Báo giá từng lần
- Payment request từng lần
- Biên bản ghi nhận kết quả công việc
- Biên bản Nghiệm thu, thanh lý</t>
  </si>
  <si>
    <t>Xem xét 2 PA xử lý:
(1): Trao đổi với cán bộ BHXH xem số tiền lãi chậm nộp khi truy thu từ năm 2017 tới hiện tại là bao nhiêu
(2): Trong trường hợp không truy thu cho Mr Thắng:
- Tính toán các ảnh hưởng: Điều chỉnh PIT, CIT
- Trả lại cho Mr Thắng số tiền đã trích
- Trao đổi với người Nhật Nissin</t>
  </si>
  <si>
    <t>Xử lý xong trong tháng 9/2021</t>
  </si>
  <si>
    <t>Hóa đơn đầu ra số 0000010 ngày 25/8/2021 đang sai đơn vị tính "Hóa đơn"</t>
  </si>
  <si>
    <t>Bổ sung note report, đồng thời nhắc Mr Thắng:
"Công ty xuất lại hóa đơn điều chỉnh hoặc hóa đơn thay thê  (Lưu ý ngày trên hóa đơn vẫn phải là ngày 25/08/2021 - ngày thu tiền); đồng thời gửi cho TCF hóa đơn mới để điều chỉnh hạch toán trên sổ"</t>
  </si>
  <si>
    <t>Report</t>
  </si>
  <si>
    <t>Data</t>
  </si>
  <si>
    <t>Các bút toán phí ngân hàng, lưu ý chỉnh diễn giải "phí ngân hàng tháng …"</t>
  </si>
  <si>
    <t>Sheet "INCOME STATEMENT"</t>
  </si>
  <si>
    <t>- Sheet này bản chất là copy từ phần mềm thả xuống thẳng, số chết, chứ k link sang sheet  "GENERAL JOURNAL-PROFIT &amp; LOSE" 
- Và sheet PL2021 sẽ compare với INCOME STATEMENT</t>
  </si>
  <si>
    <t>Sheet "GENERAL JOURNAL-PROFIT &amp; LOSE" nhặt dữ liệu để link sang sheet "PL2021"</t>
  </si>
  <si>
    <t>Có 2 cách để lên sheet  "PL 2021"
- Link từ sheet "GENERAL JOURNAL-PROFIT &amp; LOSE" (Sheet này thả số chết vô để nhặt code)
- Link từ sheet "Nhật ký chung" (Nhặt thẳng từ sheet NKC)
- Kok cần thiết thêm thao thác thả NKC vào rồi link sang sheet ""GENERAL JOURNAL-PROFIT &amp; LOSE" "</t>
  </si>
  <si>
    <t>Sale tháng 9</t>
  </si>
  <si>
    <t>Khoớp sao kê và NXT ngoại tệ ($12,838)</t>
  </si>
  <si>
    <t>Phí dịch vụ tư vấn T8</t>
  </si>
  <si>
    <t>Đặng Ngọc Liên</t>
  </si>
  <si>
    <t>Trả tiền phòng cho Mr.Thắng từ 1.10.21 đến 31.3.22
=&gt; Yêu cầu đưa thẳng vào 242</t>
  </si>
  <si>
    <t>Dư nợ cuối kỳ:</t>
  </si>
  <si>
    <t>CN Hưng Yên- Công ty Cổ phần Daikin Air Conditioning Việt Nam</t>
  </si>
  <si>
    <t>Bán bộ lò sấy theo HĐ 13, không có hợp đồng (chỉ có hợp đồng nguyên tắc từ 2017)  =&gt; Bổ sung note về bộ hồ sơ doanh thu</t>
  </si>
  <si>
    <t>PIT nhân viên tháng 7</t>
  </si>
  <si>
    <t>PIT lao công T7</t>
  </si>
  <si>
    <t>PIT nhân viên tháng 8</t>
  </si>
  <si>
    <t>PIT nhân viên tháng 9</t>
  </si>
  <si>
    <t>PIT lao công T9</t>
  </si>
  <si>
    <t>Giá trị mua lò sấy đã được xuất hết trong tháng để hình thành giá vốn</t>
  </si>
  <si>
    <t>Dư Có</t>
  </si>
  <si>
    <t>Mr. Thắng chi hộ T9</t>
  </si>
  <si>
    <t>Quỹ Covid trích từ lương T7,8,9</t>
  </si>
  <si>
    <t>Dư Nợ</t>
  </si>
  <si>
    <t>Quỹ covid T7,8,9 chi trả cho nhân viên vào lương T9</t>
  </si>
  <si>
    <t>Khoản chi trả nhập sai mã đối tượng nên ko offset với ps có</t>
  </si>
  <si>
    <t>Bổ sung bảng tính</t>
  </si>
  <si>
    <t>Số dư ok, nhưng bảng kê đầu ra đang kê sai số tiền và ngày hóa đơn của HĐ T8</t>
  </si>
  <si>
    <t>Bổ sung bảng tính GTSP</t>
  </si>
  <si>
    <t>Sửa bút toán thanh toán tiền phòng cho Mr.Thắng đưa sang 242 =&gt; Số dư đúng là 42,841,704</t>
  </si>
  <si>
    <t>131111</t>
  </si>
  <si>
    <t>Phải thu ngắn hạn khách hàng: hoạt động SXKD (VND)</t>
  </si>
  <si>
    <t>5111</t>
  </si>
  <si>
    <t>Doanh thu bán hàng hóa</t>
  </si>
  <si>
    <t>51111</t>
  </si>
  <si>
    <t>Doanh thu bán hàng hóa: nội địa</t>
  </si>
  <si>
    <t>63211</t>
  </si>
  <si>
    <t>Giá vốn hàng bán: hàng hóa</t>
  </si>
  <si>
    <t>Số dư theo chứng từ</t>
  </si>
  <si>
    <t>Đưa bút toán trả tiền thuê nhà cho Mr. Thắng sang 242</t>
  </si>
  <si>
    <t>Sửa lại bảng kê đầu ra: Hóa đơn T8 sang tiền thuế và sai ngày HĐ</t>
  </si>
  <si>
    <t>Sửa lại mã đối tượng chi hỗ trợ covid cho khớp mã đối tượng trích</t>
  </si>
  <si>
    <t>Không khớp TBBH</t>
  </si>
  <si>
    <t>Không có bộ hồ sơ doanh thu cho hóa đơn bán lò sấy (ngoài hợp đồng nguyên tắc ký từ 2017)</t>
  </si>
  <si>
    <t>60% còn lại hợp đồng mua dây chuyền sơn (chưa xuất hóa đơn, mới chỉ hạch toán nguyên giá theo ngày bbbg)</t>
  </si>
  <si>
    <t>Nissin Corp</t>
  </si>
  <si>
    <t>Hết số dư</t>
  </si>
  <si>
    <t>Dư cuối kỳ:</t>
  </si>
  <si>
    <t>Phí dịch vụ tư vấn T9</t>
  </si>
  <si>
    <t>Công ty cổ phần chứng nhận và kiêm định vinacontrol</t>
  </si>
  <si>
    <t>Phí hiệu chuẩn lò sấy</t>
  </si>
  <si>
    <t>Đã nộp hết CIT tạm tính 3Q đầu năm</t>
  </si>
  <si>
    <t>PIT lao công T10</t>
  </si>
  <si>
    <t>PIT nhân viên tháng 10</t>
  </si>
  <si>
    <t>Kê vào Q4</t>
  </si>
  <si>
    <t>Mr. Thắng chi hộ T10</t>
  </si>
  <si>
    <t xml:space="preserve">Quỹ Covid </t>
  </si>
  <si>
    <t>Sale tháng 10</t>
  </si>
  <si>
    <t>Chi phí hiệu chuẩn đầu dò nhiệt độ, hiệu chuẩn tủ sấy/ Expense of temperature probe calibration, oven calibration (28/10)</t>
  </si>
  <si>
    <t>Xem xét 2 PA:
- Revise lại FS tháng 9, trích trước chi phí vào giá vốn, VAT thì theo hóa đơn vào tháng 10 -&gt; cách này có vẻ chính xác hơn
+ Sau đó update CIT Q3
- Hạch toán vào 641 tháng 10</t>
  </si>
  <si>
    <t>Phát sinh nợ</t>
  </si>
  <si>
    <t>Phát sinh có</t>
  </si>
  <si>
    <t>Sửa bút toán nhận tiền từ Nissin JP về 79,012,500</t>
  </si>
  <si>
    <t>Sửa tiền thuế đầu ra trên bảng kê VAT theo đúng số hạch toán, đổi form bảng kê</t>
  </si>
  <si>
    <t>641</t>
  </si>
  <si>
    <t>Chi phí bán hàng</t>
  </si>
  <si>
    <t>6417</t>
  </si>
  <si>
    <t>Sửa bút toán chênh lệch tt khi nhận tiền Nissin JP sang 46 đ</t>
  </si>
  <si>
    <t>Số theo CT</t>
  </si>
  <si>
    <t>Bổ sung kết chuyển 154/632</t>
  </si>
  <si>
    <t>Đổi form bảng kê, sửa thuế đầu ra theo đúng số hạch toán</t>
  </si>
  <si>
    <t>Lệch 1đ, sửa lại bút toán nhận tiền từ Nissin JP về đúng số trên  NXT) (dư cuối: $6,338)</t>
  </si>
  <si>
    <t>VAT chưa nộp Q2.2021:</t>
  </si>
  <si>
    <t>Sửa lại bảng phân bổ T9,10 cho khớp báo cáo</t>
  </si>
  <si>
    <t>Offset lại 1331/33311</t>
  </si>
  <si>
    <t>Số dư đúng:</t>
  </si>
  <si>
    <t>Phí dịch vụ tư vấn T10</t>
  </si>
  <si>
    <t>Offset lại 1331/3331 để về đúng số dư này</t>
  </si>
  <si>
    <t>PIT nhân viên tháng 11</t>
  </si>
  <si>
    <t>PIT lao công T11</t>
  </si>
  <si>
    <t>PIT cho môi giới dự án Daikin</t>
  </si>
  <si>
    <t>&lt;= Số dư đúng</t>
  </si>
  <si>
    <t>Chưa kết chuyển 154, Bổ sung bảng tính GTSP</t>
  </si>
  <si>
    <t>Offset lại 1331</t>
  </si>
  <si>
    <t>Chưa kết chuyển 154-&gt;632</t>
  </si>
  <si>
    <t>6418</t>
  </si>
  <si>
    <t>USD</t>
  </si>
  <si>
    <t>VND</t>
  </si>
  <si>
    <t>Sửa lại số tiền phí vận chuyển, taxi của Mr.Thắng về số đúng</t>
  </si>
  <si>
    <t>Phí dịch vụ tư vấn T11</t>
  </si>
  <si>
    <t>Offset lại 1331/3331 để về 0</t>
  </si>
  <si>
    <t>Dư đúng:</t>
  </si>
  <si>
    <t>PIT nhân viên tháng 12</t>
  </si>
  <si>
    <t>PIT lao công T12</t>
  </si>
  <si>
    <t>Điều chỉnh PIT 2018</t>
  </si>
  <si>
    <t>Xóa 1 bút toán Điều chỉnh thuế TNCN tháng 5+6.2018 do bị trùng</t>
  </si>
  <si>
    <t>Số dư do điều chỉnh BL T5,6/2018</t>
  </si>
  <si>
    <t>- Bỏ bút toán điều chỉnh KPCĐ, sửa lại bút toán điều chỉnh CIT</t>
  </si>
  <si>
    <t>Sale tháng 12</t>
  </si>
  <si>
    <t>Tổng dư cuối kỳ</t>
  </si>
  <si>
    <t>Trích trước phí dịch vụ tư vấn tháng 12.2021</t>
  </si>
  <si>
    <t>Trích trước phí tư vấn năm 2021/</t>
  </si>
  <si>
    <t>Sửa lại bút toán offset VAT</t>
  </si>
  <si>
    <t>Sửa lại bút toán điều chỉnh cho 2018 để xác định lại CIT phải nộp thêm</t>
  </si>
  <si>
    <t>Bỏ 1 bút toán đc do bị trùng</t>
  </si>
  <si>
    <t>Sửa bút toán đc CIT do hạch toán nhầm sang 3341</t>
  </si>
  <si>
    <t>3382</t>
  </si>
  <si>
    <t>Kinh phí công đoàn</t>
  </si>
  <si>
    <t>Bỏ bút toán điều chỉnh KPCĐ</t>
  </si>
  <si>
    <t>413</t>
  </si>
  <si>
    <t>Chênh lệch tỷ giá</t>
  </si>
  <si>
    <t>4131</t>
  </si>
  <si>
    <t>Chênh lệch tỷ giá do đánh giá lại các khoản mục tiền tệ có gốc ngoại tệ</t>
  </si>
  <si>
    <t>6353</t>
  </si>
  <si>
    <t>Lỗ chênh lệch tỷ giá do đánh giá lại</t>
  </si>
  <si>
    <t>Dư theo SS</t>
  </si>
  <si>
    <t>- Sửa lại bút toán điều chỉnh thuế TNDN do nhầm sang TK 3341
- Tính lại CIT phải nộp thêm sau khi sửa các bút toán điều chỉnh
- Xác định CIT cho năm 2021</t>
  </si>
  <si>
    <t>Kê vào Q1</t>
  </si>
  <si>
    <t>Mr. Thắng chi hộ T1</t>
  </si>
  <si>
    <t>Phí dịch vụ tư vấn T12</t>
  </si>
  <si>
    <t>&lt;=Số dư đúng</t>
  </si>
  <si>
    <t>Trích trước phí tư vấn năm 2021</t>
  </si>
  <si>
    <t>TCF - Trích trước phí tư vấn năm 2021</t>
  </si>
  <si>
    <t>TCF - Trích trước phí tư vấn T12.2021</t>
  </si>
  <si>
    <t>Khoản này đã xuất hóa đơn T1 =&gt; offset sang 335</t>
  </si>
  <si>
    <t>Sửa lại bút toán CIT Q4 theo đúng số CIT còn thiếu theo ước tính năm 2021. Số dư cuối T1.2022 =0 là ok</t>
  </si>
  <si>
    <t>Tiền bảo hiểm còn thừa (do điều chỉnh bảng lương T5,6/2018)</t>
  </si>
  <si>
    <t>Bù trừ vào tiền BH T2.2022</t>
  </si>
  <si>
    <t>T2.2002 sẽ ko phải đóng BH</t>
  </si>
  <si>
    <t>Bù trừ vào tiền BH T3.2022</t>
  </si>
  <si>
    <t>T3.2022 sẽ phải đóng 4.608.560</t>
  </si>
  <si>
    <t>Số dư đúng</t>
  </si>
  <si>
    <t>Nợ đầu năm</t>
  </si>
  <si>
    <t>Có đầu năm</t>
  </si>
  <si>
    <t>Sửa lại ước tính CIT Q4.2021</t>
  </si>
  <si>
    <t>Hóa đơn phí tư vấn T12 sửa sang Nợ 335</t>
  </si>
  <si>
    <t>Báo KH bổ sung đầy đủ bộ hồ sơ doanh thu</t>
  </si>
  <si>
    <t>8111</t>
  </si>
  <si>
    <t>Chi phí khác: bồi thường, bị phạt và CP khác</t>
  </si>
  <si>
    <t>Bổ sung bảng tính giá thành</t>
  </si>
  <si>
    <t>Công ty TNHH 3D Master</t>
  </si>
  <si>
    <t>Sửa 51111 =&gt; 5113</t>
  </si>
  <si>
    <t>Sau khi sửa xong 3331 thì bổ sung bút toán kết chuyển Vat</t>
  </si>
  <si>
    <t>Xuất lại hóa đơn T2 do sai thuế suất</t>
  </si>
  <si>
    <t>Phí dịch vụ tư vấn T1</t>
  </si>
  <si>
    <t>Xuất lại hóa đơn thay thế, hạch toán lại thuế suất, bổ sung bút toán kết chuyển VAT</t>
  </si>
  <si>
    <t>PIT lao công T1</t>
  </si>
  <si>
    <t>PIT nhân viên tháng 1,2</t>
  </si>
  <si>
    <t>Sale tháng 2</t>
  </si>
  <si>
    <t>Hỏi khách hàng phương án xuất hóa đơn thay thế, nếu thay đổi doanh thu thì   báo KH điều chỉnh bộ hồ sơ doanh thu tương ứng</t>
  </si>
  <si>
    <t>51131</t>
  </si>
  <si>
    <t>Doanh thu cung cấp dịch vụ: nội địa</t>
  </si>
  <si>
    <t>Xuất hóa đơn thay thế do sai thuế suất VAT</t>
  </si>
  <si>
    <t>Bổ sung bút toán kết chuyển VAT</t>
  </si>
  <si>
    <t>Xuất lại hóa đơn 8%, hạch toán lại Vat đầu ra</t>
  </si>
  <si>
    <t>6358</t>
  </si>
  <si>
    <t>Chi phí tài chính khác</t>
  </si>
  <si>
    <t>Bổ sung tài khoản vốn mới mở trong T3</t>
  </si>
  <si>
    <t>- Loại VAT của phí internet hóa đơn không hợp lệ
- Lập tờ khai VAT Q1, nhớ check số dư cho khớp</t>
  </si>
  <si>
    <t>Phí dịch vụ tư vấn T2 và 2021</t>
  </si>
  <si>
    <t>PIT lao công T1,2,3\</t>
  </si>
  <si>
    <t>PIT nhân viên tháng 1,2,3</t>
  </si>
  <si>
    <t>Đã nhận được hóa đơn phí tư vấn 2021 nên đưa vào 335</t>
  </si>
  <si>
    <t>Mr. Thắng chi hộ T3</t>
  </si>
  <si>
    <t>Sale tháng 3</t>
  </si>
  <si>
    <t>Khoản lỗ tỷ giá khi nhận thanh toán từ Nissin Corp đưa vào chi phí hợp lý</t>
  </si>
  <si>
    <t>Khác</t>
  </si>
  <si>
    <t>Bỏ bút toán kết chuyển 421</t>
  </si>
  <si>
    <t>Phí dịch vụ tư vấn T3</t>
  </si>
  <si>
    <t>Tiền VND gửi ngân hàng (TK vốn 110002907684)</t>
  </si>
  <si>
    <t>PIT nhân viên tháng 4</t>
  </si>
  <si>
    <t>PIT lao công T4</t>
  </si>
  <si>
    <t>Kê vào Q2</t>
  </si>
  <si>
    <t>Số dư:</t>
  </si>
  <si>
    <t>Thuế TNCN được hoàn sẽ đưa vào bảng lương T5</t>
  </si>
  <si>
    <t>Mr. Thắng chi hộ T4</t>
  </si>
  <si>
    <t>Sale tháng 4</t>
  </si>
  <si>
    <t>Chi phí lương của Ms.Thơ đưa vào chi phí được trừ</t>
  </si>
  <si>
    <t>11213</t>
  </si>
  <si>
    <t>Dư nợ:</t>
  </si>
  <si>
    <t>Mr. Thắng chi hộ T5</t>
  </si>
  <si>
    <t>Note khoản chi phí khám sức khỏe vào report</t>
  </si>
  <si>
    <t>PIT lao công T4,5</t>
  </si>
  <si>
    <t>PIT nhân viên tháng 4,5</t>
  </si>
  <si>
    <t>Phí dịch vụ tư vấn T4</t>
  </si>
  <si>
    <t>Sale tháng 5</t>
  </si>
  <si>
    <t>Hạch toán bổ sung chi phí thuế TNDN quý 1/2022</t>
  </si>
  <si>
    <t>Trình bày lại bảng NXT ngoại tệ, full năm, không trình bày theo tháng</t>
  </si>
  <si>
    <t>Phí dịch vụ tư vấn T5</t>
  </si>
  <si>
    <t>Sửa lại đối tượng của khoản hoàn trả lệnh thanh toán cho VNT</t>
  </si>
  <si>
    <t>Check kỹ số dư đầu kỳ, cuối kỳ</t>
  </si>
  <si>
    <t>Tính lại CLTG khoản nhận thanh toán từ Nissin JP</t>
  </si>
  <si>
    <t>Tính lại chênh lệch tỷ giá</t>
  </si>
  <si>
    <t>Dư có</t>
  </si>
  <si>
    <t>Nhận ứng trước 40% hợp đồng từ Daikin Hưng Yên</t>
  </si>
  <si>
    <t>Mr. Thắng chi hộ T6</t>
  </si>
  <si>
    <t>Sale tháng 6</t>
  </si>
  <si>
    <t>PIT nhân viên tháng 4,5,6</t>
  </si>
  <si>
    <t>PIT lao công T4,5,6</t>
  </si>
  <si>
    <t>Hỏi lại KH về cam kết thu nhập của lao công</t>
  </si>
  <si>
    <t>Hạch toán bổ sung chi phí thuế TNDN quý 2/2022</t>
  </si>
  <si>
    <t>Làm lại bảng NXT Ngoại tệ</t>
  </si>
  <si>
    <t>Tính lại CLTG</t>
  </si>
  <si>
    <t>Phí dịch vụ tư vấn T6</t>
  </si>
  <si>
    <t>VNPT</t>
  </si>
  <si>
    <t>Trả cước VNPT nhưng đến T8 ms có bill</t>
  </si>
  <si>
    <t>Sale tháng 7</t>
  </si>
  <si>
    <t>Tính lại VAT đầu ra</t>
  </si>
  <si>
    <t>Mr. Thắng chi hộ T7</t>
  </si>
  <si>
    <t>Hỏi lại hóa đơn phí vận chuyển 9tr xem phục vụ công tác không</t>
  </si>
  <si>
    <t>Tính lại VAT hóa đơn đầu ra</t>
  </si>
  <si>
    <t>Hỏi lại KH về mục đích của hóa đơn phí vận chuyển</t>
  </si>
  <si>
    <t>Trả cước VNPT nhưng đến T9 ms có bill</t>
  </si>
  <si>
    <t>Trả trước cho hợp đồng mua máy</t>
  </si>
  <si>
    <t>PIT nhân viên tháng 7,8</t>
  </si>
  <si>
    <t>PIT lao công T7,8</t>
  </si>
  <si>
    <t>Công ty TNHH Công Nghiệp Quang Nam</t>
  </si>
  <si>
    <t>Trả trước 50% (Xin hợp đồng của KH để tiện theo dõi)</t>
  </si>
  <si>
    <t>Bổ sung ước tính CIT Q3</t>
  </si>
  <si>
    <t>Hạch toan bổ sung bill của VNPT</t>
  </si>
  <si>
    <t>6423</t>
  </si>
  <si>
    <t>Chi phí đồ dùng văn phòng</t>
  </si>
  <si>
    <t>50% hóa đơn mua Jig</t>
  </si>
  <si>
    <t>bill T11 nên treo vào 331</t>
  </si>
  <si>
    <t>Trung tâm Kinh doanh VNPT-Hà Nội</t>
  </si>
  <si>
    <t>Nhận ứng trước từ Daikin Hưng Yên</t>
  </si>
  <si>
    <t>Daikin - bán Jig</t>
  </si>
  <si>
    <t>Hàng mua vào đã xuất hết trong tháng</t>
  </si>
  <si>
    <t>Xác định lại hóa đơn mua và bán Jig kẹp xem có được giảm VAT xuống 8% hay không</t>
  </si>
  <si>
    <t>Phải thu Daikin Hưng Yên</t>
  </si>
  <si>
    <t>Dư nợ</t>
  </si>
  <si>
    <t>Giá trị còn lại hợp đồng mua máy</t>
  </si>
  <si>
    <t>CHI NHÁNH HÀ NỘI - CÔNG TY TNHH MỘT THÀNH VIÊN KHÁCH SẠN AZUMAYA</t>
  </si>
  <si>
    <t>PIT nhân viên tháng 10,11</t>
  </si>
  <si>
    <t>Daikin - bán lò sấy</t>
  </si>
  <si>
    <t>Đã đánh giá lại tỷ giá</t>
  </si>
  <si>
    <t>Khoản Daikin ko chịu thanh toán do chênh lệch thuế suất đã được xử lý vào 811</t>
  </si>
  <si>
    <t>Không còn</t>
  </si>
  <si>
    <t>bill T12 nên treo vào 331</t>
  </si>
  <si>
    <t>Viettel</t>
  </si>
  <si>
    <t>PIT lao công T10,11,12</t>
  </si>
  <si>
    <t>PIT môi giới</t>
  </si>
  <si>
    <t>PIT tiền phòng cho 2 ông khách Nhật Bản</t>
  </si>
  <si>
    <t>Mr. Thắng chi hộ T12</t>
  </si>
  <si>
    <t>5152</t>
  </si>
  <si>
    <t>Chênh lệch lãi tỷ giá phát sinh trong kỳ</t>
  </si>
  <si>
    <t>Q4.2022</t>
  </si>
  <si>
    <t>Nộp thừa năm 2022</t>
  </si>
  <si>
    <t>Phí tư vấn T2 và quyết toán 2022</t>
  </si>
  <si>
    <t>Khachle</t>
  </si>
  <si>
    <t>bill T4 nên treo vào 331</t>
  </si>
  <si>
    <t>PIT lao công T1,2,3</t>
  </si>
  <si>
    <t>UNHIDE ĐỂ TÍCH NOTE CHO THÁNG SAU</t>
  </si>
  <si>
    <t>FILE CHECK MONTHLY ACCOUNTING</t>
  </si>
  <si>
    <t>Client</t>
  </si>
  <si>
    <t>My san</t>
  </si>
  <si>
    <t>PIC</t>
  </si>
  <si>
    <t>Oanh san</t>
  </si>
  <si>
    <t>Nu san</t>
  </si>
  <si>
    <t>First checking date</t>
  </si>
  <si>
    <t>NO. 
STT</t>
  </si>
  <si>
    <t>Account
Tài khoản</t>
  </si>
  <si>
    <t>Jan</t>
  </si>
  <si>
    <t>Feb</t>
  </si>
  <si>
    <t>Mar</t>
  </si>
  <si>
    <t>Apr</t>
  </si>
  <si>
    <t>May</t>
  </si>
  <si>
    <t>Jun</t>
  </si>
  <si>
    <t>Jul</t>
  </si>
  <si>
    <t>Aug</t>
  </si>
  <si>
    <t>Sep</t>
  </si>
  <si>
    <t>Oct</t>
  </si>
  <si>
    <t>Nov</t>
  </si>
  <si>
    <t>Dec</t>
  </si>
  <si>
    <t>Overall</t>
  </si>
  <si>
    <t>1st</t>
  </si>
  <si>
    <t>2nd</t>
  </si>
  <si>
    <t>3rd</t>
  </si>
  <si>
    <t>Average</t>
  </si>
  <si>
    <t>Tổng hợp /Overall</t>
  </si>
  <si>
    <t>111  - Cash on hand</t>
  </si>
  <si>
    <t>Oanh</t>
  </si>
  <si>
    <t>112 - Cash at bank</t>
  </si>
  <si>
    <t>128 - Other investments</t>
  </si>
  <si>
    <t>131 - Accounts receivable</t>
  </si>
  <si>
    <t>133 - Deducted VAT</t>
  </si>
  <si>
    <t>138 - Other receivables</t>
  </si>
  <si>
    <t>141 - Advances</t>
  </si>
  <si>
    <t>15* - Inventories</t>
  </si>
  <si>
    <t>242 - Prepaid expense</t>
  </si>
  <si>
    <t>21* - Fixed assets</t>
  </si>
  <si>
    <t>241 - Construction in progress</t>
  </si>
  <si>
    <t>331 - Accounts payable</t>
  </si>
  <si>
    <t>333 - Payables to government</t>
  </si>
  <si>
    <t>341 - Loans</t>
  </si>
  <si>
    <t>334, 338 - Salaries and related accounts</t>
  </si>
  <si>
    <t>335 - Accruals</t>
  </si>
  <si>
    <t>3387 - Unearned revenue</t>
  </si>
  <si>
    <t>3388 - Other payables</t>
  </si>
  <si>
    <t>411 - Contributed capital</t>
  </si>
  <si>
    <t>421 - Retained earning</t>
  </si>
  <si>
    <t>511 - Sales Revenue</t>
  </si>
  <si>
    <t>515 - Financial revenues</t>
  </si>
  <si>
    <t>632 - CoGS</t>
  </si>
  <si>
    <t>635 - Financial expenses</t>
  </si>
  <si>
    <t>641-642</t>
  </si>
  <si>
    <t>711 - Other incomes</t>
  </si>
  <si>
    <t>811 - Other expenses</t>
  </si>
  <si>
    <t>821 - CIT expense</t>
  </si>
  <si>
    <r>
      <t xml:space="preserve">Các vấn đề khác
</t>
    </r>
    <r>
      <rPr>
        <b/>
        <i/>
        <sz val="10"/>
        <rFont val="Times New Roman"/>
        <family val="1"/>
      </rPr>
      <t>Other issues</t>
    </r>
  </si>
  <si>
    <t>Nissin VN</t>
  </si>
  <si>
    <t>Minh san</t>
  </si>
  <si>
    <t>Phí tư vấn T3</t>
  </si>
  <si>
    <t>Mr. Thắng</t>
  </si>
  <si>
    <t>Chi hộ T4</t>
  </si>
  <si>
    <t>Đã nộp ước tính Q1</t>
  </si>
  <si>
    <t>Hết</t>
  </si>
  <si>
    <t>Lưu ý khoản cước vận chuyển: cần xuất hóa đơn đúng nội dung</t>
  </si>
  <si>
    <t>627</t>
  </si>
  <si>
    <t>Chi phí sản xuất chung</t>
  </si>
  <si>
    <t>6277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</si>
</sst>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00_-;\-* #,##0.00_-;_-* &quot;-&quot;??_-;_-@_-"/>
    <numFmt numFmtId="165" formatCode="_(* #,##0_);_(* \(#,##0\);_(* &quot;-&quot;??_);_(@_)"/>
    <numFmt numFmtId="166" formatCode="_-* #,##0_-;\-* #,##0_-;_-* &quot;-&quot;??_-;_-@_-"/>
    <numFmt numFmtId="167" formatCode="_(&quot;$&quot;* #,##0.00_);_(&quot;$&quot;* \(#,##0.00\);_(&quot;$&quot;* &quot;-&quot;_);_(@_)"/>
    <numFmt numFmtId="168" formatCode="_(* #,##0.0_);_(* \(#,##0.0\);_(* &quot;-&quot;?_);_(@_)"/>
    <numFmt numFmtId="169" formatCode="#,##0;\-#,##0"/>
  </numFmts>
  <fonts count="43" x14ac:knownFonts="1">
    <font>
      <sz val="11"/>
      <color theme="1"/>
      <name val="Arial"/>
      <family val="2"/>
      <scheme val="minor"/>
    </font>
    <font>
      <sz val="11"/>
      <color theme="1"/>
      <name val="Arial"/>
      <family val="2"/>
      <scheme val="minor"/>
    </font>
    <font>
      <b/>
      <sz val="11"/>
      <color theme="1"/>
      <name val="Times New Roman"/>
      <family val="1"/>
    </font>
    <font>
      <b/>
      <sz val="11"/>
      <name val="Times New Roman"/>
      <family val="1"/>
    </font>
    <font>
      <sz val="11"/>
      <name val="Times New Roman"/>
      <family val="1"/>
    </font>
    <font>
      <b/>
      <i/>
      <sz val="11"/>
      <name val="Times New Roman"/>
      <family val="1"/>
    </font>
    <font>
      <sz val="11"/>
      <color theme="1"/>
      <name val="Times New Roman"/>
      <family val="1"/>
    </font>
    <font>
      <i/>
      <sz val="11"/>
      <name val="Times New Roman"/>
      <family val="1"/>
    </font>
    <font>
      <i/>
      <sz val="11"/>
      <color theme="1"/>
      <name val="Times New Roman"/>
      <family val="1"/>
    </font>
    <font>
      <b/>
      <sz val="14"/>
      <color theme="1"/>
      <name val="Times New Roman"/>
      <family val="1"/>
    </font>
    <font>
      <b/>
      <i/>
      <sz val="11"/>
      <color theme="1"/>
      <name val="Times New Roman"/>
      <family val="1"/>
    </font>
    <font>
      <b/>
      <i/>
      <u/>
      <sz val="11"/>
      <name val="Times New Roman"/>
      <family val="1"/>
    </font>
    <font>
      <b/>
      <sz val="10"/>
      <color indexed="8"/>
      <name val="Times New Roman"/>
      <family val="1"/>
    </font>
    <font>
      <sz val="10"/>
      <color indexed="8"/>
      <name val="Times New Roman"/>
      <family val="1"/>
    </font>
    <font>
      <b/>
      <sz val="10"/>
      <color indexed="30"/>
      <name val="Times New Roman"/>
      <family val="1"/>
    </font>
    <font>
      <sz val="10"/>
      <name val="Times New Roman"/>
      <family val="1"/>
    </font>
    <font>
      <i/>
      <sz val="10"/>
      <color indexed="8"/>
      <name val="Times New Roman"/>
      <family val="1"/>
    </font>
    <font>
      <sz val="10"/>
      <name val="Arial"/>
      <family val="2"/>
    </font>
    <font>
      <i/>
      <sz val="10"/>
      <color rgb="FFFF0000"/>
      <name val="Times New Roman"/>
      <family val="1"/>
    </font>
    <font>
      <b/>
      <i/>
      <sz val="10"/>
      <color indexed="8"/>
      <name val="Times New Roman"/>
      <family val="1"/>
    </font>
    <font>
      <sz val="10"/>
      <color rgb="FFFF0000"/>
      <name val="Times New Roman"/>
      <family val="1"/>
    </font>
    <font>
      <b/>
      <sz val="10"/>
      <name val="Times New Roman"/>
      <family val="1"/>
    </font>
    <font>
      <sz val="11"/>
      <color rgb="FFFF0000"/>
      <name val="Times New Roman"/>
      <family val="1"/>
    </font>
    <font>
      <sz val="10"/>
      <color theme="1"/>
      <name val="Arial"/>
      <family val="2"/>
      <scheme val="minor"/>
    </font>
    <font>
      <b/>
      <sz val="10"/>
      <color theme="1"/>
      <name val="Arial"/>
      <family val="2"/>
      <scheme val="minor"/>
    </font>
    <font>
      <i/>
      <sz val="10"/>
      <color theme="1"/>
      <name val="Arial"/>
      <family val="2"/>
      <scheme val="minor"/>
    </font>
    <font>
      <b/>
      <i/>
      <sz val="10"/>
      <color rgb="FFFF0000"/>
      <name val="Times New Roman"/>
      <family val="1"/>
    </font>
    <font>
      <b/>
      <sz val="10"/>
      <color rgb="FFFF0000"/>
      <name val="Times New Roman"/>
      <family val="1"/>
    </font>
    <font>
      <i/>
      <sz val="10"/>
      <name val="Times New Roman"/>
      <family val="1"/>
    </font>
    <font>
      <b/>
      <sz val="10"/>
      <name val="Arial"/>
      <family val="2"/>
    </font>
    <font>
      <b/>
      <sz val="9"/>
      <name val="Arial"/>
      <family val="2"/>
    </font>
    <font>
      <sz val="9"/>
      <name val="Arial"/>
      <family val="2"/>
    </font>
    <font>
      <b/>
      <sz val="10"/>
      <name val="Arial"/>
      <family val="2"/>
    </font>
    <font>
      <b/>
      <sz val="10"/>
      <color theme="1"/>
      <name val="Times New Roman"/>
      <family val="1"/>
    </font>
    <font>
      <sz val="10"/>
      <color rgb="FFFF0000"/>
      <name val="Arial"/>
      <family val="2"/>
      <scheme val="minor"/>
    </font>
    <font>
      <b/>
      <sz val="10"/>
      <color theme="0"/>
      <name val="Arial"/>
      <family val="2"/>
      <scheme val="minor"/>
    </font>
    <font>
      <b/>
      <u/>
      <sz val="10"/>
      <color rgb="FFFF0000"/>
      <name val="Times New Roman"/>
      <family val="1"/>
    </font>
    <font>
      <b/>
      <i/>
      <sz val="10"/>
      <color theme="1"/>
      <name val="Times New Roman"/>
      <family val="1"/>
    </font>
    <font>
      <b/>
      <i/>
      <sz val="10"/>
      <name val="Times New Roman"/>
      <family val="1"/>
    </font>
    <font>
      <b/>
      <i/>
      <sz val="14"/>
      <color theme="1"/>
      <name val="Times New Roman"/>
      <family val="1"/>
    </font>
    <font>
      <i/>
      <sz val="10"/>
      <color theme="1"/>
      <name val="Times New Roman"/>
      <family val="1"/>
    </font>
    <font>
      <i/>
      <sz val="10"/>
      <color rgb="FF0070C0"/>
      <name val="Arial"/>
      <family val="2"/>
      <scheme val="minor"/>
    </font>
    <font>
      <sz val="10"/>
      <color theme="1"/>
      <name val="Times New Roman"/>
      <family val="1"/>
    </font>
  </fonts>
  <fills count="18">
    <fill>
      <patternFill patternType="none"/>
    </fill>
    <fill>
      <patternFill patternType="gray125"/>
    </fill>
    <fill>
      <patternFill patternType="solid">
        <fgColor theme="4" tint="0.59999389629810485"/>
        <bgColor indexed="64"/>
      </patternFill>
    </fill>
    <fill>
      <patternFill patternType="solid">
        <fgColor theme="0" tint="-0.499984740745262"/>
        <bgColor indexed="64"/>
      </patternFill>
    </fill>
    <fill>
      <patternFill patternType="solid">
        <fgColor rgb="FFFF0000"/>
        <bgColor indexed="64"/>
      </patternFill>
    </fill>
    <fill>
      <patternFill patternType="solid">
        <fgColor rgb="FF00B0F0"/>
        <bgColor indexed="9"/>
      </patternFill>
    </fill>
    <fill>
      <patternFill patternType="solid">
        <fgColor rgb="FFFFFF00"/>
        <bgColor indexed="9"/>
      </patternFill>
    </fill>
    <fill>
      <patternFill patternType="solid">
        <fgColor rgb="FF00B0F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tint="0.59999389629810485"/>
        <bgColor indexed="9"/>
      </patternFill>
    </fill>
    <fill>
      <patternFill patternType="solid">
        <fgColor theme="8" tint="0.79998168889431442"/>
        <bgColor indexed="9"/>
      </patternFill>
    </fill>
    <fill>
      <patternFill patternType="solid">
        <fgColor theme="9" tint="0.39997558519241921"/>
        <bgColor indexed="9"/>
      </patternFill>
    </fill>
    <fill>
      <patternFill patternType="solid">
        <fgColor rgb="FFFF0000"/>
        <bgColor indexed="9"/>
      </patternFill>
    </fill>
    <fill>
      <patternFill patternType="solid">
        <fgColor theme="8" tint="0.39997558519241921"/>
        <bgColor indexed="9"/>
      </patternFill>
    </fill>
    <fill>
      <patternFill patternType="solid">
        <fgColor theme="8" tint="0.79998168889431442"/>
        <bgColor indexed="64"/>
      </patternFill>
    </fill>
    <fill>
      <patternFill patternType="solid">
        <fgColor theme="1" tint="0.499984740745262"/>
        <bgColor indexed="64"/>
      </patternFill>
    </fill>
  </fills>
  <borders count="10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rgb="FFFF0000"/>
      </left>
      <right style="thin">
        <color theme="1"/>
      </right>
      <top style="medium">
        <color rgb="FFFF0000"/>
      </top>
      <bottom style="thin">
        <color theme="1"/>
      </bottom>
      <diagonal/>
    </border>
    <border>
      <left style="thin">
        <color theme="1"/>
      </left>
      <right style="thin">
        <color theme="1"/>
      </right>
      <top style="medium">
        <color rgb="FFFF0000"/>
      </top>
      <bottom style="thin">
        <color theme="1"/>
      </bottom>
      <diagonal/>
    </border>
    <border>
      <left style="thin">
        <color theme="1"/>
      </left>
      <right style="medium">
        <color rgb="FFFF0000"/>
      </right>
      <top style="medium">
        <color rgb="FFFF0000"/>
      </top>
      <bottom style="thin">
        <color theme="1"/>
      </bottom>
      <diagonal/>
    </border>
    <border>
      <left style="medium">
        <color rgb="FFFF0000"/>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rgb="FFFF0000"/>
      </right>
      <top style="thin">
        <color theme="1"/>
      </top>
      <bottom style="thin">
        <color theme="1"/>
      </bottom>
      <diagonal/>
    </border>
    <border>
      <left style="medium">
        <color rgb="FFFF0000"/>
      </left>
      <right style="thin">
        <color theme="1"/>
      </right>
      <top style="thin">
        <color theme="1"/>
      </top>
      <bottom style="medium">
        <color rgb="FFFF0000"/>
      </bottom>
      <diagonal/>
    </border>
    <border>
      <left style="thin">
        <color theme="1"/>
      </left>
      <right style="thin">
        <color theme="1"/>
      </right>
      <top style="thin">
        <color theme="1"/>
      </top>
      <bottom style="medium">
        <color rgb="FFFF0000"/>
      </bottom>
      <diagonal/>
    </border>
    <border>
      <left style="thin">
        <color theme="1"/>
      </left>
      <right style="medium">
        <color rgb="FFFF0000"/>
      </right>
      <top style="thin">
        <color theme="1"/>
      </top>
      <bottom style="medium">
        <color rgb="FFFF0000"/>
      </bottom>
      <diagonal/>
    </border>
    <border>
      <left/>
      <right/>
      <top/>
      <bottom style="double">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medium">
        <color auto="1"/>
      </left>
      <right style="thin">
        <color auto="1"/>
      </right>
      <top style="medium">
        <color auto="1"/>
      </top>
      <bottom style="dashed">
        <color auto="1"/>
      </bottom>
      <diagonal/>
    </border>
    <border>
      <left style="thin">
        <color auto="1"/>
      </left>
      <right style="thin">
        <color auto="1"/>
      </right>
      <top style="medium">
        <color auto="1"/>
      </top>
      <bottom style="dashed">
        <color auto="1"/>
      </bottom>
      <diagonal/>
    </border>
    <border>
      <left style="thin">
        <color auto="1"/>
      </left>
      <right style="medium">
        <color auto="1"/>
      </right>
      <top style="medium">
        <color auto="1"/>
      </top>
      <bottom style="dashed">
        <color auto="1"/>
      </bottom>
      <diagonal/>
    </border>
    <border>
      <left style="medium">
        <color auto="1"/>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medium">
        <color auto="1"/>
      </right>
      <top style="dashed">
        <color auto="1"/>
      </top>
      <bottom style="dashed">
        <color auto="1"/>
      </bottom>
      <diagonal/>
    </border>
    <border>
      <left style="medium">
        <color auto="1"/>
      </left>
      <right style="thin">
        <color auto="1"/>
      </right>
      <top style="dashed">
        <color auto="1"/>
      </top>
      <bottom style="medium">
        <color auto="1"/>
      </bottom>
      <diagonal/>
    </border>
    <border>
      <left style="thin">
        <color auto="1"/>
      </left>
      <right style="thin">
        <color auto="1"/>
      </right>
      <top style="dashed">
        <color auto="1"/>
      </top>
      <bottom style="medium">
        <color auto="1"/>
      </bottom>
      <diagonal/>
    </border>
    <border>
      <left style="thin">
        <color auto="1"/>
      </left>
      <right style="medium">
        <color auto="1"/>
      </right>
      <top style="dashed">
        <color auto="1"/>
      </top>
      <bottom style="medium">
        <color auto="1"/>
      </bottom>
      <diagonal/>
    </border>
    <border>
      <left style="medium">
        <color auto="1"/>
      </left>
      <right/>
      <top/>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hair">
        <color indexed="64"/>
      </top>
      <bottom style="hair">
        <color indexed="64"/>
      </bottom>
      <diagonal/>
    </border>
    <border>
      <left style="thin">
        <color indexed="64"/>
      </left>
      <right style="double">
        <color indexed="64"/>
      </right>
      <top style="thin">
        <color indexed="64"/>
      </top>
      <bottom style="hair">
        <color indexed="64"/>
      </bottom>
      <diagonal/>
    </border>
    <border>
      <left style="thin">
        <color indexed="64"/>
      </left>
      <right style="double">
        <color indexed="64"/>
      </right>
      <top style="hair">
        <color indexed="64"/>
      </top>
      <bottom style="hair">
        <color indexed="64"/>
      </bottom>
      <diagonal/>
    </border>
    <border>
      <left style="double">
        <color indexed="64"/>
      </left>
      <right style="thin">
        <color indexed="64"/>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thin">
        <color indexed="64"/>
      </left>
      <right style="double">
        <color indexed="64"/>
      </right>
      <top style="hair">
        <color indexed="64"/>
      </top>
      <bottom style="double">
        <color indexed="64"/>
      </bottom>
      <diagonal/>
    </border>
    <border>
      <left/>
      <right style="double">
        <color indexed="64"/>
      </right>
      <top style="hair">
        <color indexed="64"/>
      </top>
      <bottom style="hair">
        <color indexed="64"/>
      </bottom>
      <diagonal/>
    </border>
    <border>
      <left style="thin">
        <color auto="1"/>
      </left>
      <right style="thin">
        <color auto="1"/>
      </right>
      <top style="thin">
        <color auto="1"/>
      </top>
      <bottom style="dashed">
        <color auto="1"/>
      </bottom>
      <diagonal/>
    </border>
    <border>
      <left style="thin">
        <color auto="1"/>
      </left>
      <right style="thin">
        <color auto="1"/>
      </right>
      <top style="dashed">
        <color auto="1"/>
      </top>
      <bottom style="thin">
        <color auto="1"/>
      </bottom>
      <diagonal/>
    </border>
    <border>
      <left/>
      <right style="double">
        <color indexed="64"/>
      </right>
      <top style="thin">
        <color indexed="64"/>
      </top>
      <bottom style="hair">
        <color indexed="64"/>
      </bottom>
      <diagonal/>
    </border>
    <border>
      <left style="medium">
        <color rgb="FFFF0000"/>
      </left>
      <right style="thin">
        <color rgb="FFFF0000"/>
      </right>
      <top style="medium">
        <color rgb="FFFF0000"/>
      </top>
      <bottom style="hair">
        <color rgb="FFFF0000"/>
      </bottom>
      <diagonal/>
    </border>
    <border>
      <left style="thin">
        <color rgb="FFFF0000"/>
      </left>
      <right style="thin">
        <color rgb="FFFF0000"/>
      </right>
      <top style="medium">
        <color rgb="FFFF0000"/>
      </top>
      <bottom style="hair">
        <color rgb="FFFF0000"/>
      </bottom>
      <diagonal/>
    </border>
    <border>
      <left/>
      <right style="medium">
        <color rgb="FFFF0000"/>
      </right>
      <top style="medium">
        <color rgb="FFFF0000"/>
      </top>
      <bottom style="hair">
        <color rgb="FFFF0000"/>
      </bottom>
      <diagonal/>
    </border>
    <border>
      <left style="medium">
        <color rgb="FFFF0000"/>
      </left>
      <right style="thin">
        <color rgb="FFFF0000"/>
      </right>
      <top style="hair">
        <color rgb="FFFF0000"/>
      </top>
      <bottom style="hair">
        <color rgb="FFFF0000"/>
      </bottom>
      <diagonal/>
    </border>
    <border>
      <left style="thin">
        <color rgb="FFFF0000"/>
      </left>
      <right style="thin">
        <color rgb="FFFF0000"/>
      </right>
      <top style="hair">
        <color rgb="FFFF0000"/>
      </top>
      <bottom style="hair">
        <color rgb="FFFF0000"/>
      </bottom>
      <diagonal/>
    </border>
    <border>
      <left/>
      <right style="medium">
        <color rgb="FFFF0000"/>
      </right>
      <top style="hair">
        <color rgb="FFFF0000"/>
      </top>
      <bottom style="hair">
        <color rgb="FFFF0000"/>
      </bottom>
      <diagonal/>
    </border>
    <border>
      <left style="medium">
        <color rgb="FFFF0000"/>
      </left>
      <right style="thin">
        <color rgb="FFFF0000"/>
      </right>
      <top style="hair">
        <color rgb="FFFF0000"/>
      </top>
      <bottom style="medium">
        <color rgb="FFFF0000"/>
      </bottom>
      <diagonal/>
    </border>
    <border>
      <left style="thin">
        <color rgb="FFFF0000"/>
      </left>
      <right style="thin">
        <color rgb="FFFF0000"/>
      </right>
      <top style="hair">
        <color rgb="FFFF0000"/>
      </top>
      <bottom style="medium">
        <color rgb="FFFF0000"/>
      </bottom>
      <diagonal/>
    </border>
    <border>
      <left/>
      <right style="medium">
        <color rgb="FFFF0000"/>
      </right>
      <top style="hair">
        <color rgb="FFFF0000"/>
      </top>
      <bottom style="medium">
        <color rgb="FFFF0000"/>
      </bottom>
      <diagonal/>
    </border>
    <border>
      <left style="medium">
        <color rgb="FFFF0000"/>
      </left>
      <right/>
      <top/>
      <bottom/>
      <diagonal/>
    </border>
    <border>
      <left style="medium">
        <color rgb="FFFF0000"/>
      </left>
      <right style="thin">
        <color auto="1"/>
      </right>
      <top style="medium">
        <color rgb="FFFF0000"/>
      </top>
      <bottom style="hair">
        <color auto="1"/>
      </bottom>
      <diagonal/>
    </border>
    <border>
      <left style="thin">
        <color auto="1"/>
      </left>
      <right style="thin">
        <color auto="1"/>
      </right>
      <top style="medium">
        <color rgb="FFFF0000"/>
      </top>
      <bottom style="hair">
        <color auto="1"/>
      </bottom>
      <diagonal/>
    </border>
    <border>
      <left style="thin">
        <color auto="1"/>
      </left>
      <right style="medium">
        <color rgb="FFFF0000"/>
      </right>
      <top style="medium">
        <color rgb="FFFF0000"/>
      </top>
      <bottom style="hair">
        <color auto="1"/>
      </bottom>
      <diagonal/>
    </border>
    <border>
      <left style="medium">
        <color rgb="FFFF0000"/>
      </left>
      <right style="thin">
        <color auto="1"/>
      </right>
      <top style="hair">
        <color auto="1"/>
      </top>
      <bottom style="hair">
        <color auto="1"/>
      </bottom>
      <diagonal/>
    </border>
    <border>
      <left style="thin">
        <color auto="1"/>
      </left>
      <right style="medium">
        <color rgb="FFFF0000"/>
      </right>
      <top style="hair">
        <color auto="1"/>
      </top>
      <bottom style="hair">
        <color auto="1"/>
      </bottom>
      <diagonal/>
    </border>
    <border>
      <left style="medium">
        <color rgb="FFFF0000"/>
      </left>
      <right style="thin">
        <color auto="1"/>
      </right>
      <top style="hair">
        <color auto="1"/>
      </top>
      <bottom style="medium">
        <color rgb="FFFF0000"/>
      </bottom>
      <diagonal/>
    </border>
    <border>
      <left style="thin">
        <color auto="1"/>
      </left>
      <right style="thin">
        <color auto="1"/>
      </right>
      <top style="hair">
        <color auto="1"/>
      </top>
      <bottom style="medium">
        <color rgb="FFFF0000"/>
      </bottom>
      <diagonal/>
    </border>
    <border>
      <left style="thin">
        <color auto="1"/>
      </left>
      <right style="medium">
        <color rgb="FFFF0000"/>
      </right>
      <top style="hair">
        <color auto="1"/>
      </top>
      <bottom style="medium">
        <color rgb="FFFF0000"/>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right style="double">
        <color indexed="64"/>
      </right>
      <top/>
      <bottom style="hair">
        <color indexed="64"/>
      </bottom>
      <diagonal/>
    </border>
    <border>
      <left style="thin">
        <color auto="1"/>
      </left>
      <right style="thin">
        <color auto="1"/>
      </right>
      <top style="hair">
        <color auto="1"/>
      </top>
      <bottom style="thin">
        <color auto="1"/>
      </bottom>
      <diagonal/>
    </border>
    <border>
      <left style="medium">
        <color rgb="FFFF0000"/>
      </left>
      <right style="thin">
        <color auto="1"/>
      </right>
      <top style="medium">
        <color rgb="FFFF0000"/>
      </top>
      <bottom style="thin">
        <color auto="1"/>
      </bottom>
      <diagonal/>
    </border>
    <border>
      <left style="thin">
        <color auto="1"/>
      </left>
      <right style="thin">
        <color auto="1"/>
      </right>
      <top style="medium">
        <color rgb="FFFF0000"/>
      </top>
      <bottom style="thin">
        <color auto="1"/>
      </bottom>
      <diagonal/>
    </border>
    <border>
      <left style="thin">
        <color auto="1"/>
      </left>
      <right style="medium">
        <color rgb="FFFF0000"/>
      </right>
      <top style="medium">
        <color rgb="FFFF0000"/>
      </top>
      <bottom style="thin">
        <color auto="1"/>
      </bottom>
      <diagonal/>
    </border>
    <border>
      <left style="medium">
        <color rgb="FFFF0000"/>
      </left>
      <right style="thin">
        <color auto="1"/>
      </right>
      <top style="thin">
        <color auto="1"/>
      </top>
      <bottom style="thin">
        <color auto="1"/>
      </bottom>
      <diagonal/>
    </border>
    <border>
      <left style="thin">
        <color auto="1"/>
      </left>
      <right style="medium">
        <color rgb="FFFF0000"/>
      </right>
      <top style="thin">
        <color auto="1"/>
      </top>
      <bottom style="thin">
        <color auto="1"/>
      </bottom>
      <diagonal/>
    </border>
    <border>
      <left style="medium">
        <color rgb="FFFF0000"/>
      </left>
      <right style="thin">
        <color auto="1"/>
      </right>
      <top style="thin">
        <color auto="1"/>
      </top>
      <bottom style="medium">
        <color rgb="FFFF0000"/>
      </bottom>
      <diagonal/>
    </border>
    <border>
      <left style="thin">
        <color auto="1"/>
      </left>
      <right style="thin">
        <color auto="1"/>
      </right>
      <top style="thin">
        <color auto="1"/>
      </top>
      <bottom style="medium">
        <color rgb="FFFF0000"/>
      </bottom>
      <diagonal/>
    </border>
    <border>
      <left style="thin">
        <color auto="1"/>
      </left>
      <right style="medium">
        <color rgb="FFFF0000"/>
      </right>
      <top style="thin">
        <color auto="1"/>
      </top>
      <bottom style="medium">
        <color rgb="FFFF0000"/>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7">
    <xf numFmtId="0" fontId="0" fillId="0" borderId="0"/>
    <xf numFmtId="0" fontId="1" fillId="0" borderId="0"/>
    <xf numFmtId="43" fontId="1" fillId="0" borderId="0" applyFont="0" applyFill="0" applyBorder="0" applyAlignment="0" applyProtection="0"/>
    <xf numFmtId="164" fontId="17" fillId="0" borderId="0" applyFont="0" applyFill="0" applyBorder="0" applyAlignment="0" applyProtection="0"/>
    <xf numFmtId="44" fontId="1" fillId="0" borderId="0" applyFont="0" applyFill="0" applyBorder="0" applyAlignment="0" applyProtection="0"/>
    <xf numFmtId="41" fontId="1" fillId="0" borderId="0" applyFont="0" applyFill="0" applyBorder="0" applyAlignment="0" applyProtection="0"/>
    <xf numFmtId="9" fontId="1" fillId="0" borderId="0" applyFont="0" applyFill="0" applyBorder="0" applyAlignment="0" applyProtection="0"/>
  </cellStyleXfs>
  <cellXfs count="629">
    <xf numFmtId="0" fontId="0" fillId="0" borderId="0" xfId="0"/>
    <xf numFmtId="0" fontId="3" fillId="0" borderId="0" xfId="1" applyFont="1" applyAlignment="1">
      <alignment vertical="center"/>
    </xf>
    <xf numFmtId="0" fontId="4" fillId="0" borderId="0" xfId="1" applyFont="1" applyAlignment="1">
      <alignment vertical="center"/>
    </xf>
    <xf numFmtId="38" fontId="4" fillId="0" borderId="0" xfId="1" applyNumberFormat="1" applyFont="1" applyAlignment="1">
      <alignment horizontal="center" vertical="center"/>
    </xf>
    <xf numFmtId="0" fontId="3" fillId="0" borderId="0" xfId="1" applyFont="1" applyAlignment="1">
      <alignment horizontal="left" vertical="center"/>
    </xf>
    <xf numFmtId="38" fontId="3" fillId="0" borderId="0" xfId="1" applyNumberFormat="1" applyFont="1" applyAlignment="1">
      <alignment horizontal="center" vertical="center"/>
    </xf>
    <xf numFmtId="38" fontId="3" fillId="0" borderId="0" xfId="1" applyNumberFormat="1" applyFont="1" applyAlignment="1">
      <alignment horizontal="left" vertical="center"/>
    </xf>
    <xf numFmtId="14" fontId="3" fillId="0" borderId="0" xfId="1" applyNumberFormat="1" applyFont="1" applyAlignment="1">
      <alignment horizontal="center" vertical="center"/>
    </xf>
    <xf numFmtId="14" fontId="3" fillId="0" borderId="0" xfId="1" applyNumberFormat="1" applyFont="1" applyAlignment="1">
      <alignment horizontal="left" vertical="center"/>
    </xf>
    <xf numFmtId="0" fontId="3" fillId="2" borderId="1" xfId="0" applyFont="1" applyFill="1" applyBorder="1" applyAlignment="1">
      <alignment horizontal="center" vertical="center" wrapText="1"/>
    </xf>
    <xf numFmtId="38" fontId="3" fillId="2" borderId="1" xfId="0" applyNumberFormat="1" applyFont="1" applyFill="1" applyBorder="1" applyAlignment="1">
      <alignment horizontal="center" vertical="center" wrapText="1"/>
    </xf>
    <xf numFmtId="0" fontId="5" fillId="0" borderId="1" xfId="1" applyFont="1" applyBorder="1" applyAlignment="1">
      <alignment horizontal="center" vertical="center"/>
    </xf>
    <xf numFmtId="0" fontId="5" fillId="0" borderId="1" xfId="1" applyFont="1" applyBorder="1" applyAlignment="1">
      <alignment horizontal="center" vertical="center" wrapText="1"/>
    </xf>
    <xf numFmtId="0" fontId="5" fillId="0" borderId="1" xfId="0" applyFont="1" applyBorder="1" applyAlignment="1">
      <alignment horizontal="center" vertical="center" wrapText="1"/>
    </xf>
    <xf numFmtId="38" fontId="5" fillId="0" borderId="1" xfId="0" applyNumberFormat="1" applyFont="1" applyBorder="1" applyAlignment="1">
      <alignment horizontal="center" vertical="center" wrapText="1"/>
    </xf>
    <xf numFmtId="0" fontId="4" fillId="0" borderId="1" xfId="1" applyFont="1" applyBorder="1" applyAlignment="1">
      <alignment horizontal="left" vertical="center" wrapText="1"/>
    </xf>
    <xf numFmtId="38" fontId="4" fillId="0" borderId="1" xfId="1" applyNumberFormat="1" applyFont="1" applyBorder="1" applyAlignment="1">
      <alignment horizontal="left" vertical="center" wrapText="1"/>
    </xf>
    <xf numFmtId="0" fontId="4" fillId="0" borderId="1" xfId="1" quotePrefix="1" applyFont="1" applyBorder="1" applyAlignment="1">
      <alignment horizontal="left" vertical="center" wrapText="1"/>
    </xf>
    <xf numFmtId="0" fontId="3" fillId="0" borderId="1" xfId="1" quotePrefix="1" applyFont="1" applyBorder="1" applyAlignment="1">
      <alignment horizontal="center" vertical="center" wrapText="1"/>
    </xf>
    <xf numFmtId="0" fontId="3" fillId="0" borderId="1" xfId="1" applyFont="1" applyBorder="1" applyAlignment="1">
      <alignment horizontal="center" vertical="center" wrapText="1"/>
    </xf>
    <xf numFmtId="38" fontId="7" fillId="0" borderId="1" xfId="2" quotePrefix="1" applyNumberFormat="1" applyFont="1" applyFill="1" applyBorder="1" applyAlignment="1">
      <alignment horizontal="left" vertical="center" wrapText="1"/>
    </xf>
    <xf numFmtId="0" fontId="3" fillId="0" borderId="2" xfId="1" quotePrefix="1" applyFont="1" applyBorder="1" applyAlignment="1">
      <alignment horizontal="center" vertical="center" wrapText="1"/>
    </xf>
    <xf numFmtId="0" fontId="3" fillId="0" borderId="2" xfId="1" applyFont="1" applyBorder="1" applyAlignment="1">
      <alignment horizontal="center" vertical="center" wrapText="1"/>
    </xf>
    <xf numFmtId="38" fontId="4" fillId="0" borderId="1" xfId="2" quotePrefix="1" applyNumberFormat="1" applyFont="1" applyFill="1" applyBorder="1" applyAlignment="1">
      <alignment horizontal="left" vertical="center" wrapText="1"/>
    </xf>
    <xf numFmtId="0" fontId="4" fillId="0" borderId="1" xfId="0" applyFont="1" applyBorder="1" applyAlignment="1">
      <alignment vertical="center" wrapText="1"/>
    </xf>
    <xf numFmtId="0" fontId="2" fillId="0" borderId="0" xfId="0" applyFont="1" applyAlignment="1">
      <alignment vertical="center"/>
    </xf>
    <xf numFmtId="0" fontId="0" fillId="0" borderId="0" xfId="0" applyAlignment="1">
      <alignment vertical="center"/>
    </xf>
    <xf numFmtId="0" fontId="4" fillId="0" borderId="0" xfId="0" applyFont="1" applyAlignment="1">
      <alignment vertical="center"/>
    </xf>
    <xf numFmtId="0" fontId="6" fillId="0" borderId="1" xfId="0" applyFont="1" applyBorder="1" applyAlignment="1">
      <alignment vertical="center"/>
    </xf>
    <xf numFmtId="0" fontId="6" fillId="0" borderId="0" xfId="0" applyFont="1" applyAlignment="1">
      <alignment vertical="center"/>
    </xf>
    <xf numFmtId="3" fontId="4" fillId="0" borderId="1" xfId="0" applyNumberFormat="1" applyFont="1" applyBorder="1" applyAlignment="1">
      <alignment vertical="center" wrapText="1"/>
    </xf>
    <xf numFmtId="0" fontId="8" fillId="0" borderId="1" xfId="0" applyFont="1" applyBorder="1" applyAlignment="1">
      <alignment vertical="center"/>
    </xf>
    <xf numFmtId="0" fontId="8" fillId="0" borderId="0" xfId="0" applyFont="1" applyAlignment="1">
      <alignment vertical="center"/>
    </xf>
    <xf numFmtId="165" fontId="4" fillId="0" borderId="1" xfId="0" applyNumberFormat="1" applyFont="1" applyBorder="1" applyAlignment="1">
      <alignment vertical="center" wrapText="1"/>
    </xf>
    <xf numFmtId="0" fontId="0" fillId="0" borderId="1" xfId="0" applyBorder="1" applyAlignment="1">
      <alignment vertical="center"/>
    </xf>
    <xf numFmtId="0" fontId="5" fillId="0" borderId="1" xfId="1" applyFont="1" applyBorder="1" applyAlignment="1">
      <alignment horizontal="left" vertical="center" wrapText="1"/>
    </xf>
    <xf numFmtId="0" fontId="5" fillId="0" borderId="1" xfId="1" applyFont="1" applyBorder="1" applyAlignment="1">
      <alignment horizontal="left" vertical="center"/>
    </xf>
    <xf numFmtId="38" fontId="5" fillId="0" borderId="1" xfId="1" applyNumberFormat="1" applyFont="1" applyBorder="1" applyAlignment="1">
      <alignment horizontal="left" vertical="center" wrapText="1"/>
    </xf>
    <xf numFmtId="38" fontId="5" fillId="0" borderId="1" xfId="1" applyNumberFormat="1" applyFont="1" applyBorder="1" applyAlignment="1">
      <alignment horizontal="center" vertical="center"/>
    </xf>
    <xf numFmtId="0" fontId="8" fillId="0" borderId="1" xfId="0" applyFont="1" applyBorder="1" applyAlignment="1">
      <alignment vertical="center" wrapText="1"/>
    </xf>
    <xf numFmtId="0" fontId="6" fillId="0" borderId="0" xfId="0" applyFont="1" applyAlignment="1">
      <alignment vertical="center" wrapText="1"/>
    </xf>
    <xf numFmtId="38" fontId="7" fillId="0" borderId="1" xfId="0" applyNumberFormat="1" applyFont="1" applyBorder="1" applyAlignment="1">
      <alignment horizontal="left" vertical="center" wrapText="1"/>
    </xf>
    <xf numFmtId="0" fontId="3" fillId="3" borderId="1" xfId="1" applyFont="1" applyFill="1" applyBorder="1" applyAlignment="1">
      <alignment horizontal="center" vertical="center" wrapText="1"/>
    </xf>
    <xf numFmtId="0" fontId="4" fillId="3" borderId="1" xfId="1" applyFont="1" applyFill="1" applyBorder="1" applyAlignment="1">
      <alignment horizontal="left" vertical="center" wrapText="1"/>
    </xf>
    <xf numFmtId="0" fontId="3" fillId="3" borderId="1" xfId="0" applyFont="1" applyFill="1" applyBorder="1" applyAlignment="1">
      <alignment horizontal="center" vertical="center" wrapText="1"/>
    </xf>
    <xf numFmtId="0" fontId="4" fillId="3" borderId="1" xfId="0" applyFont="1" applyFill="1" applyBorder="1" applyAlignment="1">
      <alignment horizontal="left" vertical="center" wrapText="1"/>
    </xf>
    <xf numFmtId="0" fontId="0" fillId="3" borderId="0" xfId="0" applyFill="1" applyAlignment="1">
      <alignment vertical="center"/>
    </xf>
    <xf numFmtId="38" fontId="4" fillId="3" borderId="1" xfId="1" applyNumberFormat="1" applyFont="1" applyFill="1" applyBorder="1" applyAlignment="1">
      <alignment horizontal="left" vertical="center" wrapText="1"/>
    </xf>
    <xf numFmtId="0" fontId="6" fillId="3" borderId="1" xfId="0" applyFont="1" applyFill="1" applyBorder="1" applyAlignment="1">
      <alignment vertical="center"/>
    </xf>
    <xf numFmtId="0" fontId="6" fillId="3" borderId="0" xfId="0" applyFont="1" applyFill="1" applyAlignment="1">
      <alignment vertical="center"/>
    </xf>
    <xf numFmtId="0" fontId="4" fillId="3" borderId="1" xfId="1" quotePrefix="1" applyFont="1" applyFill="1" applyBorder="1" applyAlignment="1">
      <alignment horizontal="left" vertical="center" wrapText="1"/>
    </xf>
    <xf numFmtId="0" fontId="0" fillId="0" borderId="0" xfId="0" applyAlignment="1">
      <alignment vertical="center" wrapText="1"/>
    </xf>
    <xf numFmtId="38" fontId="4" fillId="0" borderId="0" xfId="1" applyNumberFormat="1" applyFont="1" applyAlignment="1">
      <alignment horizontal="center" vertical="center" wrapText="1"/>
    </xf>
    <xf numFmtId="0" fontId="6" fillId="3" borderId="1" xfId="0" applyFont="1" applyFill="1" applyBorder="1" applyAlignment="1">
      <alignment horizontal="left" vertical="center" wrapText="1"/>
    </xf>
    <xf numFmtId="0" fontId="6" fillId="0" borderId="1" xfId="0" applyFont="1" applyBorder="1" applyAlignment="1">
      <alignment horizontal="left" vertical="center" wrapText="1"/>
    </xf>
    <xf numFmtId="0" fontId="8" fillId="0" borderId="1" xfId="0" applyFont="1" applyBorder="1" applyAlignment="1">
      <alignment horizontal="left" vertical="center" wrapText="1"/>
    </xf>
    <xf numFmtId="0" fontId="0" fillId="0" borderId="1" xfId="0" applyBorder="1" applyAlignment="1">
      <alignment horizontal="left" vertical="center" wrapText="1"/>
    </xf>
    <xf numFmtId="0" fontId="8" fillId="3" borderId="1" xfId="0" applyFont="1" applyFill="1" applyBorder="1" applyAlignment="1">
      <alignment horizontal="left" vertical="center" wrapText="1"/>
    </xf>
    <xf numFmtId="0" fontId="8" fillId="3" borderId="1" xfId="0" applyFont="1" applyFill="1" applyBorder="1" applyAlignment="1">
      <alignment vertical="center"/>
    </xf>
    <xf numFmtId="0" fontId="8" fillId="3" borderId="0" xfId="0" applyFont="1" applyFill="1" applyAlignment="1">
      <alignment vertical="center"/>
    </xf>
    <xf numFmtId="38" fontId="7" fillId="3" borderId="1" xfId="2" quotePrefix="1" applyNumberFormat="1" applyFont="1" applyFill="1" applyBorder="1" applyAlignment="1">
      <alignment horizontal="left" vertical="center" wrapText="1"/>
    </xf>
    <xf numFmtId="0" fontId="3" fillId="3" borderId="1" xfId="1" quotePrefix="1" applyFont="1" applyFill="1" applyBorder="1" applyAlignment="1">
      <alignment horizontal="center" vertical="center" wrapText="1"/>
    </xf>
    <xf numFmtId="38" fontId="4" fillId="3" borderId="1" xfId="2" quotePrefix="1" applyNumberFormat="1" applyFont="1" applyFill="1" applyBorder="1" applyAlignment="1">
      <alignment horizontal="left" vertical="center" wrapText="1"/>
    </xf>
    <xf numFmtId="0" fontId="4" fillId="3" borderId="1" xfId="0" applyFont="1" applyFill="1" applyBorder="1" applyAlignment="1">
      <alignment vertical="center" wrapText="1"/>
    </xf>
    <xf numFmtId="0" fontId="4" fillId="3" borderId="1" xfId="0" quotePrefix="1" applyFont="1" applyFill="1" applyBorder="1" applyAlignment="1">
      <alignment vertical="center" wrapText="1"/>
    </xf>
    <xf numFmtId="0" fontId="6" fillId="3" borderId="1" xfId="0" applyFont="1" applyFill="1" applyBorder="1" applyAlignment="1">
      <alignment vertical="center" wrapText="1"/>
    </xf>
    <xf numFmtId="0" fontId="7" fillId="3" borderId="1" xfId="1" applyFont="1" applyFill="1" applyBorder="1" applyAlignment="1">
      <alignment horizontal="left" vertical="center" wrapText="1"/>
    </xf>
    <xf numFmtId="0" fontId="7" fillId="3" borderId="1" xfId="1" quotePrefix="1" applyFont="1" applyFill="1" applyBorder="1" applyAlignment="1">
      <alignment horizontal="left" vertical="center" wrapText="1"/>
    </xf>
    <xf numFmtId="0" fontId="7" fillId="3" borderId="1" xfId="0" applyFont="1" applyFill="1" applyBorder="1" applyAlignment="1">
      <alignment vertical="center" wrapText="1"/>
    </xf>
    <xf numFmtId="17" fontId="8" fillId="0" borderId="1" xfId="0" applyNumberFormat="1" applyFont="1" applyBorder="1" applyAlignment="1">
      <alignment vertical="center"/>
    </xf>
    <xf numFmtId="14" fontId="8" fillId="0" borderId="1" xfId="0" applyNumberFormat="1" applyFont="1" applyBorder="1" applyAlignment="1">
      <alignment vertical="center"/>
    </xf>
    <xf numFmtId="49" fontId="8" fillId="0" borderId="1" xfId="0" applyNumberFormat="1" applyFont="1" applyBorder="1" applyAlignment="1">
      <alignment horizontal="left" vertical="center" wrapText="1"/>
    </xf>
    <xf numFmtId="0" fontId="6" fillId="4" borderId="1" xfId="0" applyFont="1" applyFill="1" applyBorder="1" applyAlignment="1">
      <alignment horizontal="left" vertical="center" wrapText="1"/>
    </xf>
    <xf numFmtId="41" fontId="6" fillId="0" borderId="1" xfId="0" applyNumberFormat="1" applyFont="1" applyBorder="1" applyAlignment="1">
      <alignment horizontal="left" vertical="center" wrapText="1"/>
    </xf>
    <xf numFmtId="38" fontId="3" fillId="0" borderId="1" xfId="2" quotePrefix="1" applyNumberFormat="1" applyFont="1" applyFill="1" applyBorder="1" applyAlignment="1">
      <alignment horizontal="left" vertical="center" wrapText="1"/>
    </xf>
    <xf numFmtId="41" fontId="2" fillId="0" borderId="1" xfId="0" applyNumberFormat="1" applyFont="1" applyBorder="1" applyAlignment="1">
      <alignment horizontal="left" vertical="center" wrapText="1"/>
    </xf>
    <xf numFmtId="0" fontId="12" fillId="0" borderId="0" xfId="1" applyFont="1" applyAlignment="1">
      <alignment vertical="center"/>
    </xf>
    <xf numFmtId="0" fontId="14" fillId="0" borderId="0" xfId="1" applyFont="1" applyAlignment="1">
      <alignment vertical="center"/>
    </xf>
    <xf numFmtId="0" fontId="13" fillId="0" borderId="0" xfId="1" applyFont="1" applyAlignment="1">
      <alignment vertical="center"/>
    </xf>
    <xf numFmtId="0" fontId="13" fillId="0" borderId="1" xfId="1" applyFont="1" applyBorder="1" applyAlignment="1">
      <alignment vertical="center" wrapText="1"/>
    </xf>
    <xf numFmtId="0" fontId="15" fillId="0" borderId="1" xfId="1" applyFont="1" applyBorder="1" applyAlignment="1">
      <alignment horizontal="left" vertical="center" wrapText="1"/>
    </xf>
    <xf numFmtId="0" fontId="13" fillId="0" borderId="1" xfId="1" applyFont="1" applyBorder="1" applyAlignment="1">
      <alignment horizontal="left" vertical="center" wrapText="1"/>
    </xf>
    <xf numFmtId="14" fontId="13" fillId="0" borderId="1" xfId="1" applyNumberFormat="1" applyFont="1" applyBorder="1" applyAlignment="1">
      <alignment horizontal="left" vertical="center" wrapText="1"/>
    </xf>
    <xf numFmtId="17" fontId="13" fillId="0" borderId="1" xfId="1" applyNumberFormat="1" applyFont="1" applyBorder="1" applyAlignment="1">
      <alignment horizontal="left" vertical="center" wrapText="1"/>
    </xf>
    <xf numFmtId="0" fontId="13" fillId="0" borderId="0" xfId="1" applyFont="1" applyAlignment="1">
      <alignment vertical="center" wrapText="1"/>
    </xf>
    <xf numFmtId="0" fontId="12" fillId="0" borderId="0" xfId="1" applyFont="1" applyAlignment="1">
      <alignment vertical="center" wrapText="1"/>
    </xf>
    <xf numFmtId="0" fontId="13" fillId="0" borderId="14" xfId="1" applyFont="1" applyBorder="1" applyAlignment="1">
      <alignment vertical="center"/>
    </xf>
    <xf numFmtId="0" fontId="13" fillId="0" borderId="15" xfId="1" applyFont="1" applyBorder="1" applyAlignment="1">
      <alignment horizontal="center" vertical="center"/>
    </xf>
    <xf numFmtId="0" fontId="12" fillId="0" borderId="19" xfId="1" quotePrefix="1" applyFont="1" applyBorder="1" applyAlignment="1">
      <alignment horizontal="center" vertical="center"/>
    </xf>
    <xf numFmtId="0" fontId="12" fillId="0" borderId="19" xfId="1" applyFont="1" applyBorder="1" applyAlignment="1">
      <alignment horizontal="center" vertical="center"/>
    </xf>
    <xf numFmtId="0" fontId="12" fillId="0" borderId="24" xfId="0" quotePrefix="1" applyFont="1" applyBorder="1" applyAlignment="1">
      <alignment vertical="center" wrapText="1"/>
    </xf>
    <xf numFmtId="0" fontId="12" fillId="0" borderId="19" xfId="0" applyFont="1" applyBorder="1" applyAlignment="1">
      <alignment vertical="center" wrapText="1"/>
    </xf>
    <xf numFmtId="0" fontId="13" fillId="0" borderId="19" xfId="1" applyFont="1" applyBorder="1" applyAlignment="1">
      <alignment horizontal="center" vertical="center"/>
    </xf>
    <xf numFmtId="0" fontId="13" fillId="0" borderId="19" xfId="1" applyFont="1" applyBorder="1" applyAlignment="1">
      <alignment vertical="center" wrapText="1"/>
    </xf>
    <xf numFmtId="0" fontId="16" fillId="0" borderId="19" xfId="1" applyFont="1" applyBorder="1" applyAlignment="1">
      <alignment horizontal="center" vertical="center"/>
    </xf>
    <xf numFmtId="166" fontId="15" fillId="0" borderId="0" xfId="2" applyNumberFormat="1" applyFont="1" applyFill="1" applyAlignment="1">
      <alignment vertical="center" wrapText="1"/>
    </xf>
    <xf numFmtId="0" fontId="21" fillId="6" borderId="5" xfId="0" applyFont="1" applyFill="1" applyBorder="1"/>
    <xf numFmtId="0" fontId="21" fillId="6" borderId="6" xfId="0" applyFont="1" applyFill="1" applyBorder="1"/>
    <xf numFmtId="0" fontId="21" fillId="6" borderId="7" xfId="0" applyFont="1" applyFill="1" applyBorder="1"/>
    <xf numFmtId="41" fontId="21" fillId="5" borderId="0" xfId="0" applyNumberFormat="1" applyFont="1" applyFill="1"/>
    <xf numFmtId="0" fontId="21" fillId="5" borderId="0" xfId="0" applyFont="1" applyFill="1"/>
    <xf numFmtId="0" fontId="6" fillId="0" borderId="0" xfId="0" applyFont="1"/>
    <xf numFmtId="0" fontId="21" fillId="0" borderId="8" xfId="0" applyFont="1" applyBorder="1"/>
    <xf numFmtId="0" fontId="21" fillId="0" borderId="9" xfId="0" applyFont="1" applyBorder="1"/>
    <xf numFmtId="37" fontId="21" fillId="0" borderId="9" xfId="0" applyNumberFormat="1" applyFont="1" applyBorder="1"/>
    <xf numFmtId="37" fontId="21" fillId="0" borderId="10" xfId="0" applyNumberFormat="1" applyFont="1" applyBorder="1"/>
    <xf numFmtId="41" fontId="21" fillId="0" borderId="0" xfId="0" applyNumberFormat="1" applyFont="1"/>
    <xf numFmtId="37" fontId="21" fillId="0" borderId="0" xfId="0" applyNumberFormat="1" applyFont="1"/>
    <xf numFmtId="0" fontId="6" fillId="0" borderId="8" xfId="0" applyFont="1" applyBorder="1"/>
    <xf numFmtId="0" fontId="6" fillId="0" borderId="9" xfId="0" applyFont="1" applyBorder="1"/>
    <xf numFmtId="37" fontId="6" fillId="0" borderId="9" xfId="0" applyNumberFormat="1" applyFont="1" applyBorder="1"/>
    <xf numFmtId="37" fontId="6" fillId="0" borderId="10" xfId="0" applyNumberFormat="1" applyFont="1" applyBorder="1"/>
    <xf numFmtId="41" fontId="6" fillId="0" borderId="0" xfId="0" applyNumberFormat="1" applyFont="1"/>
    <xf numFmtId="37" fontId="6" fillId="0" borderId="0" xfId="0" applyNumberFormat="1" applyFont="1"/>
    <xf numFmtId="0" fontId="21" fillId="0" borderId="11" xfId="0" applyFont="1" applyBorder="1"/>
    <xf numFmtId="0" fontId="21" fillId="0" borderId="12" xfId="0" applyFont="1" applyBorder="1"/>
    <xf numFmtId="37" fontId="21" fillId="0" borderId="12" xfId="0" applyNumberFormat="1" applyFont="1" applyBorder="1"/>
    <xf numFmtId="37" fontId="21" fillId="0" borderId="13" xfId="0" applyNumberFormat="1" applyFont="1" applyBorder="1"/>
    <xf numFmtId="0" fontId="21" fillId="0" borderId="0" xfId="0" applyFont="1"/>
    <xf numFmtId="37" fontId="22" fillId="0" borderId="9" xfId="0" applyNumberFormat="1" applyFont="1" applyBorder="1"/>
    <xf numFmtId="0" fontId="18" fillId="8" borderId="0" xfId="0" applyFont="1" applyFill="1" applyAlignment="1">
      <alignment vertical="center"/>
    </xf>
    <xf numFmtId="0" fontId="23" fillId="0" borderId="0" xfId="0" applyFont="1" applyAlignment="1">
      <alignment vertical="center"/>
    </xf>
    <xf numFmtId="0" fontId="13" fillId="0" borderId="14" xfId="1" applyFont="1" applyBorder="1" applyAlignment="1">
      <alignment vertical="center" wrapText="1"/>
    </xf>
    <xf numFmtId="0" fontId="13" fillId="0" borderId="16" xfId="1" applyFont="1" applyBorder="1" applyAlignment="1">
      <alignment horizontal="center" vertical="center" wrapText="1"/>
    </xf>
    <xf numFmtId="0" fontId="12" fillId="0" borderId="20" xfId="1" quotePrefix="1" applyFont="1" applyBorder="1" applyAlignment="1">
      <alignment vertical="center" wrapText="1"/>
    </xf>
    <xf numFmtId="0" fontId="12" fillId="0" borderId="23" xfId="0" quotePrefix="1" applyFont="1" applyBorder="1" applyAlignment="1">
      <alignment vertical="center" wrapText="1"/>
    </xf>
    <xf numFmtId="0" fontId="24" fillId="0" borderId="0" xfId="0" applyFont="1" applyAlignment="1">
      <alignment vertical="center"/>
    </xf>
    <xf numFmtId="0" fontId="13" fillId="0" borderId="23" xfId="1" quotePrefix="1" applyFont="1" applyBorder="1" applyAlignment="1">
      <alignment vertical="center" wrapText="1"/>
    </xf>
    <xf numFmtId="166" fontId="13" fillId="0" borderId="24" xfId="3" applyNumberFormat="1" applyFont="1" applyBorder="1" applyAlignment="1">
      <alignment vertical="center" wrapText="1"/>
    </xf>
    <xf numFmtId="0" fontId="13" fillId="7" borderId="23" xfId="1" quotePrefix="1" applyFont="1" applyFill="1" applyBorder="1" applyAlignment="1">
      <alignment vertical="center" wrapText="1"/>
    </xf>
    <xf numFmtId="166" fontId="13" fillId="7" borderId="24" xfId="3" applyNumberFormat="1" applyFont="1" applyFill="1" applyBorder="1" applyAlignment="1">
      <alignment vertical="center" wrapText="1"/>
    </xf>
    <xf numFmtId="166" fontId="13" fillId="7" borderId="19" xfId="3" applyNumberFormat="1" applyFont="1" applyFill="1" applyBorder="1" applyAlignment="1">
      <alignment vertical="center" wrapText="1"/>
    </xf>
    <xf numFmtId="0" fontId="20" fillId="9" borderId="23" xfId="1" applyFont="1" applyFill="1" applyBorder="1" applyAlignment="1">
      <alignment vertical="center" wrapText="1"/>
    </xf>
    <xf numFmtId="0" fontId="12" fillId="7" borderId="23" xfId="1" applyFont="1" applyFill="1" applyBorder="1" applyAlignment="1">
      <alignment vertical="center" wrapText="1"/>
    </xf>
    <xf numFmtId="166" fontId="12" fillId="7" borderId="24" xfId="3" applyNumberFormat="1" applyFont="1" applyFill="1" applyBorder="1" applyAlignment="1">
      <alignment vertical="center" wrapText="1"/>
    </xf>
    <xf numFmtId="0" fontId="12" fillId="7" borderId="19" xfId="1" applyFont="1" applyFill="1" applyBorder="1" applyAlignment="1">
      <alignment vertical="center" wrapText="1"/>
    </xf>
    <xf numFmtId="0" fontId="12" fillId="0" borderId="23" xfId="1" applyFont="1" applyBorder="1" applyAlignment="1">
      <alignment vertical="center" wrapText="1"/>
    </xf>
    <xf numFmtId="166" fontId="12" fillId="0" borderId="24" xfId="3" applyNumberFormat="1" applyFont="1" applyBorder="1" applyAlignment="1">
      <alignment vertical="center" wrapText="1"/>
    </xf>
    <xf numFmtId="0" fontId="12" fillId="0" borderId="19" xfId="1" applyFont="1" applyBorder="1" applyAlignment="1">
      <alignment vertical="center" wrapText="1"/>
    </xf>
    <xf numFmtId="166" fontId="12" fillId="0" borderId="24" xfId="1" applyNumberFormat="1" applyFont="1" applyBorder="1" applyAlignment="1">
      <alignment vertical="center" wrapText="1"/>
    </xf>
    <xf numFmtId="0" fontId="12" fillId="0" borderId="25" xfId="1" applyFont="1" applyBorder="1" applyAlignment="1">
      <alignment vertical="center" wrapText="1"/>
    </xf>
    <xf numFmtId="166" fontId="12" fillId="0" borderId="25" xfId="1" applyNumberFormat="1" applyFont="1" applyBorder="1" applyAlignment="1">
      <alignment vertical="center" wrapText="1"/>
    </xf>
    <xf numFmtId="0" fontId="16" fillId="0" borderId="23" xfId="1" applyFont="1" applyBorder="1" applyAlignment="1">
      <alignment vertical="center" wrapText="1"/>
    </xf>
    <xf numFmtId="166" fontId="16" fillId="0" borderId="24" xfId="3" applyNumberFormat="1" applyFont="1" applyFill="1" applyBorder="1" applyAlignment="1">
      <alignment vertical="center" wrapText="1"/>
    </xf>
    <xf numFmtId="0" fontId="16" fillId="0" borderId="25" xfId="1" applyFont="1" applyBorder="1" applyAlignment="1">
      <alignment vertical="center" wrapText="1"/>
    </xf>
    <xf numFmtId="166" fontId="16" fillId="0" borderId="24" xfId="3" applyNumberFormat="1" applyFont="1" applyBorder="1" applyAlignment="1">
      <alignment vertical="center" wrapText="1"/>
    </xf>
    <xf numFmtId="0" fontId="12" fillId="7" borderId="25" xfId="1" applyFont="1" applyFill="1" applyBorder="1" applyAlignment="1">
      <alignment vertical="center" wrapText="1"/>
    </xf>
    <xf numFmtId="0" fontId="12" fillId="0" borderId="24" xfId="1" applyFont="1" applyBorder="1" applyAlignment="1">
      <alignment vertical="center" wrapText="1"/>
    </xf>
    <xf numFmtId="0" fontId="13" fillId="0" borderId="23" xfId="1" applyFont="1" applyBorder="1" applyAlignment="1">
      <alignment vertical="center" wrapText="1"/>
    </xf>
    <xf numFmtId="0" fontId="18" fillId="0" borderId="25" xfId="0" applyFont="1" applyBorder="1" applyAlignment="1">
      <alignment vertical="center" wrapText="1"/>
    </xf>
    <xf numFmtId="166" fontId="19" fillId="0" borderId="24" xfId="3" applyNumberFormat="1" applyFont="1" applyBorder="1" applyAlignment="1">
      <alignment vertical="center" wrapText="1"/>
    </xf>
    <xf numFmtId="0" fontId="19" fillId="0" borderId="25" xfId="1" applyFont="1" applyBorder="1" applyAlignment="1">
      <alignment vertical="center" wrapText="1"/>
    </xf>
    <xf numFmtId="166" fontId="19" fillId="7" borderId="24" xfId="3" applyNumberFormat="1" applyFont="1" applyFill="1" applyBorder="1" applyAlignment="1">
      <alignment vertical="center" wrapText="1"/>
    </xf>
    <xf numFmtId="0" fontId="19" fillId="7" borderId="25" xfId="1" applyFont="1" applyFill="1" applyBorder="1" applyAlignment="1">
      <alignment vertical="center" wrapText="1"/>
    </xf>
    <xf numFmtId="0" fontId="16" fillId="0" borderId="25" xfId="1" applyFont="1" applyBorder="1" applyAlignment="1">
      <alignment horizontal="center" vertical="center" wrapText="1"/>
    </xf>
    <xf numFmtId="0" fontId="12" fillId="7" borderId="24" xfId="1" applyFont="1" applyFill="1" applyBorder="1" applyAlignment="1">
      <alignment vertical="center" wrapText="1"/>
    </xf>
    <xf numFmtId="166" fontId="16" fillId="0" borderId="24" xfId="1" applyNumberFormat="1" applyFont="1" applyBorder="1" applyAlignment="1">
      <alignment vertical="center" wrapText="1"/>
    </xf>
    <xf numFmtId="0" fontId="25" fillId="0" borderId="0" xfId="0" applyFont="1" applyAlignment="1">
      <alignment vertical="center"/>
    </xf>
    <xf numFmtId="42" fontId="12" fillId="0" borderId="24" xfId="1" applyNumberFormat="1" applyFont="1" applyBorder="1" applyAlignment="1">
      <alignment vertical="center" wrapText="1"/>
    </xf>
    <xf numFmtId="4" fontId="23" fillId="0" borderId="0" xfId="0" applyNumberFormat="1" applyFont="1" applyAlignment="1">
      <alignment vertical="center"/>
    </xf>
    <xf numFmtId="166" fontId="13" fillId="0" borderId="25" xfId="3" applyNumberFormat="1" applyFont="1" applyBorder="1" applyAlignment="1">
      <alignment vertical="center" wrapText="1"/>
    </xf>
    <xf numFmtId="0" fontId="13" fillId="7" borderId="23" xfId="1" applyFont="1" applyFill="1" applyBorder="1" applyAlignment="1">
      <alignment vertical="center" wrapText="1"/>
    </xf>
    <xf numFmtId="164" fontId="13" fillId="7" borderId="24" xfId="3" applyFont="1" applyFill="1" applyBorder="1" applyAlignment="1">
      <alignment vertical="center" wrapText="1"/>
    </xf>
    <xf numFmtId="166" fontId="13" fillId="7" borderId="25" xfId="3" applyNumberFormat="1" applyFont="1" applyFill="1" applyBorder="1" applyAlignment="1">
      <alignment vertical="center" wrapText="1"/>
    </xf>
    <xf numFmtId="164" fontId="13" fillId="0" borderId="24" xfId="3" applyFont="1" applyBorder="1" applyAlignment="1">
      <alignment vertical="center" wrapText="1"/>
    </xf>
    <xf numFmtId="37" fontId="4" fillId="0" borderId="0" xfId="0" applyNumberFormat="1" applyFont="1"/>
    <xf numFmtId="0" fontId="20" fillId="9" borderId="23" xfId="1" applyFont="1" applyFill="1" applyBorder="1" applyAlignment="1">
      <alignment horizontal="left" vertical="center" wrapText="1"/>
    </xf>
    <xf numFmtId="0" fontId="18" fillId="9" borderId="25" xfId="1" applyFont="1" applyFill="1" applyBorder="1" applyAlignment="1">
      <alignment vertical="center" wrapText="1"/>
    </xf>
    <xf numFmtId="0" fontId="13" fillId="0" borderId="24" xfId="1" applyFont="1" applyBorder="1" applyAlignment="1">
      <alignment horizontal="center" vertical="center" wrapText="1"/>
    </xf>
    <xf numFmtId="0" fontId="13" fillId="0" borderId="25" xfId="1" applyFont="1" applyBorder="1" applyAlignment="1">
      <alignment horizontal="center" vertical="center" wrapText="1"/>
    </xf>
    <xf numFmtId="0" fontId="27" fillId="9" borderId="23" xfId="1" applyFont="1" applyFill="1" applyBorder="1" applyAlignment="1">
      <alignment vertical="center" wrapText="1"/>
    </xf>
    <xf numFmtId="168" fontId="23" fillId="0" borderId="0" xfId="0" applyNumberFormat="1" applyFont="1" applyAlignment="1">
      <alignment vertical="center"/>
    </xf>
    <xf numFmtId="0" fontId="21" fillId="0" borderId="23" xfId="1" applyFont="1" applyBorder="1" applyAlignment="1">
      <alignment vertical="center" wrapText="1"/>
    </xf>
    <xf numFmtId="0" fontId="28" fillId="0" borderId="23" xfId="1" applyFont="1" applyBorder="1" applyAlignment="1">
      <alignment vertical="center" wrapText="1"/>
    </xf>
    <xf numFmtId="0" fontId="15" fillId="0" borderId="23" xfId="1" applyFont="1" applyBorder="1" applyAlignment="1">
      <alignment vertical="center" wrapText="1"/>
    </xf>
    <xf numFmtId="166" fontId="23" fillId="0" borderId="0" xfId="0" applyNumberFormat="1" applyFont="1" applyAlignment="1">
      <alignment vertical="center"/>
    </xf>
    <xf numFmtId="0" fontId="29" fillId="0" borderId="29" xfId="0" applyFont="1" applyBorder="1"/>
    <xf numFmtId="0" fontId="29" fillId="0" borderId="30" xfId="0" applyFont="1" applyBorder="1"/>
    <xf numFmtId="169" fontId="29" fillId="0" borderId="30" xfId="0" applyNumberFormat="1" applyFont="1" applyBorder="1"/>
    <xf numFmtId="169" fontId="29" fillId="0" borderId="31" xfId="0" applyNumberFormat="1" applyFont="1" applyBorder="1"/>
    <xf numFmtId="169" fontId="29" fillId="0" borderId="0" xfId="0" applyNumberFormat="1" applyFont="1"/>
    <xf numFmtId="0" fontId="0" fillId="0" borderId="29" xfId="0" applyBorder="1"/>
    <xf numFmtId="0" fontId="0" fillId="0" borderId="30" xfId="0" applyBorder="1"/>
    <xf numFmtId="169" fontId="0" fillId="0" borderId="30" xfId="0" applyNumberFormat="1" applyBorder="1"/>
    <xf numFmtId="169" fontId="0" fillId="0" borderId="31" xfId="0" applyNumberFormat="1" applyBorder="1"/>
    <xf numFmtId="169" fontId="0" fillId="0" borderId="0" xfId="0" applyNumberFormat="1"/>
    <xf numFmtId="0" fontId="29" fillId="0" borderId="32" xfId="0" applyFont="1" applyBorder="1"/>
    <xf numFmtId="0" fontId="29" fillId="0" borderId="33" xfId="0" applyFont="1" applyBorder="1"/>
    <xf numFmtId="169" fontId="29" fillId="0" borderId="33" xfId="0" applyNumberFormat="1" applyFont="1" applyBorder="1"/>
    <xf numFmtId="169" fontId="29" fillId="0" borderId="34" xfId="0" applyNumberFormat="1" applyFont="1" applyBorder="1"/>
    <xf numFmtId="0" fontId="29" fillId="0" borderId="0" xfId="0" applyFont="1"/>
    <xf numFmtId="0" fontId="29" fillId="5" borderId="26" xfId="0" applyFont="1" applyFill="1" applyBorder="1"/>
    <xf numFmtId="0" fontId="29" fillId="5" borderId="27" xfId="0" applyFont="1" applyFill="1" applyBorder="1"/>
    <xf numFmtId="0" fontId="29" fillId="5" borderId="28" xfId="0" applyFont="1" applyFill="1" applyBorder="1"/>
    <xf numFmtId="0" fontId="29" fillId="6" borderId="0" xfId="0" applyFont="1" applyFill="1"/>
    <xf numFmtId="169" fontId="0" fillId="4" borderId="0" xfId="0" applyNumberFormat="1" applyFill="1"/>
    <xf numFmtId="169" fontId="0" fillId="4" borderId="30" xfId="0" applyNumberFormat="1" applyFill="1" applyBorder="1"/>
    <xf numFmtId="169" fontId="29" fillId="4" borderId="0" xfId="0" applyNumberFormat="1" applyFont="1" applyFill="1"/>
    <xf numFmtId="0" fontId="13" fillId="0" borderId="36" xfId="1" applyFont="1" applyBorder="1" applyAlignment="1">
      <alignment horizontal="center" vertical="center"/>
    </xf>
    <xf numFmtId="0" fontId="12" fillId="0" borderId="38" xfId="1" quotePrefix="1" applyFont="1" applyBorder="1" applyAlignment="1">
      <alignment horizontal="center" vertical="center"/>
    </xf>
    <xf numFmtId="0" fontId="12" fillId="0" borderId="38" xfId="1" applyFont="1" applyBorder="1" applyAlignment="1">
      <alignment horizontal="center" vertical="center"/>
    </xf>
    <xf numFmtId="0" fontId="12" fillId="0" borderId="40" xfId="0" applyFont="1" applyBorder="1" applyAlignment="1">
      <alignment vertical="center" wrapText="1"/>
    </xf>
    <xf numFmtId="0" fontId="13" fillId="0" borderId="38" xfId="1" applyFont="1" applyBorder="1" applyAlignment="1">
      <alignment horizontal="center" vertical="center"/>
    </xf>
    <xf numFmtId="166" fontId="13" fillId="0" borderId="23" xfId="3" applyNumberFormat="1" applyFont="1" applyBorder="1" applyAlignment="1">
      <alignment vertical="center" wrapText="1"/>
    </xf>
    <xf numFmtId="0" fontId="13" fillId="0" borderId="40" xfId="1" applyFont="1" applyBorder="1" applyAlignment="1">
      <alignment vertical="center" wrapText="1"/>
    </xf>
    <xf numFmtId="166" fontId="13" fillId="0" borderId="23" xfId="3" applyNumberFormat="1" applyFont="1" applyFill="1" applyBorder="1" applyAlignment="1">
      <alignment vertical="center" wrapText="1"/>
    </xf>
    <xf numFmtId="166" fontId="13" fillId="0" borderId="40" xfId="3" applyNumberFormat="1" applyFont="1" applyFill="1" applyBorder="1" applyAlignment="1">
      <alignment vertical="center" wrapText="1"/>
    </xf>
    <xf numFmtId="166" fontId="21" fillId="0" borderId="23" xfId="3" applyNumberFormat="1" applyFont="1" applyFill="1" applyBorder="1" applyAlignment="1">
      <alignment vertical="center" wrapText="1"/>
    </xf>
    <xf numFmtId="0" fontId="21" fillId="0" borderId="40" xfId="1" applyFont="1" applyBorder="1" applyAlignment="1">
      <alignment vertical="center" wrapText="1"/>
    </xf>
    <xf numFmtId="166" fontId="15" fillId="0" borderId="23" xfId="3" applyNumberFormat="1" applyFont="1" applyFill="1" applyBorder="1" applyAlignment="1">
      <alignment vertical="center" wrapText="1"/>
    </xf>
    <xf numFmtId="166" fontId="15" fillId="7" borderId="40" xfId="3" applyNumberFormat="1" applyFont="1" applyFill="1" applyBorder="1" applyAlignment="1">
      <alignment vertical="center" wrapText="1"/>
    </xf>
    <xf numFmtId="0" fontId="21" fillId="7" borderId="40" xfId="1" applyFont="1" applyFill="1" applyBorder="1" applyAlignment="1">
      <alignment vertical="center" wrapText="1"/>
    </xf>
    <xf numFmtId="166" fontId="21" fillId="0" borderId="23" xfId="3" applyNumberFormat="1" applyFont="1" applyBorder="1" applyAlignment="1">
      <alignment vertical="center" wrapText="1"/>
    </xf>
    <xf numFmtId="166" fontId="21" fillId="0" borderId="23" xfId="1" applyNumberFormat="1" applyFont="1" applyBorder="1" applyAlignment="1">
      <alignment vertical="center" wrapText="1"/>
    </xf>
    <xf numFmtId="166" fontId="21" fillId="0" borderId="40" xfId="1" applyNumberFormat="1" applyFont="1" applyBorder="1" applyAlignment="1">
      <alignment vertical="center" wrapText="1"/>
    </xf>
    <xf numFmtId="0" fontId="16" fillId="0" borderId="38" xfId="1" applyFont="1" applyBorder="1" applyAlignment="1">
      <alignment horizontal="center" vertical="center"/>
    </xf>
    <xf numFmtId="166" fontId="28" fillId="0" borderId="23" xfId="3" applyNumberFormat="1" applyFont="1" applyBorder="1" applyAlignment="1">
      <alignment vertical="center" wrapText="1"/>
    </xf>
    <xf numFmtId="0" fontId="28" fillId="0" borderId="40" xfId="1" applyFont="1" applyBorder="1" applyAlignment="1">
      <alignment vertical="center" wrapText="1"/>
    </xf>
    <xf numFmtId="166" fontId="28" fillId="0" borderId="23" xfId="3" applyNumberFormat="1" applyFont="1" applyFill="1" applyBorder="1" applyAlignment="1">
      <alignment vertical="center" wrapText="1"/>
    </xf>
    <xf numFmtId="0" fontId="28" fillId="7" borderId="40" xfId="1" applyFont="1" applyFill="1" applyBorder="1" applyAlignment="1">
      <alignment vertical="center" wrapText="1"/>
    </xf>
    <xf numFmtId="166" fontId="19" fillId="0" borderId="23" xfId="3" applyNumberFormat="1" applyFont="1" applyBorder="1" applyAlignment="1">
      <alignment vertical="center" wrapText="1"/>
    </xf>
    <xf numFmtId="166" fontId="15" fillId="0" borderId="4" xfId="2" applyNumberFormat="1" applyFont="1" applyFill="1" applyBorder="1" applyAlignment="1">
      <alignment vertical="center" wrapText="1"/>
    </xf>
    <xf numFmtId="0" fontId="18" fillId="0" borderId="40" xfId="0" applyFont="1" applyBorder="1" applyAlignment="1">
      <alignment vertical="center" wrapText="1"/>
    </xf>
    <xf numFmtId="0" fontId="19" fillId="0" borderId="40" xfId="1" applyFont="1" applyBorder="1" applyAlignment="1">
      <alignment vertical="center" wrapText="1"/>
    </xf>
    <xf numFmtId="166" fontId="19" fillId="0" borderId="23" xfId="3" applyNumberFormat="1" applyFont="1" applyFill="1" applyBorder="1" applyAlignment="1">
      <alignment vertical="center" wrapText="1"/>
    </xf>
    <xf numFmtId="166" fontId="16" fillId="0" borderId="23" xfId="3" applyNumberFormat="1" applyFont="1" applyBorder="1" applyAlignment="1">
      <alignment vertical="center" wrapText="1"/>
    </xf>
    <xf numFmtId="0" fontId="16" fillId="0" borderId="40" xfId="1" applyFont="1" applyBorder="1" applyAlignment="1">
      <alignment horizontal="center" vertical="center" wrapText="1"/>
    </xf>
    <xf numFmtId="0" fontId="12" fillId="7" borderId="40" xfId="1" applyFont="1" applyFill="1" applyBorder="1" applyAlignment="1">
      <alignment vertical="center" wrapText="1"/>
    </xf>
    <xf numFmtId="166" fontId="12" fillId="0" borderId="23" xfId="1" applyNumberFormat="1" applyFont="1" applyBorder="1" applyAlignment="1">
      <alignment vertical="center" wrapText="1"/>
    </xf>
    <xf numFmtId="0" fontId="12" fillId="0" borderId="40" xfId="1" applyFont="1" applyBorder="1" applyAlignment="1">
      <alignment vertical="center" wrapText="1"/>
    </xf>
    <xf numFmtId="166" fontId="16" fillId="0" borderId="23" xfId="1" applyNumberFormat="1" applyFont="1" applyBorder="1" applyAlignment="1">
      <alignment vertical="center" wrapText="1"/>
    </xf>
    <xf numFmtId="0" fontId="16" fillId="0" borderId="40" xfId="1" applyFont="1" applyBorder="1" applyAlignment="1">
      <alignment vertical="center" wrapText="1"/>
    </xf>
    <xf numFmtId="0" fontId="16" fillId="7" borderId="40" xfId="1" applyFont="1" applyFill="1" applyBorder="1" applyAlignment="1">
      <alignment vertical="center" wrapText="1"/>
    </xf>
    <xf numFmtId="167" fontId="12" fillId="0" borderId="23" xfId="1" applyNumberFormat="1" applyFont="1" applyBorder="1" applyAlignment="1">
      <alignment vertical="center" wrapText="1"/>
    </xf>
    <xf numFmtId="166" fontId="19" fillId="0" borderId="40" xfId="3" applyNumberFormat="1" applyFont="1" applyBorder="1" applyAlignment="1">
      <alignment vertical="center" wrapText="1"/>
    </xf>
    <xf numFmtId="167" fontId="16" fillId="0" borderId="23" xfId="1" applyNumberFormat="1" applyFont="1" applyBorder="1" applyAlignment="1">
      <alignment vertical="center" wrapText="1"/>
    </xf>
    <xf numFmtId="166" fontId="16" fillId="0" borderId="40" xfId="1" applyNumberFormat="1" applyFont="1" applyBorder="1" applyAlignment="1">
      <alignment vertical="center" wrapText="1"/>
    </xf>
    <xf numFmtId="166" fontId="13" fillId="0" borderId="40" xfId="3" applyNumberFormat="1" applyFont="1" applyBorder="1" applyAlignment="1">
      <alignment vertical="center" wrapText="1"/>
    </xf>
    <xf numFmtId="164" fontId="13" fillId="0" borderId="23" xfId="3" applyFont="1" applyBorder="1" applyAlignment="1">
      <alignment vertical="center" wrapText="1"/>
    </xf>
    <xf numFmtId="0" fontId="13" fillId="0" borderId="23" xfId="1" applyFont="1" applyBorder="1" applyAlignment="1">
      <alignment horizontal="center" vertical="center" wrapText="1"/>
    </xf>
    <xf numFmtId="0" fontId="13" fillId="0" borderId="40" xfId="1" applyFont="1" applyBorder="1" applyAlignment="1">
      <alignment horizontal="center" vertical="center" wrapText="1"/>
    </xf>
    <xf numFmtId="0" fontId="13" fillId="0" borderId="41" xfId="1" applyFont="1" applyBorder="1" applyAlignment="1">
      <alignment horizontal="center" vertical="center"/>
    </xf>
    <xf numFmtId="0" fontId="27" fillId="9" borderId="42" xfId="1" applyFont="1" applyFill="1" applyBorder="1" applyAlignment="1">
      <alignment vertical="center" wrapText="1"/>
    </xf>
    <xf numFmtId="166" fontId="15" fillId="0" borderId="40" xfId="3" applyNumberFormat="1" applyFont="1" applyFill="1" applyBorder="1" applyAlignment="1">
      <alignment vertical="center" wrapText="1"/>
    </xf>
    <xf numFmtId="0" fontId="12" fillId="10" borderId="38" xfId="1" applyFont="1" applyFill="1" applyBorder="1" applyAlignment="1">
      <alignment horizontal="center" vertical="center"/>
    </xf>
    <xf numFmtId="0" fontId="21" fillId="10" borderId="23" xfId="1" applyFont="1" applyFill="1" applyBorder="1" applyAlignment="1">
      <alignment vertical="center" wrapText="1"/>
    </xf>
    <xf numFmtId="166" fontId="21" fillId="10" borderId="23" xfId="3" applyNumberFormat="1" applyFont="1" applyFill="1" applyBorder="1" applyAlignment="1">
      <alignment vertical="center" wrapText="1"/>
    </xf>
    <xf numFmtId="0" fontId="21" fillId="10" borderId="40" xfId="1" applyFont="1" applyFill="1" applyBorder="1" applyAlignment="1">
      <alignment vertical="center" wrapText="1"/>
    </xf>
    <xf numFmtId="0" fontId="24" fillId="10" borderId="0" xfId="0" applyFont="1" applyFill="1" applyAlignment="1">
      <alignment vertical="center"/>
    </xf>
    <xf numFmtId="0" fontId="15" fillId="10" borderId="23" xfId="1" applyFont="1" applyFill="1" applyBorder="1" applyAlignment="1">
      <alignment vertical="center" wrapText="1"/>
    </xf>
    <xf numFmtId="166" fontId="15" fillId="10" borderId="23" xfId="3" applyNumberFormat="1" applyFont="1" applyFill="1" applyBorder="1" applyAlignment="1">
      <alignment vertical="center" wrapText="1"/>
    </xf>
    <xf numFmtId="166" fontId="15" fillId="10" borderId="40" xfId="3" applyNumberFormat="1" applyFont="1" applyFill="1" applyBorder="1" applyAlignment="1">
      <alignment vertical="center" wrapText="1"/>
    </xf>
    <xf numFmtId="0" fontId="23" fillId="10" borderId="0" xfId="0" applyFont="1" applyFill="1" applyAlignment="1">
      <alignment vertical="center"/>
    </xf>
    <xf numFmtId="0" fontId="16" fillId="7" borderId="38" xfId="1" applyFont="1" applyFill="1" applyBorder="1" applyAlignment="1">
      <alignment horizontal="center" vertical="center"/>
    </xf>
    <xf numFmtId="0" fontId="16" fillId="7" borderId="23" xfId="1" applyFont="1" applyFill="1" applyBorder="1" applyAlignment="1">
      <alignment vertical="center" wrapText="1"/>
    </xf>
    <xf numFmtId="166" fontId="16" fillId="7" borderId="23" xfId="1" applyNumberFormat="1" applyFont="1" applyFill="1" applyBorder="1" applyAlignment="1">
      <alignment vertical="center" wrapText="1"/>
    </xf>
    <xf numFmtId="0" fontId="15" fillId="7" borderId="23" xfId="1" applyFont="1" applyFill="1" applyBorder="1" applyAlignment="1">
      <alignment vertical="center" wrapText="1"/>
    </xf>
    <xf numFmtId="0" fontId="15" fillId="0" borderId="38" xfId="1" applyFont="1" applyBorder="1" applyAlignment="1">
      <alignment horizontal="center" vertical="center"/>
    </xf>
    <xf numFmtId="41" fontId="29" fillId="0" borderId="0" xfId="0" applyNumberFormat="1" applyFont="1"/>
    <xf numFmtId="41" fontId="0" fillId="0" borderId="0" xfId="0" applyNumberFormat="1"/>
    <xf numFmtId="169" fontId="17" fillId="4" borderId="0" xfId="0" applyNumberFormat="1" applyFont="1" applyFill="1"/>
    <xf numFmtId="169" fontId="17" fillId="0" borderId="0" xfId="0" applyNumberFormat="1" applyFont="1"/>
    <xf numFmtId="0" fontId="29" fillId="0" borderId="46" xfId="0" applyFont="1" applyBorder="1"/>
    <xf numFmtId="169" fontId="29" fillId="0" borderId="46" xfId="0" applyNumberFormat="1" applyFont="1" applyBorder="1"/>
    <xf numFmtId="0" fontId="29" fillId="11" borderId="45" xfId="0" applyFont="1" applyFill="1" applyBorder="1" applyAlignment="1">
      <alignment horizontal="center" vertical="center"/>
    </xf>
    <xf numFmtId="0" fontId="29" fillId="11" borderId="0" xfId="0" applyFont="1" applyFill="1" applyAlignment="1">
      <alignment horizontal="center" vertical="center"/>
    </xf>
    <xf numFmtId="0" fontId="0" fillId="2" borderId="0" xfId="0" applyFill="1"/>
    <xf numFmtId="41" fontId="29" fillId="6" borderId="0" xfId="0" applyNumberFormat="1" applyFont="1" applyFill="1" applyAlignment="1">
      <alignment horizontal="center" vertical="center"/>
    </xf>
    <xf numFmtId="166" fontId="13" fillId="10" borderId="40" xfId="3" applyNumberFormat="1" applyFont="1" applyFill="1" applyBorder="1" applyAlignment="1">
      <alignment vertical="center" wrapText="1"/>
    </xf>
    <xf numFmtId="44" fontId="23" fillId="0" borderId="0" xfId="0" applyNumberFormat="1" applyFont="1" applyAlignment="1">
      <alignment vertical="center"/>
    </xf>
    <xf numFmtId="44" fontId="24" fillId="0" borderId="0" xfId="0" applyNumberFormat="1" applyFont="1" applyAlignment="1">
      <alignment vertical="center"/>
    </xf>
    <xf numFmtId="44" fontId="23" fillId="10" borderId="0" xfId="0" applyNumberFormat="1" applyFont="1" applyFill="1" applyAlignment="1">
      <alignment vertical="center"/>
    </xf>
    <xf numFmtId="44" fontId="24" fillId="10" borderId="0" xfId="0" applyNumberFormat="1" applyFont="1" applyFill="1" applyAlignment="1">
      <alignment vertical="center"/>
    </xf>
    <xf numFmtId="44" fontId="25" fillId="0" borderId="0" xfId="0" applyNumberFormat="1" applyFont="1" applyAlignment="1">
      <alignment vertical="center"/>
    </xf>
    <xf numFmtId="0" fontId="29" fillId="0" borderId="1" xfId="0" applyFont="1" applyBorder="1"/>
    <xf numFmtId="169" fontId="29" fillId="0" borderId="1" xfId="0" applyNumberFormat="1" applyFont="1" applyBorder="1"/>
    <xf numFmtId="44" fontId="30" fillId="0" borderId="0" xfId="4" applyFont="1"/>
    <xf numFmtId="169" fontId="30" fillId="0" borderId="0" xfId="0" applyNumberFormat="1" applyFont="1"/>
    <xf numFmtId="0" fontId="0" fillId="10" borderId="1" xfId="0" applyFill="1" applyBorder="1"/>
    <xf numFmtId="169" fontId="0" fillId="10" borderId="1" xfId="0" applyNumberFormat="1" applyFill="1" applyBorder="1"/>
    <xf numFmtId="44" fontId="31" fillId="10" borderId="0" xfId="4" applyFont="1" applyFill="1"/>
    <xf numFmtId="169" fontId="31" fillId="10" borderId="0" xfId="0" applyNumberFormat="1" applyFont="1" applyFill="1"/>
    <xf numFmtId="0" fontId="29" fillId="10" borderId="1" xfId="0" applyFont="1" applyFill="1" applyBorder="1"/>
    <xf numFmtId="169" fontId="29" fillId="10" borderId="1" xfId="0" applyNumberFormat="1" applyFont="1" applyFill="1" applyBorder="1"/>
    <xf numFmtId="44" fontId="30" fillId="10" borderId="0" xfId="4" applyFont="1" applyFill="1"/>
    <xf numFmtId="169" fontId="30" fillId="10" borderId="0" xfId="0" applyNumberFormat="1" applyFont="1" applyFill="1"/>
    <xf numFmtId="0" fontId="0" fillId="0" borderId="1" xfId="0" applyBorder="1"/>
    <xf numFmtId="169" fontId="0" fillId="0" borderId="1" xfId="0" applyNumberFormat="1" applyBorder="1"/>
    <xf numFmtId="44" fontId="31" fillId="0" borderId="0" xfId="4" applyFont="1"/>
    <xf numFmtId="169" fontId="31" fillId="0" borderId="0" xfId="0" applyNumberFormat="1" applyFont="1"/>
    <xf numFmtId="44" fontId="30" fillId="0" borderId="0" xfId="4" applyFont="1" applyAlignment="1"/>
    <xf numFmtId="41" fontId="31" fillId="0" borderId="0" xfId="4" applyNumberFormat="1" applyFont="1"/>
    <xf numFmtId="41" fontId="31" fillId="0" borderId="0" xfId="0" applyNumberFormat="1" applyFont="1"/>
    <xf numFmtId="44" fontId="30" fillId="5" borderId="0" xfId="4" applyFont="1" applyFill="1" applyAlignment="1">
      <alignment horizontal="center" vertical="center"/>
    </xf>
    <xf numFmtId="0" fontId="30" fillId="5" borderId="0" xfId="0" applyFont="1" applyFill="1" applyAlignment="1">
      <alignment horizontal="center" vertical="center"/>
    </xf>
    <xf numFmtId="0" fontId="29" fillId="0" borderId="1" xfId="0" applyFont="1" applyBorder="1" applyAlignment="1">
      <alignment horizontal="center" vertical="center"/>
    </xf>
    <xf numFmtId="0" fontId="0" fillId="10" borderId="0" xfId="0" applyFill="1"/>
    <xf numFmtId="169" fontId="31" fillId="4" borderId="0" xfId="0" applyNumberFormat="1" applyFont="1" applyFill="1"/>
    <xf numFmtId="169" fontId="30" fillId="4" borderId="0" xfId="0" applyNumberFormat="1" applyFont="1" applyFill="1"/>
    <xf numFmtId="0" fontId="16" fillId="10" borderId="40" xfId="1" applyFont="1" applyFill="1" applyBorder="1" applyAlignment="1">
      <alignment vertical="center" wrapText="1"/>
    </xf>
    <xf numFmtId="0" fontId="12" fillId="10" borderId="40" xfId="1" applyFont="1" applyFill="1" applyBorder="1" applyAlignment="1">
      <alignment vertical="center" wrapText="1"/>
    </xf>
    <xf numFmtId="166" fontId="19" fillId="10" borderId="23" xfId="3" applyNumberFormat="1" applyFont="1" applyFill="1" applyBorder="1" applyAlignment="1">
      <alignment vertical="center" wrapText="1"/>
    </xf>
    <xf numFmtId="0" fontId="19" fillId="10" borderId="40" xfId="1" applyFont="1" applyFill="1" applyBorder="1" applyAlignment="1">
      <alignment vertical="center" wrapText="1"/>
    </xf>
    <xf numFmtId="0" fontId="12" fillId="7" borderId="44" xfId="1" quotePrefix="1" applyFont="1" applyFill="1" applyBorder="1" applyAlignment="1">
      <alignment vertical="center" wrapText="1"/>
    </xf>
    <xf numFmtId="0" fontId="21" fillId="10" borderId="40" xfId="1" quotePrefix="1" applyFont="1" applyFill="1" applyBorder="1" applyAlignment="1">
      <alignment vertical="center" wrapText="1"/>
    </xf>
    <xf numFmtId="0" fontId="29" fillId="10" borderId="51" xfId="0" applyFont="1" applyFill="1" applyBorder="1"/>
    <xf numFmtId="0" fontId="29" fillId="10" borderId="52" xfId="0" applyFont="1" applyFill="1" applyBorder="1"/>
    <xf numFmtId="169" fontId="29" fillId="10" borderId="52" xfId="0" applyNumberFormat="1" applyFont="1" applyFill="1" applyBorder="1"/>
    <xf numFmtId="169" fontId="29" fillId="10" borderId="53" xfId="0" applyNumberFormat="1" applyFont="1" applyFill="1" applyBorder="1"/>
    <xf numFmtId="169" fontId="29" fillId="10" borderId="0" xfId="0" applyNumberFormat="1" applyFont="1" applyFill="1"/>
    <xf numFmtId="41" fontId="29" fillId="10" borderId="0" xfId="0" applyNumberFormat="1" applyFont="1" applyFill="1"/>
    <xf numFmtId="0" fontId="0" fillId="10" borderId="51" xfId="0" applyFill="1" applyBorder="1"/>
    <xf numFmtId="0" fontId="0" fillId="10" borderId="52" xfId="0" applyFill="1" applyBorder="1"/>
    <xf numFmtId="169" fontId="0" fillId="10" borderId="52" xfId="0" applyNumberFormat="1" applyFill="1" applyBorder="1"/>
    <xf numFmtId="169" fontId="0" fillId="10" borderId="53" xfId="0" applyNumberFormat="1" applyFill="1" applyBorder="1"/>
    <xf numFmtId="169" fontId="0" fillId="10" borderId="0" xfId="0" applyNumberFormat="1" applyFill="1"/>
    <xf numFmtId="41" fontId="0" fillId="10" borderId="0" xfId="0" applyNumberFormat="1" applyFill="1"/>
    <xf numFmtId="41" fontId="17" fillId="10" borderId="0" xfId="0" applyNumberFormat="1" applyFont="1" applyFill="1"/>
    <xf numFmtId="0" fontId="29" fillId="0" borderId="51" xfId="0" applyFont="1" applyBorder="1"/>
    <xf numFmtId="0" fontId="29" fillId="0" borderId="52" xfId="0" applyFont="1" applyBorder="1"/>
    <xf numFmtId="169" fontId="29" fillId="0" borderId="52" xfId="0" applyNumberFormat="1" applyFont="1" applyBorder="1"/>
    <xf numFmtId="169" fontId="29" fillId="0" borderId="53" xfId="0" applyNumberFormat="1" applyFont="1" applyBorder="1"/>
    <xf numFmtId="0" fontId="0" fillId="0" borderId="51" xfId="0" applyBorder="1"/>
    <xf numFmtId="0" fontId="0" fillId="0" borderId="52" xfId="0" applyBorder="1"/>
    <xf numFmtId="169" fontId="0" fillId="0" borderId="52" xfId="0" applyNumberFormat="1" applyBorder="1"/>
    <xf numFmtId="169" fontId="0" fillId="0" borderId="53" xfId="0" applyNumberFormat="1" applyBorder="1"/>
    <xf numFmtId="0" fontId="29" fillId="0" borderId="54" xfId="0" applyFont="1" applyBorder="1"/>
    <xf numFmtId="0" fontId="29" fillId="0" borderId="55" xfId="0" applyFont="1" applyBorder="1"/>
    <xf numFmtId="169" fontId="29" fillId="0" borderId="55" xfId="0" applyNumberFormat="1" applyFont="1" applyBorder="1"/>
    <xf numFmtId="169" fontId="29" fillId="0" borderId="56" xfId="0" applyNumberFormat="1" applyFont="1" applyBorder="1"/>
    <xf numFmtId="0" fontId="29" fillId="12" borderId="48" xfId="0" applyFont="1" applyFill="1" applyBorder="1"/>
    <xf numFmtId="0" fontId="29" fillId="12" borderId="49" xfId="0" applyFont="1" applyFill="1" applyBorder="1"/>
    <xf numFmtId="0" fontId="29" fillId="12" borderId="50" xfId="0" applyFont="1" applyFill="1" applyBorder="1"/>
    <xf numFmtId="0" fontId="29" fillId="13" borderId="0" xfId="0" applyFont="1" applyFill="1"/>
    <xf numFmtId="41" fontId="29" fillId="13" borderId="0" xfId="0" applyNumberFormat="1" applyFont="1" applyFill="1"/>
    <xf numFmtId="0" fontId="15" fillId="7" borderId="40" xfId="1" applyFont="1" applyFill="1" applyBorder="1" applyAlignment="1">
      <alignment vertical="center"/>
    </xf>
    <xf numFmtId="0" fontId="16" fillId="0" borderId="40" xfId="1" applyFont="1" applyBorder="1" applyAlignment="1">
      <alignment horizontal="left" vertical="center" wrapText="1"/>
    </xf>
    <xf numFmtId="0" fontId="29" fillId="0" borderId="58" xfId="0" applyFont="1" applyBorder="1"/>
    <xf numFmtId="0" fontId="29" fillId="0" borderId="59" xfId="0" applyFont="1" applyBorder="1"/>
    <xf numFmtId="0" fontId="29" fillId="0" borderId="60" xfId="0" applyFont="1" applyBorder="1"/>
    <xf numFmtId="0" fontId="29" fillId="14" borderId="0" xfId="0" applyFont="1" applyFill="1"/>
    <xf numFmtId="0" fontId="29" fillId="0" borderId="61" xfId="0" applyFont="1" applyBorder="1"/>
    <xf numFmtId="0" fontId="29" fillId="0" borderId="23" xfId="0" applyFont="1" applyBorder="1"/>
    <xf numFmtId="169" fontId="29" fillId="0" borderId="23" xfId="0" applyNumberFormat="1" applyFont="1" applyBorder="1"/>
    <xf numFmtId="169" fontId="29" fillId="0" borderId="62" xfId="0" applyNumberFormat="1" applyFont="1" applyBorder="1"/>
    <xf numFmtId="0" fontId="0" fillId="0" borderId="61" xfId="0" applyBorder="1"/>
    <xf numFmtId="0" fontId="0" fillId="0" borderId="23" xfId="0" applyBorder="1"/>
    <xf numFmtId="169" fontId="0" fillId="0" borderId="23" xfId="0" applyNumberFormat="1" applyBorder="1"/>
    <xf numFmtId="169" fontId="0" fillId="0" borderId="62" xfId="0" applyNumberFormat="1" applyBorder="1"/>
    <xf numFmtId="0" fontId="29" fillId="0" borderId="63" xfId="0" applyFont="1" applyBorder="1"/>
    <xf numFmtId="0" fontId="29" fillId="0" borderId="64" xfId="0" applyFont="1" applyBorder="1"/>
    <xf numFmtId="169" fontId="29" fillId="0" borderId="64" xfId="0" applyNumberFormat="1" applyFont="1" applyBorder="1"/>
    <xf numFmtId="169" fontId="29" fillId="0" borderId="65" xfId="0" applyNumberFormat="1" applyFont="1" applyBorder="1"/>
    <xf numFmtId="166" fontId="16" fillId="7" borderId="40" xfId="1" applyNumberFormat="1" applyFont="1" applyFill="1" applyBorder="1" applyAlignment="1">
      <alignment vertical="center" wrapText="1"/>
    </xf>
    <xf numFmtId="0" fontId="12" fillId="7" borderId="38" xfId="1" applyFont="1" applyFill="1" applyBorder="1" applyAlignment="1">
      <alignment horizontal="center" vertical="center"/>
    </xf>
    <xf numFmtId="0" fontId="21" fillId="7" borderId="23" xfId="1" applyFont="1" applyFill="1" applyBorder="1" applyAlignment="1">
      <alignment vertical="center" wrapText="1"/>
    </xf>
    <xf numFmtId="166" fontId="19" fillId="7" borderId="23" xfId="3" applyNumberFormat="1" applyFont="1" applyFill="1" applyBorder="1" applyAlignment="1">
      <alignment vertical="center" wrapText="1"/>
    </xf>
    <xf numFmtId="0" fontId="21" fillId="7" borderId="40" xfId="1" quotePrefix="1" applyFont="1" applyFill="1" applyBorder="1" applyAlignment="1">
      <alignment vertical="center" wrapText="1"/>
    </xf>
    <xf numFmtId="166" fontId="28" fillId="7" borderId="23" xfId="3" applyNumberFormat="1" applyFont="1" applyFill="1" applyBorder="1" applyAlignment="1">
      <alignment vertical="center" wrapText="1"/>
    </xf>
    <xf numFmtId="0" fontId="21" fillId="0" borderId="40" xfId="1" quotePrefix="1" applyFont="1" applyBorder="1" applyAlignment="1">
      <alignment vertical="center" wrapText="1"/>
    </xf>
    <xf numFmtId="167" fontId="16" fillId="7" borderId="23" xfId="1" applyNumberFormat="1" applyFont="1" applyFill="1" applyBorder="1" applyAlignment="1">
      <alignment vertical="center" wrapText="1"/>
    </xf>
    <xf numFmtId="0" fontId="29" fillId="10" borderId="69" xfId="0" applyFont="1" applyFill="1" applyBorder="1"/>
    <xf numFmtId="0" fontId="29" fillId="10" borderId="23" xfId="0" applyFont="1" applyFill="1" applyBorder="1"/>
    <xf numFmtId="169" fontId="29" fillId="10" borderId="23" xfId="0" applyNumberFormat="1" applyFont="1" applyFill="1" applyBorder="1"/>
    <xf numFmtId="169" fontId="29" fillId="10" borderId="70" xfId="0" applyNumberFormat="1" applyFont="1" applyFill="1" applyBorder="1"/>
    <xf numFmtId="0" fontId="0" fillId="10" borderId="69" xfId="0" applyFill="1" applyBorder="1"/>
    <xf numFmtId="0" fontId="0" fillId="10" borderId="23" xfId="0" applyFill="1" applyBorder="1"/>
    <xf numFmtId="169" fontId="0" fillId="10" borderId="23" xfId="0" applyNumberFormat="1" applyFill="1" applyBorder="1"/>
    <xf numFmtId="169" fontId="0" fillId="10" borderId="70" xfId="0" applyNumberFormat="1" applyFill="1" applyBorder="1"/>
    <xf numFmtId="0" fontId="29" fillId="0" borderId="69" xfId="0" applyFont="1" applyBorder="1"/>
    <xf numFmtId="169" fontId="29" fillId="0" borderId="70" xfId="0" applyNumberFormat="1" applyFont="1" applyBorder="1"/>
    <xf numFmtId="0" fontId="0" fillId="0" borderId="69" xfId="0" applyBorder="1"/>
    <xf numFmtId="169" fontId="0" fillId="0" borderId="70" xfId="0" applyNumberFormat="1" applyBorder="1"/>
    <xf numFmtId="0" fontId="29" fillId="0" borderId="71" xfId="0" applyFont="1" applyBorder="1"/>
    <xf numFmtId="0" fontId="29" fillId="0" borderId="72" xfId="0" applyFont="1" applyBorder="1"/>
    <xf numFmtId="169" fontId="29" fillId="0" borderId="72" xfId="0" applyNumberFormat="1" applyFont="1" applyBorder="1"/>
    <xf numFmtId="169" fontId="29" fillId="0" borderId="73" xfId="0" applyNumberFormat="1" applyFont="1" applyBorder="1"/>
    <xf numFmtId="0" fontId="29" fillId="0" borderId="66" xfId="0" applyFont="1" applyBorder="1"/>
    <xf numFmtId="0" fontId="29" fillId="0" borderId="67" xfId="0" applyFont="1" applyBorder="1"/>
    <xf numFmtId="0" fontId="29" fillId="0" borderId="68" xfId="0" applyFont="1" applyBorder="1"/>
    <xf numFmtId="0" fontId="29" fillId="7" borderId="0" xfId="0" applyFont="1" applyFill="1"/>
    <xf numFmtId="0" fontId="12" fillId="7" borderId="40" xfId="0" applyFont="1" applyFill="1" applyBorder="1" applyAlignment="1">
      <alignment vertical="center" wrapText="1"/>
    </xf>
    <xf numFmtId="166" fontId="15" fillId="7" borderId="40" xfId="3" quotePrefix="1" applyNumberFormat="1" applyFont="1" applyFill="1" applyBorder="1" applyAlignment="1">
      <alignment vertical="center" wrapText="1"/>
    </xf>
    <xf numFmtId="166" fontId="21" fillId="7" borderId="40" xfId="1" applyNumberFormat="1" applyFont="1" applyFill="1" applyBorder="1" applyAlignment="1">
      <alignment vertical="center" wrapText="1"/>
    </xf>
    <xf numFmtId="0" fontId="12" fillId="0" borderId="74" xfId="1" quotePrefix="1" applyFont="1" applyBorder="1" applyAlignment="1">
      <alignment vertical="center" wrapText="1"/>
    </xf>
    <xf numFmtId="0" fontId="12" fillId="0" borderId="75" xfId="1" quotePrefix="1" applyFont="1" applyBorder="1" applyAlignment="1">
      <alignment horizontal="left" vertical="center" wrapText="1"/>
    </xf>
    <xf numFmtId="0" fontId="12" fillId="0" borderId="76" xfId="1" quotePrefix="1" applyFont="1" applyBorder="1" applyAlignment="1">
      <alignment horizontal="left" vertical="center" wrapText="1"/>
    </xf>
    <xf numFmtId="0" fontId="12" fillId="0" borderId="21" xfId="1" quotePrefix="1" applyFont="1" applyBorder="1" applyAlignment="1">
      <alignment vertical="center" wrapText="1"/>
    </xf>
    <xf numFmtId="0" fontId="12" fillId="0" borderId="47" xfId="1" quotePrefix="1" applyFont="1" applyBorder="1" applyAlignment="1">
      <alignment vertical="center" wrapText="1"/>
    </xf>
    <xf numFmtId="0" fontId="29" fillId="0" borderId="77" xfId="0" applyFont="1" applyBorder="1"/>
    <xf numFmtId="169" fontId="29" fillId="0" borderId="77" xfId="0" applyNumberFormat="1" applyFont="1" applyBorder="1"/>
    <xf numFmtId="0" fontId="29" fillId="12" borderId="20" xfId="0" applyFont="1" applyFill="1" applyBorder="1" applyAlignment="1">
      <alignment horizontal="center" wrapText="1"/>
    </xf>
    <xf numFmtId="0" fontId="29" fillId="12" borderId="0" xfId="0" applyFont="1" applyFill="1" applyAlignment="1">
      <alignment horizontal="center" wrapText="1"/>
    </xf>
    <xf numFmtId="166" fontId="21" fillId="0" borderId="40" xfId="3" quotePrefix="1" applyNumberFormat="1" applyFont="1" applyFill="1" applyBorder="1" applyAlignment="1">
      <alignment vertical="center" wrapText="1"/>
    </xf>
    <xf numFmtId="43" fontId="25" fillId="0" borderId="0" xfId="0" applyNumberFormat="1" applyFont="1" applyAlignment="1">
      <alignment vertical="center"/>
    </xf>
    <xf numFmtId="0" fontId="29" fillId="0" borderId="81" xfId="0" applyFont="1" applyBorder="1"/>
    <xf numFmtId="169" fontId="29" fillId="0" borderId="82" xfId="0" applyNumberFormat="1" applyFont="1" applyBorder="1"/>
    <xf numFmtId="0" fontId="0" fillId="0" borderId="81" xfId="0" applyBorder="1"/>
    <xf numFmtId="169" fontId="0" fillId="0" borderId="82" xfId="0" applyNumberFormat="1" applyBorder="1"/>
    <xf numFmtId="0" fontId="0" fillId="10" borderId="81" xfId="0" applyFill="1" applyBorder="1"/>
    <xf numFmtId="169" fontId="0" fillId="10" borderId="82" xfId="0" applyNumberFormat="1" applyFill="1" applyBorder="1"/>
    <xf numFmtId="0" fontId="29" fillId="0" borderId="83" xfId="0" applyFont="1" applyBorder="1"/>
    <xf numFmtId="0" fontId="29" fillId="0" borderId="84" xfId="0" applyFont="1" applyBorder="1"/>
    <xf numFmtId="169" fontId="29" fillId="0" borderId="84" xfId="0" applyNumberFormat="1" applyFont="1" applyBorder="1"/>
    <xf numFmtId="169" fontId="29" fillId="0" borderId="85" xfId="0" applyNumberFormat="1" applyFont="1" applyBorder="1"/>
    <xf numFmtId="0" fontId="29" fillId="7" borderId="78" xfId="0" applyFont="1" applyFill="1" applyBorder="1"/>
    <xf numFmtId="0" fontId="29" fillId="7" borderId="79" xfId="0" applyFont="1" applyFill="1" applyBorder="1"/>
    <xf numFmtId="0" fontId="29" fillId="7" borderId="80" xfId="0" applyFont="1" applyFill="1" applyBorder="1"/>
    <xf numFmtId="41" fontId="23" fillId="0" borderId="0" xfId="5" applyFont="1" applyFill="1" applyAlignment="1">
      <alignment vertical="center"/>
    </xf>
    <xf numFmtId="41" fontId="23" fillId="0" borderId="0" xfId="5" applyFont="1" applyAlignment="1">
      <alignment vertical="center"/>
    </xf>
    <xf numFmtId="0" fontId="27" fillId="10" borderId="40" xfId="1" applyFont="1" applyFill="1" applyBorder="1" applyAlignment="1">
      <alignment vertical="center" wrapText="1"/>
    </xf>
    <xf numFmtId="0" fontId="27" fillId="10" borderId="40" xfId="1" quotePrefix="1" applyFont="1" applyFill="1" applyBorder="1" applyAlignment="1">
      <alignment vertical="center" wrapText="1"/>
    </xf>
    <xf numFmtId="0" fontId="15" fillId="10" borderId="40" xfId="1" applyFont="1" applyFill="1" applyBorder="1" applyAlignment="1">
      <alignment vertical="center" wrapText="1"/>
    </xf>
    <xf numFmtId="41" fontId="13" fillId="0" borderId="0" xfId="1" applyNumberFormat="1" applyFont="1" applyAlignment="1">
      <alignment vertical="center" wrapText="1"/>
    </xf>
    <xf numFmtId="41" fontId="13" fillId="0" borderId="1" xfId="1" applyNumberFormat="1" applyFont="1" applyBorder="1" applyAlignment="1">
      <alignment vertical="center" wrapText="1"/>
    </xf>
    <xf numFmtId="41" fontId="13" fillId="0" borderId="1" xfId="1" applyNumberFormat="1" applyFont="1" applyBorder="1" applyAlignment="1">
      <alignment horizontal="left" vertical="center" wrapText="1"/>
    </xf>
    <xf numFmtId="41" fontId="13" fillId="0" borderId="14" xfId="1" applyNumberFormat="1" applyFont="1" applyBorder="1" applyAlignment="1">
      <alignment vertical="center" wrapText="1"/>
    </xf>
    <xf numFmtId="41" fontId="12" fillId="0" borderId="21" xfId="1" quotePrefix="1" applyNumberFormat="1" applyFont="1" applyBorder="1" applyAlignment="1">
      <alignment vertical="center" wrapText="1"/>
    </xf>
    <xf numFmtId="41" fontId="12" fillId="0" borderId="75" xfId="1" quotePrefix="1" applyNumberFormat="1" applyFont="1" applyBorder="1" applyAlignment="1">
      <alignment horizontal="left" vertical="center" wrapText="1"/>
    </xf>
    <xf numFmtId="41" fontId="12" fillId="0" borderId="23" xfId="0" quotePrefix="1" applyNumberFormat="1" applyFont="1" applyBorder="1" applyAlignment="1">
      <alignment vertical="center" wrapText="1"/>
    </xf>
    <xf numFmtId="41" fontId="13" fillId="0" borderId="23" xfId="3" applyNumberFormat="1" applyFont="1" applyBorder="1" applyAlignment="1">
      <alignment vertical="center" wrapText="1"/>
    </xf>
    <xf numFmtId="41" fontId="13" fillId="0" borderId="23" xfId="3" applyNumberFormat="1" applyFont="1" applyFill="1" applyBorder="1" applyAlignment="1">
      <alignment vertical="center" wrapText="1"/>
    </xf>
    <xf numFmtId="41" fontId="21" fillId="0" borderId="23" xfId="3" applyNumberFormat="1" applyFont="1" applyFill="1" applyBorder="1" applyAlignment="1">
      <alignment vertical="center" wrapText="1"/>
    </xf>
    <xf numFmtId="41" fontId="15" fillId="0" borderId="23" xfId="3" applyNumberFormat="1" applyFont="1" applyFill="1" applyBorder="1" applyAlignment="1">
      <alignment vertical="center" wrapText="1"/>
    </xf>
    <xf numFmtId="41" fontId="21" fillId="0" borderId="23" xfId="3" applyNumberFormat="1" applyFont="1" applyBorder="1" applyAlignment="1">
      <alignment vertical="center" wrapText="1"/>
    </xf>
    <xf numFmtId="41" fontId="21" fillId="0" borderId="23" xfId="1" applyNumberFormat="1" applyFont="1" applyBorder="1" applyAlignment="1">
      <alignment vertical="center" wrapText="1"/>
    </xf>
    <xf numFmtId="41" fontId="28" fillId="0" borderId="23" xfId="3" applyNumberFormat="1" applyFont="1" applyBorder="1" applyAlignment="1">
      <alignment vertical="center" wrapText="1"/>
    </xf>
    <xf numFmtId="41" fontId="28" fillId="0" borderId="23" xfId="3" applyNumberFormat="1" applyFont="1" applyFill="1" applyBorder="1" applyAlignment="1">
      <alignment vertical="center" wrapText="1"/>
    </xf>
    <xf numFmtId="41" fontId="19" fillId="0" borderId="23" xfId="3" applyNumberFormat="1" applyFont="1" applyFill="1" applyBorder="1" applyAlignment="1">
      <alignment vertical="center" wrapText="1"/>
    </xf>
    <xf numFmtId="41" fontId="15" fillId="0" borderId="4" xfId="2" applyNumberFormat="1" applyFont="1" applyFill="1" applyBorder="1" applyAlignment="1">
      <alignment vertical="center" wrapText="1"/>
    </xf>
    <xf numFmtId="41" fontId="13" fillId="0" borderId="23" xfId="1" applyNumberFormat="1" applyFont="1" applyBorder="1" applyAlignment="1">
      <alignment vertical="center" wrapText="1"/>
    </xf>
    <xf numFmtId="41" fontId="12" fillId="0" borderId="23" xfId="1" applyNumberFormat="1" applyFont="1" applyBorder="1" applyAlignment="1">
      <alignment vertical="center" wrapText="1"/>
    </xf>
    <xf numFmtId="41" fontId="16" fillId="0" borderId="23" xfId="3" applyNumberFormat="1" applyFont="1" applyBorder="1" applyAlignment="1">
      <alignment vertical="center" wrapText="1"/>
    </xf>
    <xf numFmtId="41" fontId="16" fillId="0" borderId="23" xfId="1" applyNumberFormat="1" applyFont="1" applyBorder="1" applyAlignment="1">
      <alignment vertical="center" wrapText="1"/>
    </xf>
    <xf numFmtId="41" fontId="13" fillId="0" borderId="23" xfId="1" applyNumberFormat="1" applyFont="1" applyBorder="1" applyAlignment="1">
      <alignment horizontal="center" vertical="center" wrapText="1"/>
    </xf>
    <xf numFmtId="41" fontId="23" fillId="0" borderId="0" xfId="0" applyNumberFormat="1" applyFont="1" applyAlignment="1">
      <alignment vertical="center"/>
    </xf>
    <xf numFmtId="43" fontId="12" fillId="0" borderId="23" xfId="1" applyNumberFormat="1" applyFont="1" applyBorder="1" applyAlignment="1">
      <alignment vertical="center" wrapText="1"/>
    </xf>
    <xf numFmtId="43" fontId="16" fillId="0" borderId="23" xfId="1" applyNumberFormat="1" applyFont="1" applyBorder="1" applyAlignment="1">
      <alignment vertical="center" wrapText="1"/>
    </xf>
    <xf numFmtId="169" fontId="0" fillId="4" borderId="70" xfId="0" applyNumberFormat="1" applyFill="1" applyBorder="1"/>
    <xf numFmtId="0" fontId="29" fillId="4" borderId="69" xfId="0" applyFont="1" applyFill="1" applyBorder="1"/>
    <xf numFmtId="0" fontId="29" fillId="4" borderId="23" xfId="0" applyFont="1" applyFill="1" applyBorder="1"/>
    <xf numFmtId="169" fontId="29" fillId="4" borderId="23" xfId="0" applyNumberFormat="1" applyFont="1" applyFill="1" applyBorder="1"/>
    <xf numFmtId="169" fontId="29" fillId="4" borderId="70" xfId="0" applyNumberFormat="1" applyFont="1" applyFill="1" applyBorder="1"/>
    <xf numFmtId="0" fontId="29" fillId="12" borderId="66" xfId="0" applyFont="1" applyFill="1" applyBorder="1" applyAlignment="1">
      <alignment horizontal="center" vertical="center"/>
    </xf>
    <xf numFmtId="0" fontId="29" fillId="12" borderId="67" xfId="0" applyFont="1" applyFill="1" applyBorder="1" applyAlignment="1">
      <alignment horizontal="center" vertical="center"/>
    </xf>
    <xf numFmtId="0" fontId="29" fillId="12" borderId="68" xfId="0" applyFont="1" applyFill="1" applyBorder="1" applyAlignment="1">
      <alignment horizontal="center" vertical="center"/>
    </xf>
    <xf numFmtId="0" fontId="29" fillId="12" borderId="0" xfId="0" applyFont="1" applyFill="1" applyAlignment="1">
      <alignment horizontal="center" vertical="center"/>
    </xf>
    <xf numFmtId="0" fontId="15" fillId="0" borderId="40" xfId="1" applyFont="1" applyBorder="1" applyAlignment="1">
      <alignment vertical="center" wrapText="1"/>
    </xf>
    <xf numFmtId="0" fontId="29" fillId="9" borderId="45" xfId="0" applyFont="1" applyFill="1" applyBorder="1"/>
    <xf numFmtId="0" fontId="28" fillId="10" borderId="40" xfId="1" applyFont="1" applyFill="1" applyBorder="1" applyAlignment="1">
      <alignment vertical="center" wrapText="1"/>
    </xf>
    <xf numFmtId="0" fontId="30" fillId="0" borderId="23" xfId="0" applyFont="1" applyBorder="1"/>
    <xf numFmtId="0" fontId="31" fillId="10" borderId="23" xfId="0" applyFont="1" applyFill="1" applyBorder="1"/>
    <xf numFmtId="0" fontId="31" fillId="0" borderId="23" xfId="0" applyFont="1" applyBorder="1"/>
    <xf numFmtId="0" fontId="30" fillId="10" borderId="23" xfId="0" applyFont="1" applyFill="1" applyBorder="1"/>
    <xf numFmtId="169" fontId="0" fillId="4" borderId="23" xfId="0" applyNumberFormat="1" applyFill="1" applyBorder="1"/>
    <xf numFmtId="0" fontId="30" fillId="0" borderId="72" xfId="0" applyFont="1" applyBorder="1"/>
    <xf numFmtId="0" fontId="31" fillId="0" borderId="0" xfId="0" applyFont="1"/>
    <xf numFmtId="0" fontId="30" fillId="0" borderId="0" xfId="0" applyFont="1"/>
    <xf numFmtId="0" fontId="29" fillId="15" borderId="66" xfId="0" applyFont="1" applyFill="1" applyBorder="1"/>
    <xf numFmtId="0" fontId="30" fillId="15" borderId="67" xfId="0" applyFont="1" applyFill="1" applyBorder="1"/>
    <xf numFmtId="0" fontId="29" fillId="15" borderId="67" xfId="0" applyFont="1" applyFill="1" applyBorder="1"/>
    <xf numFmtId="0" fontId="29" fillId="15" borderId="68" xfId="0" applyFont="1" applyFill="1" applyBorder="1"/>
    <xf numFmtId="0" fontId="29" fillId="15" borderId="0" xfId="0" applyFont="1" applyFill="1"/>
    <xf numFmtId="166" fontId="21" fillId="10" borderId="40" xfId="3" quotePrefix="1" applyNumberFormat="1" applyFont="1" applyFill="1" applyBorder="1" applyAlignment="1">
      <alignment vertical="center" wrapText="1"/>
    </xf>
    <xf numFmtId="0" fontId="29" fillId="10" borderId="29" xfId="0" applyFont="1" applyFill="1" applyBorder="1"/>
    <xf numFmtId="0" fontId="29" fillId="10" borderId="30" xfId="0" applyFont="1" applyFill="1" applyBorder="1"/>
    <xf numFmtId="169" fontId="29" fillId="10" borderId="30" xfId="0" applyNumberFormat="1" applyFont="1" applyFill="1" applyBorder="1"/>
    <xf numFmtId="169" fontId="29" fillId="10" borderId="31" xfId="0" applyNumberFormat="1" applyFont="1" applyFill="1" applyBorder="1"/>
    <xf numFmtId="0" fontId="0" fillId="10" borderId="29" xfId="0" applyFill="1" applyBorder="1"/>
    <xf numFmtId="0" fontId="0" fillId="10" borderId="30" xfId="0" applyFill="1" applyBorder="1"/>
    <xf numFmtId="169" fontId="0" fillId="10" borderId="30" xfId="0" applyNumberFormat="1" applyFill="1" applyBorder="1"/>
    <xf numFmtId="169" fontId="0" fillId="10" borderId="31" xfId="0" applyNumberFormat="1" applyFill="1" applyBorder="1"/>
    <xf numFmtId="0" fontId="32" fillId="0" borderId="0" xfId="0" applyFont="1"/>
    <xf numFmtId="169" fontId="32" fillId="0" borderId="0" xfId="0" applyNumberFormat="1" applyFont="1"/>
    <xf numFmtId="0" fontId="29" fillId="0" borderId="26" xfId="0" applyFont="1" applyBorder="1"/>
    <xf numFmtId="0" fontId="29" fillId="0" borderId="27" xfId="0" applyFont="1" applyBorder="1"/>
    <xf numFmtId="0" fontId="29" fillId="0" borderId="28" xfId="0" applyFont="1" applyBorder="1"/>
    <xf numFmtId="0" fontId="29" fillId="0" borderId="87" xfId="0" applyFont="1" applyBorder="1"/>
    <xf numFmtId="169" fontId="29" fillId="0" borderId="87" xfId="0" applyNumberFormat="1" applyFont="1" applyBorder="1"/>
    <xf numFmtId="0" fontId="0" fillId="0" borderId="87" xfId="0" applyBorder="1"/>
    <xf numFmtId="169" fontId="0" fillId="0" borderId="87" xfId="0" applyNumberFormat="1" applyBorder="1"/>
    <xf numFmtId="169" fontId="0" fillId="10" borderId="87" xfId="0" applyNumberFormat="1" applyFill="1" applyBorder="1"/>
    <xf numFmtId="0" fontId="29" fillId="0" borderId="88" xfId="0" applyFont="1" applyBorder="1"/>
    <xf numFmtId="169" fontId="29" fillId="0" borderId="88" xfId="0" applyNumberFormat="1" applyFont="1" applyBorder="1"/>
    <xf numFmtId="0" fontId="29" fillId="15" borderId="86" xfId="0" applyFont="1" applyFill="1" applyBorder="1"/>
    <xf numFmtId="0" fontId="29" fillId="12" borderId="1" xfId="0" applyFont="1" applyFill="1" applyBorder="1"/>
    <xf numFmtId="0" fontId="29" fillId="12" borderId="0" xfId="0" applyFont="1" applyFill="1"/>
    <xf numFmtId="0" fontId="33" fillId="0" borderId="0" xfId="0" applyFont="1" applyAlignment="1">
      <alignment vertical="center"/>
    </xf>
    <xf numFmtId="0" fontId="21" fillId="0" borderId="0" xfId="1" applyFont="1" applyAlignment="1">
      <alignment vertical="center"/>
    </xf>
    <xf numFmtId="0" fontId="21" fillId="0" borderId="0" xfId="1" applyFont="1" applyAlignment="1">
      <alignment horizontal="left" vertical="center"/>
    </xf>
    <xf numFmtId="38" fontId="15" fillId="0" borderId="0" xfId="1" applyNumberFormat="1" applyFont="1" applyAlignment="1">
      <alignment horizontal="center" vertical="center"/>
    </xf>
    <xf numFmtId="0" fontId="34" fillId="0" borderId="0" xfId="0" applyFont="1" applyAlignment="1">
      <alignment vertical="center"/>
    </xf>
    <xf numFmtId="0" fontId="35" fillId="0" borderId="0" xfId="0" applyFont="1" applyAlignment="1">
      <alignment vertical="center"/>
    </xf>
    <xf numFmtId="0" fontId="9" fillId="0" borderId="0" xfId="0" applyFont="1" applyAlignment="1">
      <alignment vertical="center"/>
    </xf>
    <xf numFmtId="0" fontId="21" fillId="0" borderId="0" xfId="1" applyFont="1" applyAlignment="1">
      <alignment horizontal="left" vertical="center" wrapText="1"/>
    </xf>
    <xf numFmtId="0" fontId="36" fillId="0" borderId="0" xfId="1" applyFont="1" applyAlignment="1">
      <alignment horizontal="left" vertical="center"/>
    </xf>
    <xf numFmtId="0" fontId="37" fillId="0" borderId="0" xfId="0" applyFont="1" applyAlignment="1">
      <alignment vertical="center"/>
    </xf>
    <xf numFmtId="38" fontId="38" fillId="0" borderId="0" xfId="1" applyNumberFormat="1" applyFont="1" applyAlignment="1">
      <alignment horizontal="left" vertical="center" wrapText="1"/>
    </xf>
    <xf numFmtId="38" fontId="38" fillId="0" borderId="0" xfId="1" applyNumberFormat="1" applyFont="1" applyAlignment="1">
      <alignment horizontal="left" vertical="center"/>
    </xf>
    <xf numFmtId="0" fontId="39" fillId="0" borderId="0" xfId="0" applyFont="1" applyAlignment="1">
      <alignment vertical="center"/>
    </xf>
    <xf numFmtId="0" fontId="21" fillId="0" borderId="0" xfId="0" applyFont="1" applyAlignment="1">
      <alignment horizontal="left" vertical="center"/>
    </xf>
    <xf numFmtId="0" fontId="26" fillId="0" borderId="0" xfId="0" applyFont="1" applyAlignment="1">
      <alignment vertical="center"/>
    </xf>
    <xf numFmtId="0" fontId="40" fillId="0" borderId="0" xfId="0" applyFont="1" applyAlignment="1">
      <alignment vertical="center" wrapText="1"/>
    </xf>
    <xf numFmtId="0" fontId="37" fillId="0" borderId="0" xfId="0" applyFont="1" applyAlignment="1">
      <alignment horizontal="left" vertical="center"/>
    </xf>
    <xf numFmtId="14" fontId="21" fillId="0" borderId="0" xfId="1" applyNumberFormat="1" applyFont="1" applyAlignment="1">
      <alignment horizontal="left" vertical="center"/>
    </xf>
    <xf numFmtId="16" fontId="41" fillId="0" borderId="0" xfId="0" applyNumberFormat="1" applyFont="1" applyAlignment="1">
      <alignment vertical="center"/>
    </xf>
    <xf numFmtId="0" fontId="21" fillId="2" borderId="90" xfId="1" applyFont="1" applyFill="1" applyBorder="1" applyAlignment="1">
      <alignment horizontal="left" vertical="center" wrapText="1"/>
    </xf>
    <xf numFmtId="0" fontId="21" fillId="2" borderId="1" xfId="0" applyFont="1" applyFill="1" applyBorder="1" applyAlignment="1">
      <alignment horizontal="center" vertical="center" wrapText="1"/>
    </xf>
    <xf numFmtId="38" fontId="21" fillId="2" borderId="1" xfId="0" applyNumberFormat="1" applyFont="1" applyFill="1" applyBorder="1" applyAlignment="1">
      <alignment horizontal="center" vertical="center" wrapText="1"/>
    </xf>
    <xf numFmtId="0" fontId="21" fillId="9" borderId="95" xfId="1" quotePrefix="1" applyFont="1" applyFill="1" applyBorder="1" applyAlignment="1">
      <alignment horizontal="center" vertical="center" wrapText="1"/>
    </xf>
    <xf numFmtId="0" fontId="21" fillId="9" borderId="1" xfId="1" applyFont="1" applyFill="1" applyBorder="1" applyAlignment="1">
      <alignment horizontal="center" vertical="center" wrapText="1"/>
    </xf>
    <xf numFmtId="38" fontId="21" fillId="9" borderId="1" xfId="2" quotePrefix="1" applyNumberFormat="1" applyFont="1" applyFill="1" applyBorder="1" applyAlignment="1">
      <alignment horizontal="left" vertical="center" wrapText="1"/>
    </xf>
    <xf numFmtId="9" fontId="15" fillId="9" borderId="1" xfId="6" quotePrefix="1" applyFont="1" applyFill="1" applyBorder="1" applyAlignment="1">
      <alignment horizontal="center" vertical="center" wrapText="1"/>
    </xf>
    <xf numFmtId="9" fontId="42" fillId="9" borderId="1" xfId="6" applyFont="1" applyFill="1" applyBorder="1" applyAlignment="1">
      <alignment horizontal="center" vertical="center"/>
    </xf>
    <xf numFmtId="9" fontId="21" fillId="9" borderId="1" xfId="6" applyFont="1" applyFill="1" applyBorder="1" applyAlignment="1">
      <alignment horizontal="center" vertical="center" wrapText="1"/>
    </xf>
    <xf numFmtId="9" fontId="27" fillId="9" borderId="97" xfId="6" applyFont="1" applyFill="1" applyBorder="1" applyAlignment="1">
      <alignment horizontal="center" vertical="center" wrapText="1"/>
    </xf>
    <xf numFmtId="0" fontId="42" fillId="0" borderId="0" xfId="0" applyFont="1" applyAlignment="1">
      <alignment vertical="center"/>
    </xf>
    <xf numFmtId="0" fontId="21" fillId="0" borderId="95" xfId="1" applyFont="1" applyBorder="1" applyAlignment="1">
      <alignment horizontal="center" vertical="center"/>
    </xf>
    <xf numFmtId="0" fontId="21" fillId="0" borderId="1" xfId="1" applyFont="1" applyBorder="1" applyAlignment="1">
      <alignment horizontal="left" vertical="center" wrapText="1"/>
    </xf>
    <xf numFmtId="0" fontId="21" fillId="0" borderId="1" xfId="0" applyFont="1" applyBorder="1" applyAlignment="1">
      <alignment horizontal="left" vertical="center" wrapText="1"/>
    </xf>
    <xf numFmtId="9" fontId="21" fillId="0" borderId="1" xfId="6" applyFont="1" applyBorder="1" applyAlignment="1">
      <alignment horizontal="center" vertical="center" wrapText="1"/>
    </xf>
    <xf numFmtId="9" fontId="21" fillId="16" borderId="1" xfId="6" applyFont="1" applyFill="1" applyBorder="1" applyAlignment="1">
      <alignment horizontal="center" vertical="center" wrapText="1"/>
    </xf>
    <xf numFmtId="9" fontId="15" fillId="0" borderId="1" xfId="6" applyFont="1" applyBorder="1" applyAlignment="1">
      <alignment horizontal="center" vertical="center" wrapText="1"/>
    </xf>
    <xf numFmtId="9" fontId="27" fillId="16" borderId="97" xfId="6" applyFont="1" applyFill="1" applyBorder="1" applyAlignment="1">
      <alignment horizontal="center" vertical="center" wrapText="1"/>
    </xf>
    <xf numFmtId="0" fontId="21" fillId="0" borderId="95" xfId="1" quotePrefix="1" applyFont="1" applyBorder="1" applyAlignment="1">
      <alignment horizontal="center" vertical="center" wrapText="1"/>
    </xf>
    <xf numFmtId="38" fontId="21" fillId="0" borderId="1" xfId="1" applyNumberFormat="1" applyFont="1" applyBorder="1" applyAlignment="1">
      <alignment horizontal="left" vertical="center" wrapText="1"/>
    </xf>
    <xf numFmtId="9" fontId="42" fillId="0" borderId="1" xfId="6" applyFont="1" applyBorder="1" applyAlignment="1">
      <alignment horizontal="center" vertical="center"/>
    </xf>
    <xf numFmtId="0" fontId="21" fillId="0" borderId="95" xfId="1" quotePrefix="1" applyFont="1" applyBorder="1" applyAlignment="1">
      <alignment horizontal="center" vertical="center"/>
    </xf>
    <xf numFmtId="9" fontId="15" fillId="17" borderId="1" xfId="6" applyFont="1" applyFill="1" applyBorder="1" applyAlignment="1">
      <alignment horizontal="center" vertical="center" wrapText="1"/>
    </xf>
    <xf numFmtId="9" fontId="42" fillId="17" borderId="1" xfId="6" applyFont="1" applyFill="1" applyBorder="1" applyAlignment="1">
      <alignment horizontal="center" vertical="center"/>
    </xf>
    <xf numFmtId="9" fontId="40" fillId="0" borderId="1" xfId="6" applyFont="1" applyBorder="1" applyAlignment="1">
      <alignment horizontal="center" vertical="center"/>
    </xf>
    <xf numFmtId="0" fontId="40" fillId="0" borderId="0" xfId="0" applyFont="1" applyAlignment="1">
      <alignment vertical="center"/>
    </xf>
    <xf numFmtId="38" fontId="21" fillId="0" borderId="1" xfId="2" quotePrefix="1" applyNumberFormat="1" applyFont="1" applyFill="1" applyBorder="1" applyAlignment="1">
      <alignment horizontal="left" vertical="center" wrapText="1"/>
    </xf>
    <xf numFmtId="9" fontId="15" fillId="0" borderId="1" xfId="6" quotePrefix="1" applyFont="1" applyFill="1" applyBorder="1" applyAlignment="1">
      <alignment horizontal="center" vertical="center" wrapText="1"/>
    </xf>
    <xf numFmtId="9" fontId="15" fillId="17" borderId="1" xfId="6" quotePrefix="1" applyFont="1" applyFill="1" applyBorder="1" applyAlignment="1">
      <alignment horizontal="center" vertical="center" wrapText="1"/>
    </xf>
    <xf numFmtId="0" fontId="38" fillId="0" borderId="1" xfId="1" applyFont="1" applyBorder="1" applyAlignment="1">
      <alignment horizontal="left" vertical="center" wrapText="1"/>
    </xf>
    <xf numFmtId="3" fontId="21" fillId="0" borderId="1" xfId="1" applyNumberFormat="1" applyFont="1" applyBorder="1" applyAlignment="1">
      <alignment horizontal="left" vertical="center" wrapText="1"/>
    </xf>
    <xf numFmtId="38" fontId="38" fillId="0" borderId="1" xfId="2" quotePrefix="1" applyNumberFormat="1" applyFont="1" applyFill="1" applyBorder="1" applyAlignment="1">
      <alignment horizontal="left" vertical="center" wrapText="1"/>
    </xf>
    <xf numFmtId="9" fontId="28" fillId="0" borderId="1" xfId="6" quotePrefix="1" applyFont="1" applyFill="1" applyBorder="1" applyAlignment="1">
      <alignment horizontal="center" vertical="center" wrapText="1"/>
    </xf>
    <xf numFmtId="0" fontId="21" fillId="0" borderId="98" xfId="1" quotePrefix="1" applyFont="1" applyBorder="1" applyAlignment="1">
      <alignment horizontal="center" vertical="center" wrapText="1"/>
    </xf>
    <xf numFmtId="0" fontId="21" fillId="0" borderId="99" xfId="1" applyFont="1" applyBorder="1" applyAlignment="1">
      <alignment horizontal="left" vertical="center" wrapText="1"/>
    </xf>
    <xf numFmtId="38" fontId="21" fillId="0" borderId="99" xfId="2" quotePrefix="1" applyNumberFormat="1" applyFont="1" applyFill="1" applyBorder="1" applyAlignment="1">
      <alignment horizontal="left" vertical="center" wrapText="1"/>
    </xf>
    <xf numFmtId="9" fontId="15" fillId="0" borderId="99" xfId="6" quotePrefix="1" applyFont="1" applyFill="1" applyBorder="1" applyAlignment="1">
      <alignment horizontal="center" vertical="center" wrapText="1"/>
    </xf>
    <xf numFmtId="9" fontId="42" fillId="0" borderId="99" xfId="6" applyFont="1" applyBorder="1" applyAlignment="1">
      <alignment horizontal="center" vertical="center"/>
    </xf>
    <xf numFmtId="9" fontId="21" fillId="16" borderId="99" xfId="6" applyFont="1" applyFill="1" applyBorder="1" applyAlignment="1">
      <alignment horizontal="center" vertical="center" wrapText="1"/>
    </xf>
    <xf numFmtId="9" fontId="27" fillId="16" borderId="100" xfId="6" applyFont="1" applyFill="1" applyBorder="1" applyAlignment="1">
      <alignment horizontal="center" vertical="center" wrapText="1"/>
    </xf>
    <xf numFmtId="0" fontId="21" fillId="2" borderId="90" xfId="0" applyFont="1" applyFill="1" applyBorder="1" applyAlignment="1">
      <alignment horizontal="center" vertical="center" wrapText="1"/>
    </xf>
    <xf numFmtId="0" fontId="21" fillId="2" borderId="91" xfId="0" applyFont="1" applyFill="1" applyBorder="1" applyAlignment="1">
      <alignment horizontal="center" vertical="center" wrapText="1"/>
    </xf>
    <xf numFmtId="0" fontId="21" fillId="2" borderId="92" xfId="0" applyFont="1" applyFill="1" applyBorder="1" applyAlignment="1">
      <alignment horizontal="center" vertical="center" wrapText="1"/>
    </xf>
    <xf numFmtId="0" fontId="21" fillId="2" borderId="93" xfId="0" applyFont="1" applyFill="1" applyBorder="1" applyAlignment="1">
      <alignment horizontal="center" vertical="center" wrapText="1"/>
    </xf>
    <xf numFmtId="38" fontId="27" fillId="2" borderId="94" xfId="0" applyNumberFormat="1" applyFont="1" applyFill="1" applyBorder="1" applyAlignment="1">
      <alignment horizontal="center" vertical="center" wrapText="1"/>
    </xf>
    <xf numFmtId="38" fontId="27" fillId="2" borderId="96" xfId="0" applyNumberFormat="1" applyFont="1" applyFill="1" applyBorder="1" applyAlignment="1">
      <alignment horizontal="center" vertical="center" wrapText="1"/>
    </xf>
    <xf numFmtId="0" fontId="21" fillId="2" borderId="89" xfId="1" applyFont="1" applyFill="1" applyBorder="1" applyAlignment="1">
      <alignment horizontal="center" vertical="center" wrapText="1"/>
    </xf>
    <xf numFmtId="0" fontId="21" fillId="2" borderId="95" xfId="1" applyFont="1" applyFill="1" applyBorder="1" applyAlignment="1">
      <alignment horizontal="center" vertical="center" wrapText="1"/>
    </xf>
    <xf numFmtId="0" fontId="21" fillId="2" borderId="90" xfId="1" applyFont="1" applyFill="1" applyBorder="1" applyAlignment="1">
      <alignment horizontal="center" vertical="center" wrapText="1"/>
    </xf>
    <xf numFmtId="0" fontId="21" fillId="2" borderId="1" xfId="1" applyFont="1" applyFill="1" applyBorder="1" applyAlignment="1">
      <alignment horizontal="center" vertical="center" wrapText="1"/>
    </xf>
    <xf numFmtId="0" fontId="18" fillId="8" borderId="0" xfId="0" applyFont="1" applyFill="1" applyAlignment="1">
      <alignment horizontal="left" vertical="center" wrapText="1"/>
    </xf>
    <xf numFmtId="0" fontId="20" fillId="9" borderId="42" xfId="1" applyFont="1" applyFill="1" applyBorder="1" applyAlignment="1">
      <alignment horizontal="left" vertical="center" wrapText="1"/>
    </xf>
    <xf numFmtId="0" fontId="20" fillId="9" borderId="43" xfId="1" applyFont="1" applyFill="1" applyBorder="1" applyAlignment="1">
      <alignment horizontal="left" vertical="center" wrapText="1"/>
    </xf>
    <xf numFmtId="0" fontId="18" fillId="8" borderId="0" xfId="0" applyFont="1" applyFill="1" applyAlignment="1">
      <alignment horizontal="center" vertical="center"/>
    </xf>
    <xf numFmtId="0" fontId="26" fillId="8" borderId="0" xfId="0" applyFont="1" applyFill="1" applyAlignment="1">
      <alignment horizontal="left" vertical="center" wrapText="1"/>
    </xf>
    <xf numFmtId="0" fontId="18" fillId="8" borderId="0" xfId="0" quotePrefix="1" applyFont="1" applyFill="1" applyAlignment="1">
      <alignment horizontal="left" vertical="center" wrapText="1"/>
    </xf>
    <xf numFmtId="0" fontId="20" fillId="9" borderId="23" xfId="1" applyFont="1" applyFill="1" applyBorder="1" applyAlignment="1">
      <alignment horizontal="left" vertical="center" wrapText="1"/>
    </xf>
    <xf numFmtId="0" fontId="20" fillId="9" borderId="40" xfId="1" applyFont="1" applyFill="1" applyBorder="1" applyAlignment="1">
      <alignment horizontal="left" vertical="center" wrapText="1"/>
    </xf>
    <xf numFmtId="0" fontId="16" fillId="0" borderId="0" xfId="1" applyFont="1" applyAlignment="1">
      <alignment horizontal="left" vertical="center" wrapText="1"/>
    </xf>
    <xf numFmtId="0" fontId="13" fillId="0" borderId="16" xfId="1" applyFont="1" applyBorder="1" applyAlignment="1">
      <alignment horizontal="center" vertical="center" wrapText="1"/>
    </xf>
    <xf numFmtId="0" fontId="13" fillId="0" borderId="37" xfId="1" applyFont="1" applyBorder="1" applyAlignment="1">
      <alignment horizontal="center" vertical="center" wrapText="1"/>
    </xf>
    <xf numFmtId="0" fontId="13" fillId="0" borderId="23" xfId="1" applyFont="1" applyBorder="1" applyAlignment="1">
      <alignment horizontal="center" vertical="center" wrapText="1"/>
    </xf>
    <xf numFmtId="0" fontId="13" fillId="0" borderId="40" xfId="1" applyFont="1" applyBorder="1" applyAlignment="1">
      <alignment horizontal="center" vertical="center" wrapText="1"/>
    </xf>
    <xf numFmtId="0" fontId="12" fillId="0" borderId="21" xfId="1" quotePrefix="1" applyFont="1" applyBorder="1" applyAlignment="1">
      <alignment horizontal="left" vertical="center" wrapText="1"/>
    </xf>
    <xf numFmtId="0" fontId="12" fillId="0" borderId="47" xfId="1" quotePrefix="1" applyFont="1" applyBorder="1" applyAlignment="1">
      <alignment horizontal="left" vertical="center" wrapText="1"/>
    </xf>
    <xf numFmtId="0" fontId="29" fillId="13" borderId="57" xfId="0" applyFont="1" applyFill="1" applyBorder="1" applyAlignment="1">
      <alignment horizontal="center"/>
    </xf>
    <xf numFmtId="0" fontId="29" fillId="13" borderId="0" xfId="0" applyFont="1" applyFill="1" applyAlignment="1">
      <alignment horizontal="center"/>
    </xf>
    <xf numFmtId="0" fontId="12" fillId="7" borderId="24" xfId="1" applyFont="1" applyFill="1" applyBorder="1" applyAlignment="1">
      <alignment horizontal="left" vertical="center" wrapText="1"/>
    </xf>
    <xf numFmtId="0" fontId="12" fillId="7" borderId="44" xfId="1" applyFont="1" applyFill="1" applyBorder="1" applyAlignment="1">
      <alignment horizontal="left" vertical="center" wrapText="1"/>
    </xf>
    <xf numFmtId="0" fontId="15" fillId="7" borderId="23" xfId="1" applyFont="1" applyFill="1" applyBorder="1" applyAlignment="1">
      <alignment horizontal="left" vertical="center" wrapText="1"/>
    </xf>
    <xf numFmtId="0" fontId="15" fillId="7" borderId="40" xfId="1" applyFont="1" applyFill="1" applyBorder="1" applyAlignment="1">
      <alignment horizontal="left" vertical="center"/>
    </xf>
    <xf numFmtId="0" fontId="12" fillId="0" borderId="20" xfId="1" quotePrefix="1" applyFont="1" applyBorder="1" applyAlignment="1">
      <alignment horizontal="left" vertical="center" wrapText="1"/>
    </xf>
    <xf numFmtId="0" fontId="12" fillId="0" borderId="39" xfId="1" applyFont="1" applyBorder="1" applyAlignment="1">
      <alignment horizontal="left" vertical="center" wrapText="1"/>
    </xf>
    <xf numFmtId="166" fontId="15" fillId="0" borderId="23" xfId="3" applyNumberFormat="1" applyFont="1" applyFill="1" applyBorder="1" applyAlignment="1">
      <alignment horizontal="left" vertical="center" wrapText="1"/>
    </xf>
    <xf numFmtId="166" fontId="15" fillId="0" borderId="40" xfId="3" applyNumberFormat="1" applyFont="1" applyFill="1" applyBorder="1" applyAlignment="1">
      <alignment horizontal="left" vertical="center" wrapText="1"/>
    </xf>
    <xf numFmtId="0" fontId="20" fillId="9" borderId="40" xfId="1" applyFont="1" applyFill="1" applyBorder="1" applyAlignment="1">
      <alignment horizontal="left" vertical="center"/>
    </xf>
    <xf numFmtId="0" fontId="29" fillId="6" borderId="35" xfId="0" applyFont="1" applyFill="1" applyBorder="1" applyAlignment="1">
      <alignment horizontal="center"/>
    </xf>
    <xf numFmtId="0" fontId="29" fillId="6" borderId="0" xfId="0" applyFont="1" applyFill="1" applyAlignment="1">
      <alignment horizontal="center"/>
    </xf>
    <xf numFmtId="0" fontId="20" fillId="9" borderId="24" xfId="1" applyFont="1" applyFill="1" applyBorder="1" applyAlignment="1">
      <alignment horizontal="left" vertical="center" wrapText="1"/>
    </xf>
    <xf numFmtId="0" fontId="20" fillId="9" borderId="25" xfId="1" applyFont="1" applyFill="1" applyBorder="1" applyAlignment="1">
      <alignment horizontal="left" vertical="center" wrapText="1"/>
    </xf>
    <xf numFmtId="0" fontId="20" fillId="9" borderId="24" xfId="1" quotePrefix="1" applyFont="1" applyFill="1" applyBorder="1" applyAlignment="1">
      <alignment horizontal="left" vertical="center" wrapText="1"/>
    </xf>
    <xf numFmtId="0" fontId="20" fillId="9" borderId="25" xfId="1" applyFont="1" applyFill="1" applyBorder="1" applyAlignment="1">
      <alignment horizontal="left" vertical="center"/>
    </xf>
    <xf numFmtId="0" fontId="13" fillId="0" borderId="17" xfId="1" applyFont="1" applyBorder="1" applyAlignment="1">
      <alignment horizontal="center" vertical="center" wrapText="1"/>
    </xf>
    <xf numFmtId="0" fontId="13" fillId="0" borderId="18" xfId="1" applyFont="1" applyBorder="1" applyAlignment="1">
      <alignment horizontal="center" vertical="center" wrapText="1"/>
    </xf>
    <xf numFmtId="0" fontId="12" fillId="0" borderId="22" xfId="1" applyFont="1" applyBorder="1" applyAlignment="1">
      <alignment horizontal="left" vertical="center" wrapText="1"/>
    </xf>
    <xf numFmtId="0" fontId="13" fillId="0" borderId="24" xfId="1" applyFont="1" applyBorder="1" applyAlignment="1">
      <alignment horizontal="center" vertical="center" wrapText="1"/>
    </xf>
    <xf numFmtId="0" fontId="13" fillId="0" borderId="25" xfId="1" applyFont="1" applyBorder="1" applyAlignment="1">
      <alignment horizontal="center" vertical="center" wrapText="1"/>
    </xf>
    <xf numFmtId="0" fontId="12" fillId="0" borderId="24" xfId="1" applyFont="1" applyBorder="1" applyAlignment="1">
      <alignment horizontal="center" vertical="center" wrapText="1"/>
    </xf>
    <xf numFmtId="0" fontId="12" fillId="0" borderId="25" xfId="1" applyFont="1" applyBorder="1" applyAlignment="1">
      <alignment horizontal="center" vertical="center" wrapText="1"/>
    </xf>
    <xf numFmtId="166" fontId="20" fillId="9" borderId="24" xfId="3" applyNumberFormat="1" applyFont="1" applyFill="1" applyBorder="1" applyAlignment="1">
      <alignment horizontal="left" vertical="center" wrapText="1"/>
    </xf>
    <xf numFmtId="166" fontId="20" fillId="9" borderId="19" xfId="3" applyNumberFormat="1" applyFont="1" applyFill="1" applyBorder="1" applyAlignment="1">
      <alignment horizontal="left" vertical="center" wrapText="1"/>
    </xf>
    <xf numFmtId="166" fontId="18" fillId="8" borderId="24" xfId="1" applyNumberFormat="1" applyFont="1" applyFill="1" applyBorder="1" applyAlignment="1">
      <alignment horizontal="left" vertical="center" wrapText="1"/>
    </xf>
    <xf numFmtId="166" fontId="18" fillId="8" borderId="25" xfId="1" applyNumberFormat="1" applyFont="1" applyFill="1" applyBorder="1" applyAlignment="1">
      <alignment horizontal="left" vertical="center" wrapText="1"/>
    </xf>
    <xf numFmtId="0" fontId="9" fillId="0" borderId="0" xfId="0" applyFont="1" applyAlignment="1">
      <alignment horizontal="center" vertical="center"/>
    </xf>
    <xf numFmtId="0" fontId="10" fillId="0" borderId="0" xfId="0" applyFont="1" applyAlignment="1">
      <alignment horizontal="center" vertical="center"/>
    </xf>
    <xf numFmtId="0" fontId="3" fillId="2" borderId="1" xfId="1" applyFont="1" applyFill="1" applyBorder="1" applyAlignment="1">
      <alignment horizontal="center" vertical="center"/>
    </xf>
    <xf numFmtId="0" fontId="3" fillId="2" borderId="1" xfId="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3" borderId="1" xfId="1" applyFont="1" applyFill="1" applyBorder="1" applyAlignment="1">
      <alignment horizontal="center" vertical="center"/>
    </xf>
    <xf numFmtId="0" fontId="3" fillId="3" borderId="1" xfId="1" applyFont="1" applyFill="1" applyBorder="1" applyAlignment="1">
      <alignment horizontal="center" vertical="center" wrapText="1"/>
    </xf>
    <xf numFmtId="0" fontId="3" fillId="0" borderId="1" xfId="1" quotePrefix="1" applyFont="1" applyBorder="1" applyAlignment="1">
      <alignment horizontal="center" vertical="center" wrapText="1"/>
    </xf>
    <xf numFmtId="0" fontId="3" fillId="0" borderId="1" xfId="1" applyFont="1" applyBorder="1" applyAlignment="1">
      <alignment horizontal="center" vertical="center" wrapText="1"/>
    </xf>
    <xf numFmtId="0" fontId="3" fillId="3" borderId="2" xfId="1" quotePrefix="1" applyFont="1" applyFill="1" applyBorder="1" applyAlignment="1">
      <alignment horizontal="center" vertical="center" wrapText="1"/>
    </xf>
    <xf numFmtId="0" fontId="3" fillId="3" borderId="3" xfId="1" quotePrefix="1" applyFont="1" applyFill="1" applyBorder="1" applyAlignment="1">
      <alignment horizontal="center" vertical="center" wrapText="1"/>
    </xf>
    <xf numFmtId="0" fontId="3" fillId="3" borderId="2" xfId="1" applyFont="1" applyFill="1" applyBorder="1" applyAlignment="1">
      <alignment horizontal="center" vertical="center" wrapText="1"/>
    </xf>
    <xf numFmtId="0" fontId="3" fillId="3" borderId="3" xfId="1" applyFont="1" applyFill="1" applyBorder="1" applyAlignment="1">
      <alignment horizontal="center" vertical="center" wrapText="1"/>
    </xf>
    <xf numFmtId="0" fontId="3" fillId="0" borderId="1" xfId="1" quotePrefix="1" applyFont="1" applyBorder="1" applyAlignment="1">
      <alignment horizontal="center" vertical="center"/>
    </xf>
    <xf numFmtId="0" fontId="3" fillId="3" borderId="4" xfId="1" quotePrefix="1" applyFont="1" applyFill="1" applyBorder="1" applyAlignment="1">
      <alignment horizontal="center" vertical="center" wrapText="1"/>
    </xf>
    <xf numFmtId="0" fontId="3" fillId="3" borderId="4" xfId="1" applyFont="1" applyFill="1" applyBorder="1" applyAlignment="1">
      <alignment horizontal="center" vertical="center" wrapText="1"/>
    </xf>
    <xf numFmtId="0" fontId="3" fillId="3" borderId="1" xfId="1" quotePrefix="1" applyFont="1" applyFill="1" applyBorder="1" applyAlignment="1">
      <alignment horizontal="center" vertical="center" wrapText="1"/>
    </xf>
    <xf numFmtId="0" fontId="3" fillId="0" borderId="2" xfId="1" applyFont="1" applyBorder="1" applyAlignment="1">
      <alignment horizontal="center" vertical="center" wrapText="1"/>
    </xf>
    <xf numFmtId="0" fontId="3" fillId="0" borderId="3" xfId="1" applyFont="1" applyBorder="1" applyAlignment="1">
      <alignment horizontal="center" vertical="center" wrapText="1"/>
    </xf>
    <xf numFmtId="0" fontId="4" fillId="0" borderId="2" xfId="1" applyFont="1" applyBorder="1" applyAlignment="1">
      <alignment horizontal="left" vertical="center" wrapText="1"/>
    </xf>
    <xf numFmtId="0" fontId="4" fillId="0" borderId="4" xfId="1" applyFont="1" applyBorder="1" applyAlignment="1">
      <alignment horizontal="left" vertical="center" wrapText="1"/>
    </xf>
    <xf numFmtId="0" fontId="4" fillId="0" borderId="3" xfId="1" applyFont="1" applyBorder="1" applyAlignment="1">
      <alignment horizontal="left" vertical="center" wrapText="1"/>
    </xf>
    <xf numFmtId="38" fontId="4" fillId="0" borderId="2" xfId="2" quotePrefix="1" applyNumberFormat="1" applyFont="1" applyFill="1" applyBorder="1" applyAlignment="1">
      <alignment horizontal="center" vertical="center" wrapText="1"/>
    </xf>
    <xf numFmtId="38" fontId="4" fillId="0" borderId="3" xfId="2" quotePrefix="1" applyNumberFormat="1" applyFont="1" applyFill="1" applyBorder="1" applyAlignment="1">
      <alignment horizontal="center" vertical="center" wrapText="1"/>
    </xf>
    <xf numFmtId="0" fontId="3" fillId="0" borderId="2" xfId="1" quotePrefix="1" applyFont="1" applyBorder="1" applyAlignment="1">
      <alignment horizontal="center" vertical="center" wrapText="1"/>
    </xf>
    <xf numFmtId="0" fontId="3" fillId="0" borderId="4" xfId="1" quotePrefix="1" applyFont="1" applyBorder="1" applyAlignment="1">
      <alignment horizontal="center" vertical="center" wrapText="1"/>
    </xf>
    <xf numFmtId="0" fontId="3" fillId="0" borderId="3" xfId="1" quotePrefix="1" applyFont="1" applyBorder="1" applyAlignment="1">
      <alignment horizontal="center" vertical="center" wrapText="1"/>
    </xf>
    <xf numFmtId="0" fontId="3" fillId="0" borderId="4" xfId="1" applyFont="1" applyBorder="1" applyAlignment="1">
      <alignment horizontal="center" vertical="center" wrapText="1"/>
    </xf>
    <xf numFmtId="3" fontId="3" fillId="0" borderId="1" xfId="1" applyNumberFormat="1" applyFont="1" applyBorder="1" applyAlignment="1">
      <alignment horizontal="center" vertical="center" wrapText="1"/>
    </xf>
    <xf numFmtId="0" fontId="29" fillId="6" borderId="45" xfId="0" applyFont="1" applyFill="1" applyBorder="1" applyAlignment="1">
      <alignment horizontal="center"/>
    </xf>
  </cellXfs>
  <cellStyles count="7">
    <cellStyle name="Comma [0]" xfId="5" builtinId="6"/>
    <cellStyle name="Comma 2" xfId="2" xr:uid="{00000000-0005-0000-0000-000001000000}"/>
    <cellStyle name="Comma 3" xfId="3" xr:uid="{00000000-0005-0000-0000-000002000000}"/>
    <cellStyle name="Currency" xfId="4" builtinId="4"/>
    <cellStyle name="Normal" xfId="0" builtinId="0"/>
    <cellStyle name="Normal 2" xfId="1" xr:uid="{00000000-0005-0000-0000-000005000000}"/>
    <cellStyle name="Percent" xfId="6"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3A516-4F77-47C5-A5AB-6D6ED25AE499}">
  <dimension ref="A1:BA39"/>
  <sheetViews>
    <sheetView tabSelected="1" workbookViewId="0"/>
  </sheetViews>
  <sheetFormatPr defaultColWidth="9.09765625" defaultRowHeight="13.2" x14ac:dyDescent="0.25"/>
  <cols>
    <col min="1" max="1" width="4.296875" style="487" customWidth="1"/>
    <col min="2" max="2" width="20.5" style="121" customWidth="1"/>
    <col min="3" max="3" width="7.296875" style="500" customWidth="1"/>
    <col min="4" max="4" width="7.796875" style="121" hidden="1" customWidth="1"/>
    <col min="5" max="6" width="5.69921875" style="121" hidden="1" customWidth="1"/>
    <col min="7" max="7" width="10.19921875" style="121" hidden="1" customWidth="1"/>
    <col min="8" max="10" width="5.69921875" style="121" hidden="1" customWidth="1"/>
    <col min="11" max="11" width="9.09765625" style="121" hidden="1" customWidth="1"/>
    <col min="12" max="14" width="5.69921875" style="121" customWidth="1"/>
    <col min="15" max="15" width="9.5" style="121" customWidth="1"/>
    <col min="16" max="16" width="5.69921875" style="121" customWidth="1"/>
    <col min="17" max="17" width="7.5" style="121" customWidth="1"/>
    <col min="18" max="18" width="5.69921875" style="121" customWidth="1"/>
    <col min="19" max="19" width="9" style="121" customWidth="1"/>
    <col min="20" max="20" width="7.59765625" style="121" customWidth="1"/>
    <col min="21" max="22" width="5.69921875" style="121" customWidth="1"/>
    <col min="23" max="23" width="9.09765625" style="121"/>
    <col min="24" max="26" width="5.69921875" style="121" hidden="1" customWidth="1"/>
    <col min="27" max="27" width="10.19921875" style="121" hidden="1" customWidth="1"/>
    <col min="28" max="30" width="5.69921875" style="121" hidden="1" customWidth="1"/>
    <col min="31" max="31" width="9.19921875" style="121" hidden="1" customWidth="1"/>
    <col min="32" max="34" width="5.69921875" style="121" hidden="1" customWidth="1"/>
    <col min="35" max="35" width="9.19921875" style="121" hidden="1" customWidth="1"/>
    <col min="36" max="38" width="5.69921875" style="121" hidden="1" customWidth="1"/>
    <col min="39" max="39" width="8.3984375" style="121" hidden="1" customWidth="1"/>
    <col min="40" max="42" width="5.69921875" style="121" hidden="1" customWidth="1"/>
    <col min="43" max="43" width="7.296875" style="121" hidden="1" customWidth="1"/>
    <col min="44" max="46" width="5.69921875" style="121" hidden="1" customWidth="1"/>
    <col min="47" max="47" width="8.296875" style="121" hidden="1" customWidth="1"/>
    <col min="48" max="50" width="5.69921875" style="121" hidden="1" customWidth="1"/>
    <col min="51" max="51" width="8.59765625" style="121" hidden="1" customWidth="1"/>
    <col min="52" max="52" width="9.59765625" style="491" customWidth="1"/>
    <col min="53" max="256" width="9.09765625" style="121"/>
    <col min="257" max="257" width="4.296875" style="121" customWidth="1"/>
    <col min="258" max="258" width="20.5" style="121" customWidth="1"/>
    <col min="259" max="259" width="7.296875" style="121" customWidth="1"/>
    <col min="260" max="267" width="0" style="121" hidden="1" customWidth="1"/>
    <col min="268" max="270" width="5.69921875" style="121" customWidth="1"/>
    <col min="271" max="271" width="9.5" style="121" customWidth="1"/>
    <col min="272" max="272" width="5.69921875" style="121" customWidth="1"/>
    <col min="273" max="273" width="7.5" style="121" customWidth="1"/>
    <col min="274" max="274" width="5.69921875" style="121" customWidth="1"/>
    <col min="275" max="275" width="9" style="121" customWidth="1"/>
    <col min="276" max="278" width="5.69921875" style="121" customWidth="1"/>
    <col min="279" max="279" width="9.09765625" style="121"/>
    <col min="280" max="307" width="0" style="121" hidden="1" customWidth="1"/>
    <col min="308" max="308" width="9.59765625" style="121" customWidth="1"/>
    <col min="309" max="512" width="9.09765625" style="121"/>
    <col min="513" max="513" width="4.296875" style="121" customWidth="1"/>
    <col min="514" max="514" width="20.5" style="121" customWidth="1"/>
    <col min="515" max="515" width="7.296875" style="121" customWidth="1"/>
    <col min="516" max="523" width="0" style="121" hidden="1" customWidth="1"/>
    <col min="524" max="526" width="5.69921875" style="121" customWidth="1"/>
    <col min="527" max="527" width="9.5" style="121" customWidth="1"/>
    <col min="528" max="528" width="5.69921875" style="121" customWidth="1"/>
    <col min="529" max="529" width="7.5" style="121" customWidth="1"/>
    <col min="530" max="530" width="5.69921875" style="121" customWidth="1"/>
    <col min="531" max="531" width="9" style="121" customWidth="1"/>
    <col min="532" max="534" width="5.69921875" style="121" customWidth="1"/>
    <col min="535" max="535" width="9.09765625" style="121"/>
    <col min="536" max="563" width="0" style="121" hidden="1" customWidth="1"/>
    <col min="564" max="564" width="9.59765625" style="121" customWidth="1"/>
    <col min="565" max="768" width="9.09765625" style="121"/>
    <col min="769" max="769" width="4.296875" style="121" customWidth="1"/>
    <col min="770" max="770" width="20.5" style="121" customWidth="1"/>
    <col min="771" max="771" width="7.296875" style="121" customWidth="1"/>
    <col min="772" max="779" width="0" style="121" hidden="1" customWidth="1"/>
    <col min="780" max="782" width="5.69921875" style="121" customWidth="1"/>
    <col min="783" max="783" width="9.5" style="121" customWidth="1"/>
    <col min="784" max="784" width="5.69921875" style="121" customWidth="1"/>
    <col min="785" max="785" width="7.5" style="121" customWidth="1"/>
    <col min="786" max="786" width="5.69921875" style="121" customWidth="1"/>
    <col min="787" max="787" width="9" style="121" customWidth="1"/>
    <col min="788" max="790" width="5.69921875" style="121" customWidth="1"/>
    <col min="791" max="791" width="9.09765625" style="121"/>
    <col min="792" max="819" width="0" style="121" hidden="1" customWidth="1"/>
    <col min="820" max="820" width="9.59765625" style="121" customWidth="1"/>
    <col min="821" max="1024" width="9.09765625" style="121"/>
    <col min="1025" max="1025" width="4.296875" style="121" customWidth="1"/>
    <col min="1026" max="1026" width="20.5" style="121" customWidth="1"/>
    <col min="1027" max="1027" width="7.296875" style="121" customWidth="1"/>
    <col min="1028" max="1035" width="0" style="121" hidden="1" customWidth="1"/>
    <col min="1036" max="1038" width="5.69921875" style="121" customWidth="1"/>
    <col min="1039" max="1039" width="9.5" style="121" customWidth="1"/>
    <col min="1040" max="1040" width="5.69921875" style="121" customWidth="1"/>
    <col min="1041" max="1041" width="7.5" style="121" customWidth="1"/>
    <col min="1042" max="1042" width="5.69921875" style="121" customWidth="1"/>
    <col min="1043" max="1043" width="9" style="121" customWidth="1"/>
    <col min="1044" max="1046" width="5.69921875" style="121" customWidth="1"/>
    <col min="1047" max="1047" width="9.09765625" style="121"/>
    <col min="1048" max="1075" width="0" style="121" hidden="1" customWidth="1"/>
    <col min="1076" max="1076" width="9.59765625" style="121" customWidth="1"/>
    <col min="1077" max="1280" width="9.09765625" style="121"/>
    <col min="1281" max="1281" width="4.296875" style="121" customWidth="1"/>
    <col min="1282" max="1282" width="20.5" style="121" customWidth="1"/>
    <col min="1283" max="1283" width="7.296875" style="121" customWidth="1"/>
    <col min="1284" max="1291" width="0" style="121" hidden="1" customWidth="1"/>
    <col min="1292" max="1294" width="5.69921875" style="121" customWidth="1"/>
    <col min="1295" max="1295" width="9.5" style="121" customWidth="1"/>
    <col min="1296" max="1296" width="5.69921875" style="121" customWidth="1"/>
    <col min="1297" max="1297" width="7.5" style="121" customWidth="1"/>
    <col min="1298" max="1298" width="5.69921875" style="121" customWidth="1"/>
    <col min="1299" max="1299" width="9" style="121" customWidth="1"/>
    <col min="1300" max="1302" width="5.69921875" style="121" customWidth="1"/>
    <col min="1303" max="1303" width="9.09765625" style="121"/>
    <col min="1304" max="1331" width="0" style="121" hidden="1" customWidth="1"/>
    <col min="1332" max="1332" width="9.59765625" style="121" customWidth="1"/>
    <col min="1333" max="1536" width="9.09765625" style="121"/>
    <col min="1537" max="1537" width="4.296875" style="121" customWidth="1"/>
    <col min="1538" max="1538" width="20.5" style="121" customWidth="1"/>
    <col min="1539" max="1539" width="7.296875" style="121" customWidth="1"/>
    <col min="1540" max="1547" width="0" style="121" hidden="1" customWidth="1"/>
    <col min="1548" max="1550" width="5.69921875" style="121" customWidth="1"/>
    <col min="1551" max="1551" width="9.5" style="121" customWidth="1"/>
    <col min="1552" max="1552" width="5.69921875" style="121" customWidth="1"/>
    <col min="1553" max="1553" width="7.5" style="121" customWidth="1"/>
    <col min="1554" max="1554" width="5.69921875" style="121" customWidth="1"/>
    <col min="1555" max="1555" width="9" style="121" customWidth="1"/>
    <col min="1556" max="1558" width="5.69921875" style="121" customWidth="1"/>
    <col min="1559" max="1559" width="9.09765625" style="121"/>
    <col min="1560" max="1587" width="0" style="121" hidden="1" customWidth="1"/>
    <col min="1588" max="1588" width="9.59765625" style="121" customWidth="1"/>
    <col min="1589" max="1792" width="9.09765625" style="121"/>
    <col min="1793" max="1793" width="4.296875" style="121" customWidth="1"/>
    <col min="1794" max="1794" width="20.5" style="121" customWidth="1"/>
    <col min="1795" max="1795" width="7.296875" style="121" customWidth="1"/>
    <col min="1796" max="1803" width="0" style="121" hidden="1" customWidth="1"/>
    <col min="1804" max="1806" width="5.69921875" style="121" customWidth="1"/>
    <col min="1807" max="1807" width="9.5" style="121" customWidth="1"/>
    <col min="1808" max="1808" width="5.69921875" style="121" customWidth="1"/>
    <col min="1809" max="1809" width="7.5" style="121" customWidth="1"/>
    <col min="1810" max="1810" width="5.69921875" style="121" customWidth="1"/>
    <col min="1811" max="1811" width="9" style="121" customWidth="1"/>
    <col min="1812" max="1814" width="5.69921875" style="121" customWidth="1"/>
    <col min="1815" max="1815" width="9.09765625" style="121"/>
    <col min="1816" max="1843" width="0" style="121" hidden="1" customWidth="1"/>
    <col min="1844" max="1844" width="9.59765625" style="121" customWidth="1"/>
    <col min="1845" max="2048" width="9.09765625" style="121"/>
    <col min="2049" max="2049" width="4.296875" style="121" customWidth="1"/>
    <col min="2050" max="2050" width="20.5" style="121" customWidth="1"/>
    <col min="2051" max="2051" width="7.296875" style="121" customWidth="1"/>
    <col min="2052" max="2059" width="0" style="121" hidden="1" customWidth="1"/>
    <col min="2060" max="2062" width="5.69921875" style="121" customWidth="1"/>
    <col min="2063" max="2063" width="9.5" style="121" customWidth="1"/>
    <col min="2064" max="2064" width="5.69921875" style="121" customWidth="1"/>
    <col min="2065" max="2065" width="7.5" style="121" customWidth="1"/>
    <col min="2066" max="2066" width="5.69921875" style="121" customWidth="1"/>
    <col min="2067" max="2067" width="9" style="121" customWidth="1"/>
    <col min="2068" max="2070" width="5.69921875" style="121" customWidth="1"/>
    <col min="2071" max="2071" width="9.09765625" style="121"/>
    <col min="2072" max="2099" width="0" style="121" hidden="1" customWidth="1"/>
    <col min="2100" max="2100" width="9.59765625" style="121" customWidth="1"/>
    <col min="2101" max="2304" width="9.09765625" style="121"/>
    <col min="2305" max="2305" width="4.296875" style="121" customWidth="1"/>
    <col min="2306" max="2306" width="20.5" style="121" customWidth="1"/>
    <col min="2307" max="2307" width="7.296875" style="121" customWidth="1"/>
    <col min="2308" max="2315" width="0" style="121" hidden="1" customWidth="1"/>
    <col min="2316" max="2318" width="5.69921875" style="121" customWidth="1"/>
    <col min="2319" max="2319" width="9.5" style="121" customWidth="1"/>
    <col min="2320" max="2320" width="5.69921875" style="121" customWidth="1"/>
    <col min="2321" max="2321" width="7.5" style="121" customWidth="1"/>
    <col min="2322" max="2322" width="5.69921875" style="121" customWidth="1"/>
    <col min="2323" max="2323" width="9" style="121" customWidth="1"/>
    <col min="2324" max="2326" width="5.69921875" style="121" customWidth="1"/>
    <col min="2327" max="2327" width="9.09765625" style="121"/>
    <col min="2328" max="2355" width="0" style="121" hidden="1" customWidth="1"/>
    <col min="2356" max="2356" width="9.59765625" style="121" customWidth="1"/>
    <col min="2357" max="2560" width="9.09765625" style="121"/>
    <col min="2561" max="2561" width="4.296875" style="121" customWidth="1"/>
    <col min="2562" max="2562" width="20.5" style="121" customWidth="1"/>
    <col min="2563" max="2563" width="7.296875" style="121" customWidth="1"/>
    <col min="2564" max="2571" width="0" style="121" hidden="1" customWidth="1"/>
    <col min="2572" max="2574" width="5.69921875" style="121" customWidth="1"/>
    <col min="2575" max="2575" width="9.5" style="121" customWidth="1"/>
    <col min="2576" max="2576" width="5.69921875" style="121" customWidth="1"/>
    <col min="2577" max="2577" width="7.5" style="121" customWidth="1"/>
    <col min="2578" max="2578" width="5.69921875" style="121" customWidth="1"/>
    <col min="2579" max="2579" width="9" style="121" customWidth="1"/>
    <col min="2580" max="2582" width="5.69921875" style="121" customWidth="1"/>
    <col min="2583" max="2583" width="9.09765625" style="121"/>
    <col min="2584" max="2611" width="0" style="121" hidden="1" customWidth="1"/>
    <col min="2612" max="2612" width="9.59765625" style="121" customWidth="1"/>
    <col min="2613" max="2816" width="9.09765625" style="121"/>
    <col min="2817" max="2817" width="4.296875" style="121" customWidth="1"/>
    <col min="2818" max="2818" width="20.5" style="121" customWidth="1"/>
    <col min="2819" max="2819" width="7.296875" style="121" customWidth="1"/>
    <col min="2820" max="2827" width="0" style="121" hidden="1" customWidth="1"/>
    <col min="2828" max="2830" width="5.69921875" style="121" customWidth="1"/>
    <col min="2831" max="2831" width="9.5" style="121" customWidth="1"/>
    <col min="2832" max="2832" width="5.69921875" style="121" customWidth="1"/>
    <col min="2833" max="2833" width="7.5" style="121" customWidth="1"/>
    <col min="2834" max="2834" width="5.69921875" style="121" customWidth="1"/>
    <col min="2835" max="2835" width="9" style="121" customWidth="1"/>
    <col min="2836" max="2838" width="5.69921875" style="121" customWidth="1"/>
    <col min="2839" max="2839" width="9.09765625" style="121"/>
    <col min="2840" max="2867" width="0" style="121" hidden="1" customWidth="1"/>
    <col min="2868" max="2868" width="9.59765625" style="121" customWidth="1"/>
    <col min="2869" max="3072" width="9.09765625" style="121"/>
    <col min="3073" max="3073" width="4.296875" style="121" customWidth="1"/>
    <col min="3074" max="3074" width="20.5" style="121" customWidth="1"/>
    <col min="3075" max="3075" width="7.296875" style="121" customWidth="1"/>
    <col min="3076" max="3083" width="0" style="121" hidden="1" customWidth="1"/>
    <col min="3084" max="3086" width="5.69921875" style="121" customWidth="1"/>
    <col min="3087" max="3087" width="9.5" style="121" customWidth="1"/>
    <col min="3088" max="3088" width="5.69921875" style="121" customWidth="1"/>
    <col min="3089" max="3089" width="7.5" style="121" customWidth="1"/>
    <col min="3090" max="3090" width="5.69921875" style="121" customWidth="1"/>
    <col min="3091" max="3091" width="9" style="121" customWidth="1"/>
    <col min="3092" max="3094" width="5.69921875" style="121" customWidth="1"/>
    <col min="3095" max="3095" width="9.09765625" style="121"/>
    <col min="3096" max="3123" width="0" style="121" hidden="1" customWidth="1"/>
    <col min="3124" max="3124" width="9.59765625" style="121" customWidth="1"/>
    <col min="3125" max="3328" width="9.09765625" style="121"/>
    <col min="3329" max="3329" width="4.296875" style="121" customWidth="1"/>
    <col min="3330" max="3330" width="20.5" style="121" customWidth="1"/>
    <col min="3331" max="3331" width="7.296875" style="121" customWidth="1"/>
    <col min="3332" max="3339" width="0" style="121" hidden="1" customWidth="1"/>
    <col min="3340" max="3342" width="5.69921875" style="121" customWidth="1"/>
    <col min="3343" max="3343" width="9.5" style="121" customWidth="1"/>
    <col min="3344" max="3344" width="5.69921875" style="121" customWidth="1"/>
    <col min="3345" max="3345" width="7.5" style="121" customWidth="1"/>
    <col min="3346" max="3346" width="5.69921875" style="121" customWidth="1"/>
    <col min="3347" max="3347" width="9" style="121" customWidth="1"/>
    <col min="3348" max="3350" width="5.69921875" style="121" customWidth="1"/>
    <col min="3351" max="3351" width="9.09765625" style="121"/>
    <col min="3352" max="3379" width="0" style="121" hidden="1" customWidth="1"/>
    <col min="3380" max="3380" width="9.59765625" style="121" customWidth="1"/>
    <col min="3381" max="3584" width="9.09765625" style="121"/>
    <col min="3585" max="3585" width="4.296875" style="121" customWidth="1"/>
    <col min="3586" max="3586" width="20.5" style="121" customWidth="1"/>
    <col min="3587" max="3587" width="7.296875" style="121" customWidth="1"/>
    <col min="3588" max="3595" width="0" style="121" hidden="1" customWidth="1"/>
    <col min="3596" max="3598" width="5.69921875" style="121" customWidth="1"/>
    <col min="3599" max="3599" width="9.5" style="121" customWidth="1"/>
    <col min="3600" max="3600" width="5.69921875" style="121" customWidth="1"/>
    <col min="3601" max="3601" width="7.5" style="121" customWidth="1"/>
    <col min="3602" max="3602" width="5.69921875" style="121" customWidth="1"/>
    <col min="3603" max="3603" width="9" style="121" customWidth="1"/>
    <col min="3604" max="3606" width="5.69921875" style="121" customWidth="1"/>
    <col min="3607" max="3607" width="9.09765625" style="121"/>
    <col min="3608" max="3635" width="0" style="121" hidden="1" customWidth="1"/>
    <col min="3636" max="3636" width="9.59765625" style="121" customWidth="1"/>
    <col min="3637" max="3840" width="9.09765625" style="121"/>
    <col min="3841" max="3841" width="4.296875" style="121" customWidth="1"/>
    <col min="3842" max="3842" width="20.5" style="121" customWidth="1"/>
    <col min="3843" max="3843" width="7.296875" style="121" customWidth="1"/>
    <col min="3844" max="3851" width="0" style="121" hidden="1" customWidth="1"/>
    <col min="3852" max="3854" width="5.69921875" style="121" customWidth="1"/>
    <col min="3855" max="3855" width="9.5" style="121" customWidth="1"/>
    <col min="3856" max="3856" width="5.69921875" style="121" customWidth="1"/>
    <col min="3857" max="3857" width="7.5" style="121" customWidth="1"/>
    <col min="3858" max="3858" width="5.69921875" style="121" customWidth="1"/>
    <col min="3859" max="3859" width="9" style="121" customWidth="1"/>
    <col min="3860" max="3862" width="5.69921875" style="121" customWidth="1"/>
    <col min="3863" max="3863" width="9.09765625" style="121"/>
    <col min="3864" max="3891" width="0" style="121" hidden="1" customWidth="1"/>
    <col min="3892" max="3892" width="9.59765625" style="121" customWidth="1"/>
    <col min="3893" max="4096" width="9.09765625" style="121"/>
    <col min="4097" max="4097" width="4.296875" style="121" customWidth="1"/>
    <col min="4098" max="4098" width="20.5" style="121" customWidth="1"/>
    <col min="4099" max="4099" width="7.296875" style="121" customWidth="1"/>
    <col min="4100" max="4107" width="0" style="121" hidden="1" customWidth="1"/>
    <col min="4108" max="4110" width="5.69921875" style="121" customWidth="1"/>
    <col min="4111" max="4111" width="9.5" style="121" customWidth="1"/>
    <col min="4112" max="4112" width="5.69921875" style="121" customWidth="1"/>
    <col min="4113" max="4113" width="7.5" style="121" customWidth="1"/>
    <col min="4114" max="4114" width="5.69921875" style="121" customWidth="1"/>
    <col min="4115" max="4115" width="9" style="121" customWidth="1"/>
    <col min="4116" max="4118" width="5.69921875" style="121" customWidth="1"/>
    <col min="4119" max="4119" width="9.09765625" style="121"/>
    <col min="4120" max="4147" width="0" style="121" hidden="1" customWidth="1"/>
    <col min="4148" max="4148" width="9.59765625" style="121" customWidth="1"/>
    <col min="4149" max="4352" width="9.09765625" style="121"/>
    <col min="4353" max="4353" width="4.296875" style="121" customWidth="1"/>
    <col min="4354" max="4354" width="20.5" style="121" customWidth="1"/>
    <col min="4355" max="4355" width="7.296875" style="121" customWidth="1"/>
    <col min="4356" max="4363" width="0" style="121" hidden="1" customWidth="1"/>
    <col min="4364" max="4366" width="5.69921875" style="121" customWidth="1"/>
    <col min="4367" max="4367" width="9.5" style="121" customWidth="1"/>
    <col min="4368" max="4368" width="5.69921875" style="121" customWidth="1"/>
    <col min="4369" max="4369" width="7.5" style="121" customWidth="1"/>
    <col min="4370" max="4370" width="5.69921875" style="121" customWidth="1"/>
    <col min="4371" max="4371" width="9" style="121" customWidth="1"/>
    <col min="4372" max="4374" width="5.69921875" style="121" customWidth="1"/>
    <col min="4375" max="4375" width="9.09765625" style="121"/>
    <col min="4376" max="4403" width="0" style="121" hidden="1" customWidth="1"/>
    <col min="4404" max="4404" width="9.59765625" style="121" customWidth="1"/>
    <col min="4405" max="4608" width="9.09765625" style="121"/>
    <col min="4609" max="4609" width="4.296875" style="121" customWidth="1"/>
    <col min="4610" max="4610" width="20.5" style="121" customWidth="1"/>
    <col min="4611" max="4611" width="7.296875" style="121" customWidth="1"/>
    <col min="4612" max="4619" width="0" style="121" hidden="1" customWidth="1"/>
    <col min="4620" max="4622" width="5.69921875" style="121" customWidth="1"/>
    <col min="4623" max="4623" width="9.5" style="121" customWidth="1"/>
    <col min="4624" max="4624" width="5.69921875" style="121" customWidth="1"/>
    <col min="4625" max="4625" width="7.5" style="121" customWidth="1"/>
    <col min="4626" max="4626" width="5.69921875" style="121" customWidth="1"/>
    <col min="4627" max="4627" width="9" style="121" customWidth="1"/>
    <col min="4628" max="4630" width="5.69921875" style="121" customWidth="1"/>
    <col min="4631" max="4631" width="9.09765625" style="121"/>
    <col min="4632" max="4659" width="0" style="121" hidden="1" customWidth="1"/>
    <col min="4660" max="4660" width="9.59765625" style="121" customWidth="1"/>
    <col min="4661" max="4864" width="9.09765625" style="121"/>
    <col min="4865" max="4865" width="4.296875" style="121" customWidth="1"/>
    <col min="4866" max="4866" width="20.5" style="121" customWidth="1"/>
    <col min="4867" max="4867" width="7.296875" style="121" customWidth="1"/>
    <col min="4868" max="4875" width="0" style="121" hidden="1" customWidth="1"/>
    <col min="4876" max="4878" width="5.69921875" style="121" customWidth="1"/>
    <col min="4879" max="4879" width="9.5" style="121" customWidth="1"/>
    <col min="4880" max="4880" width="5.69921875" style="121" customWidth="1"/>
    <col min="4881" max="4881" width="7.5" style="121" customWidth="1"/>
    <col min="4882" max="4882" width="5.69921875" style="121" customWidth="1"/>
    <col min="4883" max="4883" width="9" style="121" customWidth="1"/>
    <col min="4884" max="4886" width="5.69921875" style="121" customWidth="1"/>
    <col min="4887" max="4887" width="9.09765625" style="121"/>
    <col min="4888" max="4915" width="0" style="121" hidden="1" customWidth="1"/>
    <col min="4916" max="4916" width="9.59765625" style="121" customWidth="1"/>
    <col min="4917" max="5120" width="9.09765625" style="121"/>
    <col min="5121" max="5121" width="4.296875" style="121" customWidth="1"/>
    <col min="5122" max="5122" width="20.5" style="121" customWidth="1"/>
    <col min="5123" max="5123" width="7.296875" style="121" customWidth="1"/>
    <col min="5124" max="5131" width="0" style="121" hidden="1" customWidth="1"/>
    <col min="5132" max="5134" width="5.69921875" style="121" customWidth="1"/>
    <col min="5135" max="5135" width="9.5" style="121" customWidth="1"/>
    <col min="5136" max="5136" width="5.69921875" style="121" customWidth="1"/>
    <col min="5137" max="5137" width="7.5" style="121" customWidth="1"/>
    <col min="5138" max="5138" width="5.69921875" style="121" customWidth="1"/>
    <col min="5139" max="5139" width="9" style="121" customWidth="1"/>
    <col min="5140" max="5142" width="5.69921875" style="121" customWidth="1"/>
    <col min="5143" max="5143" width="9.09765625" style="121"/>
    <col min="5144" max="5171" width="0" style="121" hidden="1" customWidth="1"/>
    <col min="5172" max="5172" width="9.59765625" style="121" customWidth="1"/>
    <col min="5173" max="5376" width="9.09765625" style="121"/>
    <col min="5377" max="5377" width="4.296875" style="121" customWidth="1"/>
    <col min="5378" max="5378" width="20.5" style="121" customWidth="1"/>
    <col min="5379" max="5379" width="7.296875" style="121" customWidth="1"/>
    <col min="5380" max="5387" width="0" style="121" hidden="1" customWidth="1"/>
    <col min="5388" max="5390" width="5.69921875" style="121" customWidth="1"/>
    <col min="5391" max="5391" width="9.5" style="121" customWidth="1"/>
    <col min="5392" max="5392" width="5.69921875" style="121" customWidth="1"/>
    <col min="5393" max="5393" width="7.5" style="121" customWidth="1"/>
    <col min="5394" max="5394" width="5.69921875" style="121" customWidth="1"/>
    <col min="5395" max="5395" width="9" style="121" customWidth="1"/>
    <col min="5396" max="5398" width="5.69921875" style="121" customWidth="1"/>
    <col min="5399" max="5399" width="9.09765625" style="121"/>
    <col min="5400" max="5427" width="0" style="121" hidden="1" customWidth="1"/>
    <col min="5428" max="5428" width="9.59765625" style="121" customWidth="1"/>
    <col min="5429" max="5632" width="9.09765625" style="121"/>
    <col min="5633" max="5633" width="4.296875" style="121" customWidth="1"/>
    <col min="5634" max="5634" width="20.5" style="121" customWidth="1"/>
    <col min="5635" max="5635" width="7.296875" style="121" customWidth="1"/>
    <col min="5636" max="5643" width="0" style="121" hidden="1" customWidth="1"/>
    <col min="5644" max="5646" width="5.69921875" style="121" customWidth="1"/>
    <col min="5647" max="5647" width="9.5" style="121" customWidth="1"/>
    <col min="5648" max="5648" width="5.69921875" style="121" customWidth="1"/>
    <col min="5649" max="5649" width="7.5" style="121" customWidth="1"/>
    <col min="5650" max="5650" width="5.69921875" style="121" customWidth="1"/>
    <col min="5651" max="5651" width="9" style="121" customWidth="1"/>
    <col min="5652" max="5654" width="5.69921875" style="121" customWidth="1"/>
    <col min="5655" max="5655" width="9.09765625" style="121"/>
    <col min="5656" max="5683" width="0" style="121" hidden="1" customWidth="1"/>
    <col min="5684" max="5684" width="9.59765625" style="121" customWidth="1"/>
    <col min="5685" max="5888" width="9.09765625" style="121"/>
    <col min="5889" max="5889" width="4.296875" style="121" customWidth="1"/>
    <col min="5890" max="5890" width="20.5" style="121" customWidth="1"/>
    <col min="5891" max="5891" width="7.296875" style="121" customWidth="1"/>
    <col min="5892" max="5899" width="0" style="121" hidden="1" customWidth="1"/>
    <col min="5900" max="5902" width="5.69921875" style="121" customWidth="1"/>
    <col min="5903" max="5903" width="9.5" style="121" customWidth="1"/>
    <col min="5904" max="5904" width="5.69921875" style="121" customWidth="1"/>
    <col min="5905" max="5905" width="7.5" style="121" customWidth="1"/>
    <col min="5906" max="5906" width="5.69921875" style="121" customWidth="1"/>
    <col min="5907" max="5907" width="9" style="121" customWidth="1"/>
    <col min="5908" max="5910" width="5.69921875" style="121" customWidth="1"/>
    <col min="5911" max="5911" width="9.09765625" style="121"/>
    <col min="5912" max="5939" width="0" style="121" hidden="1" customWidth="1"/>
    <col min="5940" max="5940" width="9.59765625" style="121" customWidth="1"/>
    <col min="5941" max="6144" width="9.09765625" style="121"/>
    <col min="6145" max="6145" width="4.296875" style="121" customWidth="1"/>
    <col min="6146" max="6146" width="20.5" style="121" customWidth="1"/>
    <col min="6147" max="6147" width="7.296875" style="121" customWidth="1"/>
    <col min="6148" max="6155" width="0" style="121" hidden="1" customWidth="1"/>
    <col min="6156" max="6158" width="5.69921875" style="121" customWidth="1"/>
    <col min="6159" max="6159" width="9.5" style="121" customWidth="1"/>
    <col min="6160" max="6160" width="5.69921875" style="121" customWidth="1"/>
    <col min="6161" max="6161" width="7.5" style="121" customWidth="1"/>
    <col min="6162" max="6162" width="5.69921875" style="121" customWidth="1"/>
    <col min="6163" max="6163" width="9" style="121" customWidth="1"/>
    <col min="6164" max="6166" width="5.69921875" style="121" customWidth="1"/>
    <col min="6167" max="6167" width="9.09765625" style="121"/>
    <col min="6168" max="6195" width="0" style="121" hidden="1" customWidth="1"/>
    <col min="6196" max="6196" width="9.59765625" style="121" customWidth="1"/>
    <col min="6197" max="6400" width="9.09765625" style="121"/>
    <col min="6401" max="6401" width="4.296875" style="121" customWidth="1"/>
    <col min="6402" max="6402" width="20.5" style="121" customWidth="1"/>
    <col min="6403" max="6403" width="7.296875" style="121" customWidth="1"/>
    <col min="6404" max="6411" width="0" style="121" hidden="1" customWidth="1"/>
    <col min="6412" max="6414" width="5.69921875" style="121" customWidth="1"/>
    <col min="6415" max="6415" width="9.5" style="121" customWidth="1"/>
    <col min="6416" max="6416" width="5.69921875" style="121" customWidth="1"/>
    <col min="6417" max="6417" width="7.5" style="121" customWidth="1"/>
    <col min="6418" max="6418" width="5.69921875" style="121" customWidth="1"/>
    <col min="6419" max="6419" width="9" style="121" customWidth="1"/>
    <col min="6420" max="6422" width="5.69921875" style="121" customWidth="1"/>
    <col min="6423" max="6423" width="9.09765625" style="121"/>
    <col min="6424" max="6451" width="0" style="121" hidden="1" customWidth="1"/>
    <col min="6452" max="6452" width="9.59765625" style="121" customWidth="1"/>
    <col min="6453" max="6656" width="9.09765625" style="121"/>
    <col min="6657" max="6657" width="4.296875" style="121" customWidth="1"/>
    <col min="6658" max="6658" width="20.5" style="121" customWidth="1"/>
    <col min="6659" max="6659" width="7.296875" style="121" customWidth="1"/>
    <col min="6660" max="6667" width="0" style="121" hidden="1" customWidth="1"/>
    <col min="6668" max="6670" width="5.69921875" style="121" customWidth="1"/>
    <col min="6671" max="6671" width="9.5" style="121" customWidth="1"/>
    <col min="6672" max="6672" width="5.69921875" style="121" customWidth="1"/>
    <col min="6673" max="6673" width="7.5" style="121" customWidth="1"/>
    <col min="6674" max="6674" width="5.69921875" style="121" customWidth="1"/>
    <col min="6675" max="6675" width="9" style="121" customWidth="1"/>
    <col min="6676" max="6678" width="5.69921875" style="121" customWidth="1"/>
    <col min="6679" max="6679" width="9.09765625" style="121"/>
    <col min="6680" max="6707" width="0" style="121" hidden="1" customWidth="1"/>
    <col min="6708" max="6708" width="9.59765625" style="121" customWidth="1"/>
    <col min="6709" max="6912" width="9.09765625" style="121"/>
    <col min="6913" max="6913" width="4.296875" style="121" customWidth="1"/>
    <col min="6914" max="6914" width="20.5" style="121" customWidth="1"/>
    <col min="6915" max="6915" width="7.296875" style="121" customWidth="1"/>
    <col min="6916" max="6923" width="0" style="121" hidden="1" customWidth="1"/>
    <col min="6924" max="6926" width="5.69921875" style="121" customWidth="1"/>
    <col min="6927" max="6927" width="9.5" style="121" customWidth="1"/>
    <col min="6928" max="6928" width="5.69921875" style="121" customWidth="1"/>
    <col min="6929" max="6929" width="7.5" style="121" customWidth="1"/>
    <col min="6930" max="6930" width="5.69921875" style="121" customWidth="1"/>
    <col min="6931" max="6931" width="9" style="121" customWidth="1"/>
    <col min="6932" max="6934" width="5.69921875" style="121" customWidth="1"/>
    <col min="6935" max="6935" width="9.09765625" style="121"/>
    <col min="6936" max="6963" width="0" style="121" hidden="1" customWidth="1"/>
    <col min="6964" max="6964" width="9.59765625" style="121" customWidth="1"/>
    <col min="6965" max="7168" width="9.09765625" style="121"/>
    <col min="7169" max="7169" width="4.296875" style="121" customWidth="1"/>
    <col min="7170" max="7170" width="20.5" style="121" customWidth="1"/>
    <col min="7171" max="7171" width="7.296875" style="121" customWidth="1"/>
    <col min="7172" max="7179" width="0" style="121" hidden="1" customWidth="1"/>
    <col min="7180" max="7182" width="5.69921875" style="121" customWidth="1"/>
    <col min="7183" max="7183" width="9.5" style="121" customWidth="1"/>
    <col min="7184" max="7184" width="5.69921875" style="121" customWidth="1"/>
    <col min="7185" max="7185" width="7.5" style="121" customWidth="1"/>
    <col min="7186" max="7186" width="5.69921875" style="121" customWidth="1"/>
    <col min="7187" max="7187" width="9" style="121" customWidth="1"/>
    <col min="7188" max="7190" width="5.69921875" style="121" customWidth="1"/>
    <col min="7191" max="7191" width="9.09765625" style="121"/>
    <col min="7192" max="7219" width="0" style="121" hidden="1" customWidth="1"/>
    <col min="7220" max="7220" width="9.59765625" style="121" customWidth="1"/>
    <col min="7221" max="7424" width="9.09765625" style="121"/>
    <col min="7425" max="7425" width="4.296875" style="121" customWidth="1"/>
    <col min="7426" max="7426" width="20.5" style="121" customWidth="1"/>
    <col min="7427" max="7427" width="7.296875" style="121" customWidth="1"/>
    <col min="7428" max="7435" width="0" style="121" hidden="1" customWidth="1"/>
    <col min="7436" max="7438" width="5.69921875" style="121" customWidth="1"/>
    <col min="7439" max="7439" width="9.5" style="121" customWidth="1"/>
    <col min="7440" max="7440" width="5.69921875" style="121" customWidth="1"/>
    <col min="7441" max="7441" width="7.5" style="121" customWidth="1"/>
    <col min="7442" max="7442" width="5.69921875" style="121" customWidth="1"/>
    <col min="7443" max="7443" width="9" style="121" customWidth="1"/>
    <col min="7444" max="7446" width="5.69921875" style="121" customWidth="1"/>
    <col min="7447" max="7447" width="9.09765625" style="121"/>
    <col min="7448" max="7475" width="0" style="121" hidden="1" customWidth="1"/>
    <col min="7476" max="7476" width="9.59765625" style="121" customWidth="1"/>
    <col min="7477" max="7680" width="9.09765625" style="121"/>
    <col min="7681" max="7681" width="4.296875" style="121" customWidth="1"/>
    <col min="7682" max="7682" width="20.5" style="121" customWidth="1"/>
    <col min="7683" max="7683" width="7.296875" style="121" customWidth="1"/>
    <col min="7684" max="7691" width="0" style="121" hidden="1" customWidth="1"/>
    <col min="7692" max="7694" width="5.69921875" style="121" customWidth="1"/>
    <col min="7695" max="7695" width="9.5" style="121" customWidth="1"/>
    <col min="7696" max="7696" width="5.69921875" style="121" customWidth="1"/>
    <col min="7697" max="7697" width="7.5" style="121" customWidth="1"/>
    <col min="7698" max="7698" width="5.69921875" style="121" customWidth="1"/>
    <col min="7699" max="7699" width="9" style="121" customWidth="1"/>
    <col min="7700" max="7702" width="5.69921875" style="121" customWidth="1"/>
    <col min="7703" max="7703" width="9.09765625" style="121"/>
    <col min="7704" max="7731" width="0" style="121" hidden="1" customWidth="1"/>
    <col min="7732" max="7732" width="9.59765625" style="121" customWidth="1"/>
    <col min="7733" max="7936" width="9.09765625" style="121"/>
    <col min="7937" max="7937" width="4.296875" style="121" customWidth="1"/>
    <col min="7938" max="7938" width="20.5" style="121" customWidth="1"/>
    <col min="7939" max="7939" width="7.296875" style="121" customWidth="1"/>
    <col min="7940" max="7947" width="0" style="121" hidden="1" customWidth="1"/>
    <col min="7948" max="7950" width="5.69921875" style="121" customWidth="1"/>
    <col min="7951" max="7951" width="9.5" style="121" customWidth="1"/>
    <col min="7952" max="7952" width="5.69921875" style="121" customWidth="1"/>
    <col min="7953" max="7953" width="7.5" style="121" customWidth="1"/>
    <col min="7954" max="7954" width="5.69921875" style="121" customWidth="1"/>
    <col min="7955" max="7955" width="9" style="121" customWidth="1"/>
    <col min="7956" max="7958" width="5.69921875" style="121" customWidth="1"/>
    <col min="7959" max="7959" width="9.09765625" style="121"/>
    <col min="7960" max="7987" width="0" style="121" hidden="1" customWidth="1"/>
    <col min="7988" max="7988" width="9.59765625" style="121" customWidth="1"/>
    <col min="7989" max="8192" width="9.09765625" style="121"/>
    <col min="8193" max="8193" width="4.296875" style="121" customWidth="1"/>
    <col min="8194" max="8194" width="20.5" style="121" customWidth="1"/>
    <col min="8195" max="8195" width="7.296875" style="121" customWidth="1"/>
    <col min="8196" max="8203" width="0" style="121" hidden="1" customWidth="1"/>
    <col min="8204" max="8206" width="5.69921875" style="121" customWidth="1"/>
    <col min="8207" max="8207" width="9.5" style="121" customWidth="1"/>
    <col min="8208" max="8208" width="5.69921875" style="121" customWidth="1"/>
    <col min="8209" max="8209" width="7.5" style="121" customWidth="1"/>
    <col min="8210" max="8210" width="5.69921875" style="121" customWidth="1"/>
    <col min="8211" max="8211" width="9" style="121" customWidth="1"/>
    <col min="8212" max="8214" width="5.69921875" style="121" customWidth="1"/>
    <col min="8215" max="8215" width="9.09765625" style="121"/>
    <col min="8216" max="8243" width="0" style="121" hidden="1" customWidth="1"/>
    <col min="8244" max="8244" width="9.59765625" style="121" customWidth="1"/>
    <col min="8245" max="8448" width="9.09765625" style="121"/>
    <col min="8449" max="8449" width="4.296875" style="121" customWidth="1"/>
    <col min="8450" max="8450" width="20.5" style="121" customWidth="1"/>
    <col min="8451" max="8451" width="7.296875" style="121" customWidth="1"/>
    <col min="8452" max="8459" width="0" style="121" hidden="1" customWidth="1"/>
    <col min="8460" max="8462" width="5.69921875" style="121" customWidth="1"/>
    <col min="8463" max="8463" width="9.5" style="121" customWidth="1"/>
    <col min="8464" max="8464" width="5.69921875" style="121" customWidth="1"/>
    <col min="8465" max="8465" width="7.5" style="121" customWidth="1"/>
    <col min="8466" max="8466" width="5.69921875" style="121" customWidth="1"/>
    <col min="8467" max="8467" width="9" style="121" customWidth="1"/>
    <col min="8468" max="8470" width="5.69921875" style="121" customWidth="1"/>
    <col min="8471" max="8471" width="9.09765625" style="121"/>
    <col min="8472" max="8499" width="0" style="121" hidden="1" customWidth="1"/>
    <col min="8500" max="8500" width="9.59765625" style="121" customWidth="1"/>
    <col min="8501" max="8704" width="9.09765625" style="121"/>
    <col min="8705" max="8705" width="4.296875" style="121" customWidth="1"/>
    <col min="8706" max="8706" width="20.5" style="121" customWidth="1"/>
    <col min="8707" max="8707" width="7.296875" style="121" customWidth="1"/>
    <col min="8708" max="8715" width="0" style="121" hidden="1" customWidth="1"/>
    <col min="8716" max="8718" width="5.69921875" style="121" customWidth="1"/>
    <col min="8719" max="8719" width="9.5" style="121" customWidth="1"/>
    <col min="8720" max="8720" width="5.69921875" style="121" customWidth="1"/>
    <col min="8721" max="8721" width="7.5" style="121" customWidth="1"/>
    <col min="8722" max="8722" width="5.69921875" style="121" customWidth="1"/>
    <col min="8723" max="8723" width="9" style="121" customWidth="1"/>
    <col min="8724" max="8726" width="5.69921875" style="121" customWidth="1"/>
    <col min="8727" max="8727" width="9.09765625" style="121"/>
    <col min="8728" max="8755" width="0" style="121" hidden="1" customWidth="1"/>
    <col min="8756" max="8756" width="9.59765625" style="121" customWidth="1"/>
    <col min="8757" max="8960" width="9.09765625" style="121"/>
    <col min="8961" max="8961" width="4.296875" style="121" customWidth="1"/>
    <col min="8962" max="8962" width="20.5" style="121" customWidth="1"/>
    <col min="8963" max="8963" width="7.296875" style="121" customWidth="1"/>
    <col min="8964" max="8971" width="0" style="121" hidden="1" customWidth="1"/>
    <col min="8972" max="8974" width="5.69921875" style="121" customWidth="1"/>
    <col min="8975" max="8975" width="9.5" style="121" customWidth="1"/>
    <col min="8976" max="8976" width="5.69921875" style="121" customWidth="1"/>
    <col min="8977" max="8977" width="7.5" style="121" customWidth="1"/>
    <col min="8978" max="8978" width="5.69921875" style="121" customWidth="1"/>
    <col min="8979" max="8979" width="9" style="121" customWidth="1"/>
    <col min="8980" max="8982" width="5.69921875" style="121" customWidth="1"/>
    <col min="8983" max="8983" width="9.09765625" style="121"/>
    <col min="8984" max="9011" width="0" style="121" hidden="1" customWidth="1"/>
    <col min="9012" max="9012" width="9.59765625" style="121" customWidth="1"/>
    <col min="9013" max="9216" width="9.09765625" style="121"/>
    <col min="9217" max="9217" width="4.296875" style="121" customWidth="1"/>
    <col min="9218" max="9218" width="20.5" style="121" customWidth="1"/>
    <col min="9219" max="9219" width="7.296875" style="121" customWidth="1"/>
    <col min="9220" max="9227" width="0" style="121" hidden="1" customWidth="1"/>
    <col min="9228" max="9230" width="5.69921875" style="121" customWidth="1"/>
    <col min="9231" max="9231" width="9.5" style="121" customWidth="1"/>
    <col min="9232" max="9232" width="5.69921875" style="121" customWidth="1"/>
    <col min="9233" max="9233" width="7.5" style="121" customWidth="1"/>
    <col min="9234" max="9234" width="5.69921875" style="121" customWidth="1"/>
    <col min="9235" max="9235" width="9" style="121" customWidth="1"/>
    <col min="9236" max="9238" width="5.69921875" style="121" customWidth="1"/>
    <col min="9239" max="9239" width="9.09765625" style="121"/>
    <col min="9240" max="9267" width="0" style="121" hidden="1" customWidth="1"/>
    <col min="9268" max="9268" width="9.59765625" style="121" customWidth="1"/>
    <col min="9269" max="9472" width="9.09765625" style="121"/>
    <col min="9473" max="9473" width="4.296875" style="121" customWidth="1"/>
    <col min="9474" max="9474" width="20.5" style="121" customWidth="1"/>
    <col min="9475" max="9475" width="7.296875" style="121" customWidth="1"/>
    <col min="9476" max="9483" width="0" style="121" hidden="1" customWidth="1"/>
    <col min="9484" max="9486" width="5.69921875" style="121" customWidth="1"/>
    <col min="9487" max="9487" width="9.5" style="121" customWidth="1"/>
    <col min="9488" max="9488" width="5.69921875" style="121" customWidth="1"/>
    <col min="9489" max="9489" width="7.5" style="121" customWidth="1"/>
    <col min="9490" max="9490" width="5.69921875" style="121" customWidth="1"/>
    <col min="9491" max="9491" width="9" style="121" customWidth="1"/>
    <col min="9492" max="9494" width="5.69921875" style="121" customWidth="1"/>
    <col min="9495" max="9495" width="9.09765625" style="121"/>
    <col min="9496" max="9523" width="0" style="121" hidden="1" customWidth="1"/>
    <col min="9524" max="9524" width="9.59765625" style="121" customWidth="1"/>
    <col min="9525" max="9728" width="9.09765625" style="121"/>
    <col min="9729" max="9729" width="4.296875" style="121" customWidth="1"/>
    <col min="9730" max="9730" width="20.5" style="121" customWidth="1"/>
    <col min="9731" max="9731" width="7.296875" style="121" customWidth="1"/>
    <col min="9732" max="9739" width="0" style="121" hidden="1" customWidth="1"/>
    <col min="9740" max="9742" width="5.69921875" style="121" customWidth="1"/>
    <col min="9743" max="9743" width="9.5" style="121" customWidth="1"/>
    <col min="9744" max="9744" width="5.69921875" style="121" customWidth="1"/>
    <col min="9745" max="9745" width="7.5" style="121" customWidth="1"/>
    <col min="9746" max="9746" width="5.69921875" style="121" customWidth="1"/>
    <col min="9747" max="9747" width="9" style="121" customWidth="1"/>
    <col min="9748" max="9750" width="5.69921875" style="121" customWidth="1"/>
    <col min="9751" max="9751" width="9.09765625" style="121"/>
    <col min="9752" max="9779" width="0" style="121" hidden="1" customWidth="1"/>
    <col min="9780" max="9780" width="9.59765625" style="121" customWidth="1"/>
    <col min="9781" max="9984" width="9.09765625" style="121"/>
    <col min="9985" max="9985" width="4.296875" style="121" customWidth="1"/>
    <col min="9986" max="9986" width="20.5" style="121" customWidth="1"/>
    <col min="9987" max="9987" width="7.296875" style="121" customWidth="1"/>
    <col min="9988" max="9995" width="0" style="121" hidden="1" customWidth="1"/>
    <col min="9996" max="9998" width="5.69921875" style="121" customWidth="1"/>
    <col min="9999" max="9999" width="9.5" style="121" customWidth="1"/>
    <col min="10000" max="10000" width="5.69921875" style="121" customWidth="1"/>
    <col min="10001" max="10001" width="7.5" style="121" customWidth="1"/>
    <col min="10002" max="10002" width="5.69921875" style="121" customWidth="1"/>
    <col min="10003" max="10003" width="9" style="121" customWidth="1"/>
    <col min="10004" max="10006" width="5.69921875" style="121" customWidth="1"/>
    <col min="10007" max="10007" width="9.09765625" style="121"/>
    <col min="10008" max="10035" width="0" style="121" hidden="1" customWidth="1"/>
    <col min="10036" max="10036" width="9.59765625" style="121" customWidth="1"/>
    <col min="10037" max="10240" width="9.09765625" style="121"/>
    <col min="10241" max="10241" width="4.296875" style="121" customWidth="1"/>
    <col min="10242" max="10242" width="20.5" style="121" customWidth="1"/>
    <col min="10243" max="10243" width="7.296875" style="121" customWidth="1"/>
    <col min="10244" max="10251" width="0" style="121" hidden="1" customWidth="1"/>
    <col min="10252" max="10254" width="5.69921875" style="121" customWidth="1"/>
    <col min="10255" max="10255" width="9.5" style="121" customWidth="1"/>
    <col min="10256" max="10256" width="5.69921875" style="121" customWidth="1"/>
    <col min="10257" max="10257" width="7.5" style="121" customWidth="1"/>
    <col min="10258" max="10258" width="5.69921875" style="121" customWidth="1"/>
    <col min="10259" max="10259" width="9" style="121" customWidth="1"/>
    <col min="10260" max="10262" width="5.69921875" style="121" customWidth="1"/>
    <col min="10263" max="10263" width="9.09765625" style="121"/>
    <col min="10264" max="10291" width="0" style="121" hidden="1" customWidth="1"/>
    <col min="10292" max="10292" width="9.59765625" style="121" customWidth="1"/>
    <col min="10293" max="10496" width="9.09765625" style="121"/>
    <col min="10497" max="10497" width="4.296875" style="121" customWidth="1"/>
    <col min="10498" max="10498" width="20.5" style="121" customWidth="1"/>
    <col min="10499" max="10499" width="7.296875" style="121" customWidth="1"/>
    <col min="10500" max="10507" width="0" style="121" hidden="1" customWidth="1"/>
    <col min="10508" max="10510" width="5.69921875" style="121" customWidth="1"/>
    <col min="10511" max="10511" width="9.5" style="121" customWidth="1"/>
    <col min="10512" max="10512" width="5.69921875" style="121" customWidth="1"/>
    <col min="10513" max="10513" width="7.5" style="121" customWidth="1"/>
    <col min="10514" max="10514" width="5.69921875" style="121" customWidth="1"/>
    <col min="10515" max="10515" width="9" style="121" customWidth="1"/>
    <col min="10516" max="10518" width="5.69921875" style="121" customWidth="1"/>
    <col min="10519" max="10519" width="9.09765625" style="121"/>
    <col min="10520" max="10547" width="0" style="121" hidden="1" customWidth="1"/>
    <col min="10548" max="10548" width="9.59765625" style="121" customWidth="1"/>
    <col min="10549" max="10752" width="9.09765625" style="121"/>
    <col min="10753" max="10753" width="4.296875" style="121" customWidth="1"/>
    <col min="10754" max="10754" width="20.5" style="121" customWidth="1"/>
    <col min="10755" max="10755" width="7.296875" style="121" customWidth="1"/>
    <col min="10756" max="10763" width="0" style="121" hidden="1" customWidth="1"/>
    <col min="10764" max="10766" width="5.69921875" style="121" customWidth="1"/>
    <col min="10767" max="10767" width="9.5" style="121" customWidth="1"/>
    <col min="10768" max="10768" width="5.69921875" style="121" customWidth="1"/>
    <col min="10769" max="10769" width="7.5" style="121" customWidth="1"/>
    <col min="10770" max="10770" width="5.69921875" style="121" customWidth="1"/>
    <col min="10771" max="10771" width="9" style="121" customWidth="1"/>
    <col min="10772" max="10774" width="5.69921875" style="121" customWidth="1"/>
    <col min="10775" max="10775" width="9.09765625" style="121"/>
    <col min="10776" max="10803" width="0" style="121" hidden="1" customWidth="1"/>
    <col min="10804" max="10804" width="9.59765625" style="121" customWidth="1"/>
    <col min="10805" max="11008" width="9.09765625" style="121"/>
    <col min="11009" max="11009" width="4.296875" style="121" customWidth="1"/>
    <col min="11010" max="11010" width="20.5" style="121" customWidth="1"/>
    <col min="11011" max="11011" width="7.296875" style="121" customWidth="1"/>
    <col min="11012" max="11019" width="0" style="121" hidden="1" customWidth="1"/>
    <col min="11020" max="11022" width="5.69921875" style="121" customWidth="1"/>
    <col min="11023" max="11023" width="9.5" style="121" customWidth="1"/>
    <col min="11024" max="11024" width="5.69921875" style="121" customWidth="1"/>
    <col min="11025" max="11025" width="7.5" style="121" customWidth="1"/>
    <col min="11026" max="11026" width="5.69921875" style="121" customWidth="1"/>
    <col min="11027" max="11027" width="9" style="121" customWidth="1"/>
    <col min="11028" max="11030" width="5.69921875" style="121" customWidth="1"/>
    <col min="11031" max="11031" width="9.09765625" style="121"/>
    <col min="11032" max="11059" width="0" style="121" hidden="1" customWidth="1"/>
    <col min="11060" max="11060" width="9.59765625" style="121" customWidth="1"/>
    <col min="11061" max="11264" width="9.09765625" style="121"/>
    <col min="11265" max="11265" width="4.296875" style="121" customWidth="1"/>
    <col min="11266" max="11266" width="20.5" style="121" customWidth="1"/>
    <col min="11267" max="11267" width="7.296875" style="121" customWidth="1"/>
    <col min="11268" max="11275" width="0" style="121" hidden="1" customWidth="1"/>
    <col min="11276" max="11278" width="5.69921875" style="121" customWidth="1"/>
    <col min="11279" max="11279" width="9.5" style="121" customWidth="1"/>
    <col min="11280" max="11280" width="5.69921875" style="121" customWidth="1"/>
    <col min="11281" max="11281" width="7.5" style="121" customWidth="1"/>
    <col min="11282" max="11282" width="5.69921875" style="121" customWidth="1"/>
    <col min="11283" max="11283" width="9" style="121" customWidth="1"/>
    <col min="11284" max="11286" width="5.69921875" style="121" customWidth="1"/>
    <col min="11287" max="11287" width="9.09765625" style="121"/>
    <col min="11288" max="11315" width="0" style="121" hidden="1" customWidth="1"/>
    <col min="11316" max="11316" width="9.59765625" style="121" customWidth="1"/>
    <col min="11317" max="11520" width="9.09765625" style="121"/>
    <col min="11521" max="11521" width="4.296875" style="121" customWidth="1"/>
    <col min="11522" max="11522" width="20.5" style="121" customWidth="1"/>
    <col min="11523" max="11523" width="7.296875" style="121" customWidth="1"/>
    <col min="11524" max="11531" width="0" style="121" hidden="1" customWidth="1"/>
    <col min="11532" max="11534" width="5.69921875" style="121" customWidth="1"/>
    <col min="11535" max="11535" width="9.5" style="121" customWidth="1"/>
    <col min="11536" max="11536" width="5.69921875" style="121" customWidth="1"/>
    <col min="11537" max="11537" width="7.5" style="121" customWidth="1"/>
    <col min="11538" max="11538" width="5.69921875" style="121" customWidth="1"/>
    <col min="11539" max="11539" width="9" style="121" customWidth="1"/>
    <col min="11540" max="11542" width="5.69921875" style="121" customWidth="1"/>
    <col min="11543" max="11543" width="9.09765625" style="121"/>
    <col min="11544" max="11571" width="0" style="121" hidden="1" customWidth="1"/>
    <col min="11572" max="11572" width="9.59765625" style="121" customWidth="1"/>
    <col min="11573" max="11776" width="9.09765625" style="121"/>
    <col min="11777" max="11777" width="4.296875" style="121" customWidth="1"/>
    <col min="11778" max="11778" width="20.5" style="121" customWidth="1"/>
    <col min="11779" max="11779" width="7.296875" style="121" customWidth="1"/>
    <col min="11780" max="11787" width="0" style="121" hidden="1" customWidth="1"/>
    <col min="11788" max="11790" width="5.69921875" style="121" customWidth="1"/>
    <col min="11791" max="11791" width="9.5" style="121" customWidth="1"/>
    <col min="11792" max="11792" width="5.69921875" style="121" customWidth="1"/>
    <col min="11793" max="11793" width="7.5" style="121" customWidth="1"/>
    <col min="11794" max="11794" width="5.69921875" style="121" customWidth="1"/>
    <col min="11795" max="11795" width="9" style="121" customWidth="1"/>
    <col min="11796" max="11798" width="5.69921875" style="121" customWidth="1"/>
    <col min="11799" max="11799" width="9.09765625" style="121"/>
    <col min="11800" max="11827" width="0" style="121" hidden="1" customWidth="1"/>
    <col min="11828" max="11828" width="9.59765625" style="121" customWidth="1"/>
    <col min="11829" max="12032" width="9.09765625" style="121"/>
    <col min="12033" max="12033" width="4.296875" style="121" customWidth="1"/>
    <col min="12034" max="12034" width="20.5" style="121" customWidth="1"/>
    <col min="12035" max="12035" width="7.296875" style="121" customWidth="1"/>
    <col min="12036" max="12043" width="0" style="121" hidden="1" customWidth="1"/>
    <col min="12044" max="12046" width="5.69921875" style="121" customWidth="1"/>
    <col min="12047" max="12047" width="9.5" style="121" customWidth="1"/>
    <col min="12048" max="12048" width="5.69921875" style="121" customWidth="1"/>
    <col min="12049" max="12049" width="7.5" style="121" customWidth="1"/>
    <col min="12050" max="12050" width="5.69921875" style="121" customWidth="1"/>
    <col min="12051" max="12051" width="9" style="121" customWidth="1"/>
    <col min="12052" max="12054" width="5.69921875" style="121" customWidth="1"/>
    <col min="12055" max="12055" width="9.09765625" style="121"/>
    <col min="12056" max="12083" width="0" style="121" hidden="1" customWidth="1"/>
    <col min="12084" max="12084" width="9.59765625" style="121" customWidth="1"/>
    <col min="12085" max="12288" width="9.09765625" style="121"/>
    <col min="12289" max="12289" width="4.296875" style="121" customWidth="1"/>
    <col min="12290" max="12290" width="20.5" style="121" customWidth="1"/>
    <col min="12291" max="12291" width="7.296875" style="121" customWidth="1"/>
    <col min="12292" max="12299" width="0" style="121" hidden="1" customWidth="1"/>
    <col min="12300" max="12302" width="5.69921875" style="121" customWidth="1"/>
    <col min="12303" max="12303" width="9.5" style="121" customWidth="1"/>
    <col min="12304" max="12304" width="5.69921875" style="121" customWidth="1"/>
    <col min="12305" max="12305" width="7.5" style="121" customWidth="1"/>
    <col min="12306" max="12306" width="5.69921875" style="121" customWidth="1"/>
    <col min="12307" max="12307" width="9" style="121" customWidth="1"/>
    <col min="12308" max="12310" width="5.69921875" style="121" customWidth="1"/>
    <col min="12311" max="12311" width="9.09765625" style="121"/>
    <col min="12312" max="12339" width="0" style="121" hidden="1" customWidth="1"/>
    <col min="12340" max="12340" width="9.59765625" style="121" customWidth="1"/>
    <col min="12341" max="12544" width="9.09765625" style="121"/>
    <col min="12545" max="12545" width="4.296875" style="121" customWidth="1"/>
    <col min="12546" max="12546" width="20.5" style="121" customWidth="1"/>
    <col min="12547" max="12547" width="7.296875" style="121" customWidth="1"/>
    <col min="12548" max="12555" width="0" style="121" hidden="1" customWidth="1"/>
    <col min="12556" max="12558" width="5.69921875" style="121" customWidth="1"/>
    <col min="12559" max="12559" width="9.5" style="121" customWidth="1"/>
    <col min="12560" max="12560" width="5.69921875" style="121" customWidth="1"/>
    <col min="12561" max="12561" width="7.5" style="121" customWidth="1"/>
    <col min="12562" max="12562" width="5.69921875" style="121" customWidth="1"/>
    <col min="12563" max="12563" width="9" style="121" customWidth="1"/>
    <col min="12564" max="12566" width="5.69921875" style="121" customWidth="1"/>
    <col min="12567" max="12567" width="9.09765625" style="121"/>
    <col min="12568" max="12595" width="0" style="121" hidden="1" customWidth="1"/>
    <col min="12596" max="12596" width="9.59765625" style="121" customWidth="1"/>
    <col min="12597" max="12800" width="9.09765625" style="121"/>
    <col min="12801" max="12801" width="4.296875" style="121" customWidth="1"/>
    <col min="12802" max="12802" width="20.5" style="121" customWidth="1"/>
    <col min="12803" max="12803" width="7.296875" style="121" customWidth="1"/>
    <col min="12804" max="12811" width="0" style="121" hidden="1" customWidth="1"/>
    <col min="12812" max="12814" width="5.69921875" style="121" customWidth="1"/>
    <col min="12815" max="12815" width="9.5" style="121" customWidth="1"/>
    <col min="12816" max="12816" width="5.69921875" style="121" customWidth="1"/>
    <col min="12817" max="12817" width="7.5" style="121" customWidth="1"/>
    <col min="12818" max="12818" width="5.69921875" style="121" customWidth="1"/>
    <col min="12819" max="12819" width="9" style="121" customWidth="1"/>
    <col min="12820" max="12822" width="5.69921875" style="121" customWidth="1"/>
    <col min="12823" max="12823" width="9.09765625" style="121"/>
    <col min="12824" max="12851" width="0" style="121" hidden="1" customWidth="1"/>
    <col min="12852" max="12852" width="9.59765625" style="121" customWidth="1"/>
    <col min="12853" max="13056" width="9.09765625" style="121"/>
    <col min="13057" max="13057" width="4.296875" style="121" customWidth="1"/>
    <col min="13058" max="13058" width="20.5" style="121" customWidth="1"/>
    <col min="13059" max="13059" width="7.296875" style="121" customWidth="1"/>
    <col min="13060" max="13067" width="0" style="121" hidden="1" customWidth="1"/>
    <col min="13068" max="13070" width="5.69921875" style="121" customWidth="1"/>
    <col min="13071" max="13071" width="9.5" style="121" customWidth="1"/>
    <col min="13072" max="13072" width="5.69921875" style="121" customWidth="1"/>
    <col min="13073" max="13073" width="7.5" style="121" customWidth="1"/>
    <col min="13074" max="13074" width="5.69921875" style="121" customWidth="1"/>
    <col min="13075" max="13075" width="9" style="121" customWidth="1"/>
    <col min="13076" max="13078" width="5.69921875" style="121" customWidth="1"/>
    <col min="13079" max="13079" width="9.09765625" style="121"/>
    <col min="13080" max="13107" width="0" style="121" hidden="1" customWidth="1"/>
    <col min="13108" max="13108" width="9.59765625" style="121" customWidth="1"/>
    <col min="13109" max="13312" width="9.09765625" style="121"/>
    <col min="13313" max="13313" width="4.296875" style="121" customWidth="1"/>
    <col min="13314" max="13314" width="20.5" style="121" customWidth="1"/>
    <col min="13315" max="13315" width="7.296875" style="121" customWidth="1"/>
    <col min="13316" max="13323" width="0" style="121" hidden="1" customWidth="1"/>
    <col min="13324" max="13326" width="5.69921875" style="121" customWidth="1"/>
    <col min="13327" max="13327" width="9.5" style="121" customWidth="1"/>
    <col min="13328" max="13328" width="5.69921875" style="121" customWidth="1"/>
    <col min="13329" max="13329" width="7.5" style="121" customWidth="1"/>
    <col min="13330" max="13330" width="5.69921875" style="121" customWidth="1"/>
    <col min="13331" max="13331" width="9" style="121" customWidth="1"/>
    <col min="13332" max="13334" width="5.69921875" style="121" customWidth="1"/>
    <col min="13335" max="13335" width="9.09765625" style="121"/>
    <col min="13336" max="13363" width="0" style="121" hidden="1" customWidth="1"/>
    <col min="13364" max="13364" width="9.59765625" style="121" customWidth="1"/>
    <col min="13365" max="13568" width="9.09765625" style="121"/>
    <col min="13569" max="13569" width="4.296875" style="121" customWidth="1"/>
    <col min="13570" max="13570" width="20.5" style="121" customWidth="1"/>
    <col min="13571" max="13571" width="7.296875" style="121" customWidth="1"/>
    <col min="13572" max="13579" width="0" style="121" hidden="1" customWidth="1"/>
    <col min="13580" max="13582" width="5.69921875" style="121" customWidth="1"/>
    <col min="13583" max="13583" width="9.5" style="121" customWidth="1"/>
    <col min="13584" max="13584" width="5.69921875" style="121" customWidth="1"/>
    <col min="13585" max="13585" width="7.5" style="121" customWidth="1"/>
    <col min="13586" max="13586" width="5.69921875" style="121" customWidth="1"/>
    <col min="13587" max="13587" width="9" style="121" customWidth="1"/>
    <col min="13588" max="13590" width="5.69921875" style="121" customWidth="1"/>
    <col min="13591" max="13591" width="9.09765625" style="121"/>
    <col min="13592" max="13619" width="0" style="121" hidden="1" customWidth="1"/>
    <col min="13620" max="13620" width="9.59765625" style="121" customWidth="1"/>
    <col min="13621" max="13824" width="9.09765625" style="121"/>
    <col min="13825" max="13825" width="4.296875" style="121" customWidth="1"/>
    <col min="13826" max="13826" width="20.5" style="121" customWidth="1"/>
    <col min="13827" max="13827" width="7.296875" style="121" customWidth="1"/>
    <col min="13828" max="13835" width="0" style="121" hidden="1" customWidth="1"/>
    <col min="13836" max="13838" width="5.69921875" style="121" customWidth="1"/>
    <col min="13839" max="13839" width="9.5" style="121" customWidth="1"/>
    <col min="13840" max="13840" width="5.69921875" style="121" customWidth="1"/>
    <col min="13841" max="13841" width="7.5" style="121" customWidth="1"/>
    <col min="13842" max="13842" width="5.69921875" style="121" customWidth="1"/>
    <col min="13843" max="13843" width="9" style="121" customWidth="1"/>
    <col min="13844" max="13846" width="5.69921875" style="121" customWidth="1"/>
    <col min="13847" max="13847" width="9.09765625" style="121"/>
    <col min="13848" max="13875" width="0" style="121" hidden="1" customWidth="1"/>
    <col min="13876" max="13876" width="9.59765625" style="121" customWidth="1"/>
    <col min="13877" max="14080" width="9.09765625" style="121"/>
    <col min="14081" max="14081" width="4.296875" style="121" customWidth="1"/>
    <col min="14082" max="14082" width="20.5" style="121" customWidth="1"/>
    <col min="14083" max="14083" width="7.296875" style="121" customWidth="1"/>
    <col min="14084" max="14091" width="0" style="121" hidden="1" customWidth="1"/>
    <col min="14092" max="14094" width="5.69921875" style="121" customWidth="1"/>
    <col min="14095" max="14095" width="9.5" style="121" customWidth="1"/>
    <col min="14096" max="14096" width="5.69921875" style="121" customWidth="1"/>
    <col min="14097" max="14097" width="7.5" style="121" customWidth="1"/>
    <col min="14098" max="14098" width="5.69921875" style="121" customWidth="1"/>
    <col min="14099" max="14099" width="9" style="121" customWidth="1"/>
    <col min="14100" max="14102" width="5.69921875" style="121" customWidth="1"/>
    <col min="14103" max="14103" width="9.09765625" style="121"/>
    <col min="14104" max="14131" width="0" style="121" hidden="1" customWidth="1"/>
    <col min="14132" max="14132" width="9.59765625" style="121" customWidth="1"/>
    <col min="14133" max="14336" width="9.09765625" style="121"/>
    <col min="14337" max="14337" width="4.296875" style="121" customWidth="1"/>
    <col min="14338" max="14338" width="20.5" style="121" customWidth="1"/>
    <col min="14339" max="14339" width="7.296875" style="121" customWidth="1"/>
    <col min="14340" max="14347" width="0" style="121" hidden="1" customWidth="1"/>
    <col min="14348" max="14350" width="5.69921875" style="121" customWidth="1"/>
    <col min="14351" max="14351" width="9.5" style="121" customWidth="1"/>
    <col min="14352" max="14352" width="5.69921875" style="121" customWidth="1"/>
    <col min="14353" max="14353" width="7.5" style="121" customWidth="1"/>
    <col min="14354" max="14354" width="5.69921875" style="121" customWidth="1"/>
    <col min="14355" max="14355" width="9" style="121" customWidth="1"/>
    <col min="14356" max="14358" width="5.69921875" style="121" customWidth="1"/>
    <col min="14359" max="14359" width="9.09765625" style="121"/>
    <col min="14360" max="14387" width="0" style="121" hidden="1" customWidth="1"/>
    <col min="14388" max="14388" width="9.59765625" style="121" customWidth="1"/>
    <col min="14389" max="14592" width="9.09765625" style="121"/>
    <col min="14593" max="14593" width="4.296875" style="121" customWidth="1"/>
    <col min="14594" max="14594" width="20.5" style="121" customWidth="1"/>
    <col min="14595" max="14595" width="7.296875" style="121" customWidth="1"/>
    <col min="14596" max="14603" width="0" style="121" hidden="1" customWidth="1"/>
    <col min="14604" max="14606" width="5.69921875" style="121" customWidth="1"/>
    <col min="14607" max="14607" width="9.5" style="121" customWidth="1"/>
    <col min="14608" max="14608" width="5.69921875" style="121" customWidth="1"/>
    <col min="14609" max="14609" width="7.5" style="121" customWidth="1"/>
    <col min="14610" max="14610" width="5.69921875" style="121" customWidth="1"/>
    <col min="14611" max="14611" width="9" style="121" customWidth="1"/>
    <col min="14612" max="14614" width="5.69921875" style="121" customWidth="1"/>
    <col min="14615" max="14615" width="9.09765625" style="121"/>
    <col min="14616" max="14643" width="0" style="121" hidden="1" customWidth="1"/>
    <col min="14644" max="14644" width="9.59765625" style="121" customWidth="1"/>
    <col min="14645" max="14848" width="9.09765625" style="121"/>
    <col min="14849" max="14849" width="4.296875" style="121" customWidth="1"/>
    <col min="14850" max="14850" width="20.5" style="121" customWidth="1"/>
    <col min="14851" max="14851" width="7.296875" style="121" customWidth="1"/>
    <col min="14852" max="14859" width="0" style="121" hidden="1" customWidth="1"/>
    <col min="14860" max="14862" width="5.69921875" style="121" customWidth="1"/>
    <col min="14863" max="14863" width="9.5" style="121" customWidth="1"/>
    <col min="14864" max="14864" width="5.69921875" style="121" customWidth="1"/>
    <col min="14865" max="14865" width="7.5" style="121" customWidth="1"/>
    <col min="14866" max="14866" width="5.69921875" style="121" customWidth="1"/>
    <col min="14867" max="14867" width="9" style="121" customWidth="1"/>
    <col min="14868" max="14870" width="5.69921875" style="121" customWidth="1"/>
    <col min="14871" max="14871" width="9.09765625" style="121"/>
    <col min="14872" max="14899" width="0" style="121" hidden="1" customWidth="1"/>
    <col min="14900" max="14900" width="9.59765625" style="121" customWidth="1"/>
    <col min="14901" max="15104" width="9.09765625" style="121"/>
    <col min="15105" max="15105" width="4.296875" style="121" customWidth="1"/>
    <col min="15106" max="15106" width="20.5" style="121" customWidth="1"/>
    <col min="15107" max="15107" width="7.296875" style="121" customWidth="1"/>
    <col min="15108" max="15115" width="0" style="121" hidden="1" customWidth="1"/>
    <col min="15116" max="15118" width="5.69921875" style="121" customWidth="1"/>
    <col min="15119" max="15119" width="9.5" style="121" customWidth="1"/>
    <col min="15120" max="15120" width="5.69921875" style="121" customWidth="1"/>
    <col min="15121" max="15121" width="7.5" style="121" customWidth="1"/>
    <col min="15122" max="15122" width="5.69921875" style="121" customWidth="1"/>
    <col min="15123" max="15123" width="9" style="121" customWidth="1"/>
    <col min="15124" max="15126" width="5.69921875" style="121" customWidth="1"/>
    <col min="15127" max="15127" width="9.09765625" style="121"/>
    <col min="15128" max="15155" width="0" style="121" hidden="1" customWidth="1"/>
    <col min="15156" max="15156" width="9.59765625" style="121" customWidth="1"/>
    <col min="15157" max="15360" width="9.09765625" style="121"/>
    <col min="15361" max="15361" width="4.296875" style="121" customWidth="1"/>
    <col min="15362" max="15362" width="20.5" style="121" customWidth="1"/>
    <col min="15363" max="15363" width="7.296875" style="121" customWidth="1"/>
    <col min="15364" max="15371" width="0" style="121" hidden="1" customWidth="1"/>
    <col min="15372" max="15374" width="5.69921875" style="121" customWidth="1"/>
    <col min="15375" max="15375" width="9.5" style="121" customWidth="1"/>
    <col min="15376" max="15376" width="5.69921875" style="121" customWidth="1"/>
    <col min="15377" max="15377" width="7.5" style="121" customWidth="1"/>
    <col min="15378" max="15378" width="5.69921875" style="121" customWidth="1"/>
    <col min="15379" max="15379" width="9" style="121" customWidth="1"/>
    <col min="15380" max="15382" width="5.69921875" style="121" customWidth="1"/>
    <col min="15383" max="15383" width="9.09765625" style="121"/>
    <col min="15384" max="15411" width="0" style="121" hidden="1" customWidth="1"/>
    <col min="15412" max="15412" width="9.59765625" style="121" customWidth="1"/>
    <col min="15413" max="15616" width="9.09765625" style="121"/>
    <col min="15617" max="15617" width="4.296875" style="121" customWidth="1"/>
    <col min="15618" max="15618" width="20.5" style="121" customWidth="1"/>
    <col min="15619" max="15619" width="7.296875" style="121" customWidth="1"/>
    <col min="15620" max="15627" width="0" style="121" hidden="1" customWidth="1"/>
    <col min="15628" max="15630" width="5.69921875" style="121" customWidth="1"/>
    <col min="15631" max="15631" width="9.5" style="121" customWidth="1"/>
    <col min="15632" max="15632" width="5.69921875" style="121" customWidth="1"/>
    <col min="15633" max="15633" width="7.5" style="121" customWidth="1"/>
    <col min="15634" max="15634" width="5.69921875" style="121" customWidth="1"/>
    <col min="15635" max="15635" width="9" style="121" customWidth="1"/>
    <col min="15636" max="15638" width="5.69921875" style="121" customWidth="1"/>
    <col min="15639" max="15639" width="9.09765625" style="121"/>
    <col min="15640" max="15667" width="0" style="121" hidden="1" customWidth="1"/>
    <col min="15668" max="15668" width="9.59765625" style="121" customWidth="1"/>
    <col min="15669" max="15872" width="9.09765625" style="121"/>
    <col min="15873" max="15873" width="4.296875" style="121" customWidth="1"/>
    <col min="15874" max="15874" width="20.5" style="121" customWidth="1"/>
    <col min="15875" max="15875" width="7.296875" style="121" customWidth="1"/>
    <col min="15876" max="15883" width="0" style="121" hidden="1" customWidth="1"/>
    <col min="15884" max="15886" width="5.69921875" style="121" customWidth="1"/>
    <col min="15887" max="15887" width="9.5" style="121" customWidth="1"/>
    <col min="15888" max="15888" width="5.69921875" style="121" customWidth="1"/>
    <col min="15889" max="15889" width="7.5" style="121" customWidth="1"/>
    <col min="15890" max="15890" width="5.69921875" style="121" customWidth="1"/>
    <col min="15891" max="15891" width="9" style="121" customWidth="1"/>
    <col min="15892" max="15894" width="5.69921875" style="121" customWidth="1"/>
    <col min="15895" max="15895" width="9.09765625" style="121"/>
    <col min="15896" max="15923" width="0" style="121" hidden="1" customWidth="1"/>
    <col min="15924" max="15924" width="9.59765625" style="121" customWidth="1"/>
    <col min="15925" max="16128" width="9.09765625" style="121"/>
    <col min="16129" max="16129" width="4.296875" style="121" customWidth="1"/>
    <col min="16130" max="16130" width="20.5" style="121" customWidth="1"/>
    <col min="16131" max="16131" width="7.296875" style="121" customWidth="1"/>
    <col min="16132" max="16139" width="0" style="121" hidden="1" customWidth="1"/>
    <col min="16140" max="16142" width="5.69921875" style="121" customWidth="1"/>
    <col min="16143" max="16143" width="9.5" style="121" customWidth="1"/>
    <col min="16144" max="16144" width="5.69921875" style="121" customWidth="1"/>
    <col min="16145" max="16145" width="7.5" style="121" customWidth="1"/>
    <col min="16146" max="16146" width="5.69921875" style="121" customWidth="1"/>
    <col min="16147" max="16147" width="9" style="121" customWidth="1"/>
    <col min="16148" max="16150" width="5.69921875" style="121" customWidth="1"/>
    <col min="16151" max="16151" width="9.09765625" style="121"/>
    <col min="16152" max="16179" width="0" style="121" hidden="1" customWidth="1"/>
    <col min="16180" max="16180" width="9.59765625" style="121" customWidth="1"/>
    <col min="16181" max="16384" width="9.09765625" style="121"/>
  </cols>
  <sheetData>
    <row r="1" spans="1:53" x14ac:dyDescent="0.25">
      <c r="A1" s="487" t="s">
        <v>0</v>
      </c>
      <c r="B1" s="488"/>
      <c r="C1" s="489"/>
      <c r="D1" s="490"/>
      <c r="H1" s="490"/>
      <c r="L1" s="490"/>
      <c r="P1" s="490"/>
      <c r="T1" s="490"/>
      <c r="X1" s="490"/>
      <c r="AB1" s="490"/>
      <c r="AF1" s="490"/>
      <c r="AJ1" s="490"/>
      <c r="AN1" s="490"/>
      <c r="AR1" s="490"/>
      <c r="AV1" s="490"/>
      <c r="BA1" s="492" t="s">
        <v>679</v>
      </c>
    </row>
    <row r="2" spans="1:53" ht="17.399999999999999" x14ac:dyDescent="0.25">
      <c r="A2" s="493" t="s">
        <v>680</v>
      </c>
      <c r="B2" s="493"/>
      <c r="C2" s="493"/>
      <c r="D2" s="493"/>
      <c r="E2" s="493"/>
      <c r="F2" s="493"/>
      <c r="G2" s="493"/>
      <c r="H2" s="487"/>
      <c r="Q2" s="494" t="s">
        <v>681</v>
      </c>
      <c r="R2" s="495" t="s">
        <v>737</v>
      </c>
      <c r="S2" s="496"/>
      <c r="T2" s="497" t="s">
        <v>3</v>
      </c>
      <c r="U2" s="498" t="s">
        <v>682</v>
      </c>
      <c r="X2" s="487"/>
      <c r="AB2" s="487"/>
      <c r="AF2" s="487"/>
      <c r="AJ2" s="487"/>
      <c r="AN2" s="487"/>
      <c r="AR2" s="487"/>
      <c r="AV2" s="487"/>
    </row>
    <row r="3" spans="1:53" ht="18" x14ac:dyDescent="0.25">
      <c r="A3" s="499" t="s">
        <v>1</v>
      </c>
      <c r="B3" s="493"/>
      <c r="C3" s="493"/>
      <c r="D3" s="493"/>
      <c r="E3" s="493"/>
      <c r="F3" s="493"/>
      <c r="G3" s="493"/>
      <c r="H3" s="487"/>
      <c r="Q3" s="494" t="s">
        <v>683</v>
      </c>
      <c r="R3" s="489" t="s">
        <v>738</v>
      </c>
      <c r="S3" s="496"/>
      <c r="T3" s="497" t="s">
        <v>4</v>
      </c>
      <c r="U3" s="498" t="s">
        <v>684</v>
      </c>
      <c r="X3" s="487"/>
      <c r="AB3" s="487"/>
      <c r="AF3" s="487"/>
      <c r="AJ3" s="487"/>
      <c r="AN3" s="487"/>
      <c r="AR3" s="487"/>
      <c r="AV3" s="487"/>
    </row>
    <row r="4" spans="1:53" ht="13.5" customHeight="1" x14ac:dyDescent="0.25">
      <c r="A4" s="488"/>
      <c r="C4" s="121"/>
      <c r="J4" s="496"/>
      <c r="M4" s="500"/>
      <c r="S4" s="496"/>
      <c r="T4" s="497" t="s">
        <v>5</v>
      </c>
      <c r="U4" s="498" t="s">
        <v>685</v>
      </c>
      <c r="V4" s="496"/>
      <c r="W4" s="496"/>
      <c r="Z4" s="496"/>
      <c r="AA4" s="496"/>
      <c r="AD4" s="496"/>
      <c r="AE4" s="496"/>
      <c r="AH4" s="496"/>
      <c r="AI4" s="496"/>
      <c r="AL4" s="496"/>
      <c r="AM4" s="496"/>
      <c r="AP4" s="496"/>
      <c r="AQ4" s="496"/>
      <c r="AT4" s="496"/>
      <c r="AU4" s="496"/>
      <c r="AX4" s="496"/>
      <c r="AY4" s="496"/>
      <c r="AZ4" s="501"/>
    </row>
    <row r="5" spans="1:53" ht="13.5" customHeight="1" x14ac:dyDescent="0.25">
      <c r="A5" s="488"/>
      <c r="C5" s="121"/>
      <c r="J5" s="496"/>
      <c r="M5" s="500"/>
      <c r="S5" s="496"/>
      <c r="T5" s="502" t="s">
        <v>31</v>
      </c>
      <c r="U5" s="503">
        <v>2023</v>
      </c>
      <c r="V5" s="496"/>
      <c r="W5" s="496"/>
      <c r="Z5" s="496"/>
      <c r="AA5" s="496"/>
      <c r="AD5" s="496"/>
      <c r="AE5" s="496"/>
      <c r="AH5" s="496"/>
      <c r="AI5" s="496"/>
      <c r="AL5" s="496"/>
      <c r="AM5" s="496"/>
      <c r="AP5" s="496"/>
      <c r="AQ5" s="496"/>
      <c r="AT5" s="496"/>
      <c r="AU5" s="496"/>
      <c r="AX5" s="496"/>
      <c r="AY5" s="496"/>
      <c r="AZ5" s="501"/>
    </row>
    <row r="6" spans="1:53" ht="13.5" customHeight="1" x14ac:dyDescent="0.25">
      <c r="A6" s="504"/>
      <c r="B6" s="502"/>
      <c r="C6" s="503"/>
      <c r="D6" s="490"/>
      <c r="F6" s="496"/>
      <c r="G6" s="496"/>
      <c r="H6" s="490"/>
      <c r="J6" s="496"/>
      <c r="K6" s="496"/>
      <c r="L6" s="490"/>
      <c r="N6" s="496"/>
      <c r="O6" s="496"/>
      <c r="P6" s="490"/>
      <c r="R6" s="496"/>
      <c r="S6" s="496"/>
      <c r="T6" s="490"/>
      <c r="V6" s="496"/>
      <c r="W6" s="496"/>
      <c r="X6" s="490"/>
      <c r="Z6" s="496"/>
      <c r="AA6" s="496"/>
      <c r="AB6" s="490"/>
      <c r="AD6" s="496"/>
      <c r="AE6" s="496"/>
      <c r="AF6" s="490"/>
      <c r="AH6" s="496"/>
      <c r="AI6" s="496"/>
      <c r="AJ6" s="490"/>
      <c r="AL6" s="496"/>
      <c r="AM6" s="496"/>
      <c r="AN6" s="490"/>
      <c r="AP6" s="496"/>
      <c r="AQ6" s="496"/>
      <c r="AR6" s="490"/>
      <c r="AT6" s="496"/>
      <c r="AU6" s="496"/>
      <c r="AV6" s="490"/>
      <c r="AX6" s="496"/>
      <c r="AY6" s="496"/>
      <c r="AZ6" s="501"/>
    </row>
    <row r="7" spans="1:53" ht="13.8" thickBot="1" x14ac:dyDescent="0.3">
      <c r="A7" s="504"/>
      <c r="B7" s="502" t="s">
        <v>686</v>
      </c>
      <c r="C7" s="489"/>
      <c r="D7" s="490"/>
      <c r="E7" s="490"/>
      <c r="F7" s="490"/>
      <c r="G7" s="505">
        <v>44972</v>
      </c>
      <c r="H7" s="490"/>
      <c r="I7" s="490"/>
      <c r="J7" s="490"/>
      <c r="K7" s="505">
        <v>45002</v>
      </c>
      <c r="L7" s="490"/>
      <c r="M7" s="490"/>
      <c r="N7" s="490"/>
      <c r="O7" s="505">
        <v>45033</v>
      </c>
      <c r="P7" s="490"/>
      <c r="Q7" s="490"/>
      <c r="R7" s="490"/>
      <c r="S7" s="505">
        <v>45062</v>
      </c>
      <c r="T7" s="490"/>
      <c r="U7" s="490"/>
      <c r="V7" s="490"/>
      <c r="W7" s="505"/>
      <c r="X7" s="490"/>
      <c r="Y7" s="490"/>
      <c r="Z7" s="490"/>
      <c r="AB7" s="490"/>
      <c r="AC7" s="490"/>
      <c r="AD7" s="490"/>
      <c r="AF7" s="490"/>
      <c r="AG7" s="490"/>
      <c r="AH7" s="490"/>
      <c r="AJ7" s="490"/>
      <c r="AK7" s="490"/>
      <c r="AL7" s="490"/>
      <c r="AN7" s="490"/>
      <c r="AO7" s="490"/>
      <c r="AP7" s="490"/>
      <c r="AR7" s="490"/>
      <c r="AS7" s="490"/>
      <c r="AT7" s="490"/>
      <c r="AV7" s="490"/>
      <c r="AW7" s="490"/>
      <c r="AX7" s="490"/>
      <c r="AY7" s="490"/>
    </row>
    <row r="8" spans="1:53" x14ac:dyDescent="0.25">
      <c r="A8" s="552" t="s">
        <v>687</v>
      </c>
      <c r="B8" s="554" t="s">
        <v>688</v>
      </c>
      <c r="C8" s="506"/>
      <c r="D8" s="546" t="s">
        <v>689</v>
      </c>
      <c r="E8" s="546"/>
      <c r="F8" s="546"/>
      <c r="G8" s="546"/>
      <c r="H8" s="546" t="s">
        <v>690</v>
      </c>
      <c r="I8" s="546"/>
      <c r="J8" s="546"/>
      <c r="K8" s="546"/>
      <c r="L8" s="546" t="s">
        <v>691</v>
      </c>
      <c r="M8" s="546"/>
      <c r="N8" s="546"/>
      <c r="O8" s="546"/>
      <c r="P8" s="546" t="s">
        <v>692</v>
      </c>
      <c r="Q8" s="546"/>
      <c r="R8" s="546"/>
      <c r="S8" s="546"/>
      <c r="T8" s="546" t="s">
        <v>693</v>
      </c>
      <c r="U8" s="546"/>
      <c r="V8" s="546"/>
      <c r="W8" s="546"/>
      <c r="X8" s="546" t="s">
        <v>694</v>
      </c>
      <c r="Y8" s="546"/>
      <c r="Z8" s="546"/>
      <c r="AA8" s="546"/>
      <c r="AB8" s="546" t="s">
        <v>695</v>
      </c>
      <c r="AC8" s="546"/>
      <c r="AD8" s="546"/>
      <c r="AE8" s="546"/>
      <c r="AF8" s="546" t="s">
        <v>696</v>
      </c>
      <c r="AG8" s="546"/>
      <c r="AH8" s="546"/>
      <c r="AI8" s="546"/>
      <c r="AJ8" s="546" t="s">
        <v>697</v>
      </c>
      <c r="AK8" s="546"/>
      <c r="AL8" s="546"/>
      <c r="AM8" s="546"/>
      <c r="AN8" s="546" t="s">
        <v>698</v>
      </c>
      <c r="AO8" s="546"/>
      <c r="AP8" s="546"/>
      <c r="AQ8" s="546"/>
      <c r="AR8" s="546" t="s">
        <v>699</v>
      </c>
      <c r="AS8" s="546"/>
      <c r="AT8" s="546"/>
      <c r="AU8" s="546"/>
      <c r="AV8" s="547" t="s">
        <v>700</v>
      </c>
      <c r="AW8" s="548"/>
      <c r="AX8" s="548"/>
      <c r="AY8" s="549"/>
      <c r="AZ8" s="550" t="s">
        <v>701</v>
      </c>
    </row>
    <row r="9" spans="1:53" x14ac:dyDescent="0.25">
      <c r="A9" s="553"/>
      <c r="B9" s="555"/>
      <c r="C9" s="507" t="s">
        <v>683</v>
      </c>
      <c r="D9" s="507" t="s">
        <v>702</v>
      </c>
      <c r="E9" s="508" t="s">
        <v>703</v>
      </c>
      <c r="F9" s="508" t="s">
        <v>704</v>
      </c>
      <c r="G9" s="508" t="s">
        <v>705</v>
      </c>
      <c r="H9" s="507" t="s">
        <v>702</v>
      </c>
      <c r="I9" s="508" t="s">
        <v>703</v>
      </c>
      <c r="J9" s="508" t="s">
        <v>704</v>
      </c>
      <c r="K9" s="508" t="s">
        <v>705</v>
      </c>
      <c r="L9" s="507" t="s">
        <v>702</v>
      </c>
      <c r="M9" s="508" t="s">
        <v>703</v>
      </c>
      <c r="N9" s="508" t="s">
        <v>704</v>
      </c>
      <c r="O9" s="508" t="s">
        <v>705</v>
      </c>
      <c r="P9" s="507" t="s">
        <v>702</v>
      </c>
      <c r="Q9" s="508" t="s">
        <v>703</v>
      </c>
      <c r="R9" s="508" t="s">
        <v>704</v>
      </c>
      <c r="S9" s="508" t="s">
        <v>705</v>
      </c>
      <c r="T9" s="507" t="s">
        <v>702</v>
      </c>
      <c r="U9" s="508" t="s">
        <v>703</v>
      </c>
      <c r="V9" s="508" t="s">
        <v>704</v>
      </c>
      <c r="W9" s="508" t="s">
        <v>705</v>
      </c>
      <c r="X9" s="507" t="s">
        <v>702</v>
      </c>
      <c r="Y9" s="508" t="s">
        <v>703</v>
      </c>
      <c r="Z9" s="508" t="s">
        <v>704</v>
      </c>
      <c r="AA9" s="508" t="s">
        <v>705</v>
      </c>
      <c r="AB9" s="507" t="s">
        <v>702</v>
      </c>
      <c r="AC9" s="508" t="s">
        <v>703</v>
      </c>
      <c r="AD9" s="508" t="s">
        <v>704</v>
      </c>
      <c r="AE9" s="508" t="s">
        <v>705</v>
      </c>
      <c r="AF9" s="507" t="s">
        <v>702</v>
      </c>
      <c r="AG9" s="508" t="s">
        <v>703</v>
      </c>
      <c r="AH9" s="508" t="s">
        <v>704</v>
      </c>
      <c r="AI9" s="508" t="s">
        <v>705</v>
      </c>
      <c r="AJ9" s="507" t="s">
        <v>702</v>
      </c>
      <c r="AK9" s="508" t="s">
        <v>703</v>
      </c>
      <c r="AL9" s="508" t="s">
        <v>704</v>
      </c>
      <c r="AM9" s="508" t="s">
        <v>705</v>
      </c>
      <c r="AN9" s="507" t="s">
        <v>702</v>
      </c>
      <c r="AO9" s="508" t="s">
        <v>703</v>
      </c>
      <c r="AP9" s="508" t="s">
        <v>704</v>
      </c>
      <c r="AQ9" s="508" t="s">
        <v>705</v>
      </c>
      <c r="AR9" s="507" t="s">
        <v>702</v>
      </c>
      <c r="AS9" s="508" t="s">
        <v>703</v>
      </c>
      <c r="AT9" s="508" t="s">
        <v>704</v>
      </c>
      <c r="AU9" s="508" t="s">
        <v>705</v>
      </c>
      <c r="AV9" s="507" t="s">
        <v>702</v>
      </c>
      <c r="AW9" s="508" t="s">
        <v>703</v>
      </c>
      <c r="AX9" s="508" t="s">
        <v>704</v>
      </c>
      <c r="AY9" s="508" t="s">
        <v>705</v>
      </c>
      <c r="AZ9" s="551"/>
    </row>
    <row r="10" spans="1:53" s="516" customFormat="1" x14ac:dyDescent="0.25">
      <c r="A10" s="509"/>
      <c r="B10" s="510" t="s">
        <v>706</v>
      </c>
      <c r="C10" s="511"/>
      <c r="D10" s="512">
        <f t="shared" ref="D10:AX10" si="0">IFERROR(SUM(D11:D39)/COUNTIF(D11:D39,"&gt;0"),0)</f>
        <v>0</v>
      </c>
      <c r="E10" s="513">
        <f t="shared" si="0"/>
        <v>0</v>
      </c>
      <c r="F10" s="513">
        <f t="shared" si="0"/>
        <v>0</v>
      </c>
      <c r="G10" s="514" t="str">
        <f>IFERROR(SUM(G11:G39)/COUNTIF(G11:G39,"&gt;0"),"")</f>
        <v/>
      </c>
      <c r="H10" s="512">
        <f t="shared" si="0"/>
        <v>0</v>
      </c>
      <c r="I10" s="513">
        <f t="shared" si="0"/>
        <v>0</v>
      </c>
      <c r="J10" s="513">
        <f t="shared" si="0"/>
        <v>0</v>
      </c>
      <c r="K10" s="514" t="str">
        <f>IFERROR(SUM(K11:K39)/COUNTIF(K11:K39,"&gt;0"),"")</f>
        <v/>
      </c>
      <c r="L10" s="512">
        <f t="shared" si="0"/>
        <v>1</v>
      </c>
      <c r="M10" s="513">
        <f t="shared" si="0"/>
        <v>0.9850000000000001</v>
      </c>
      <c r="N10" s="513">
        <f t="shared" si="0"/>
        <v>0</v>
      </c>
      <c r="O10" s="514">
        <f>IFERROR(SUM(O11:O39)/COUNTIF(O11:O39,"&gt;0"),"")</f>
        <v>0.99249999999999994</v>
      </c>
      <c r="P10" s="512">
        <f t="shared" si="0"/>
        <v>1</v>
      </c>
      <c r="Q10" s="513">
        <f t="shared" si="0"/>
        <v>0.99499999999999988</v>
      </c>
      <c r="R10" s="513">
        <f t="shared" si="0"/>
        <v>0</v>
      </c>
      <c r="S10" s="514">
        <f>IFERROR(SUM(S11:S39)/COUNTIF(S11:S39,"&gt;0"),"")</f>
        <v>0.99749999999999994</v>
      </c>
      <c r="T10" s="512">
        <f t="shared" si="0"/>
        <v>0</v>
      </c>
      <c r="U10" s="513">
        <f t="shared" si="0"/>
        <v>0</v>
      </c>
      <c r="V10" s="513">
        <f t="shared" si="0"/>
        <v>0</v>
      </c>
      <c r="W10" s="514" t="str">
        <f>IFERROR(SUM(W11:W39)/COUNTIF(W11:W39,"&gt;0"),"")</f>
        <v/>
      </c>
      <c r="X10" s="512">
        <f t="shared" si="0"/>
        <v>0</v>
      </c>
      <c r="Y10" s="513">
        <f t="shared" si="0"/>
        <v>0</v>
      </c>
      <c r="Z10" s="513">
        <f t="shared" si="0"/>
        <v>0</v>
      </c>
      <c r="AA10" s="514" t="str">
        <f>IFERROR(SUM(AA11:AA39)/COUNTIF(AA11:AA39,"&gt;0"),"")</f>
        <v/>
      </c>
      <c r="AB10" s="512">
        <f t="shared" si="0"/>
        <v>0</v>
      </c>
      <c r="AC10" s="513">
        <f t="shared" si="0"/>
        <v>0</v>
      </c>
      <c r="AD10" s="513">
        <f t="shared" si="0"/>
        <v>0</v>
      </c>
      <c r="AE10" s="514" t="str">
        <f>IFERROR(SUM(AE11:AE39)/COUNTIF(AE11:AE39,"&gt;0"),"")</f>
        <v/>
      </c>
      <c r="AF10" s="512">
        <f t="shared" si="0"/>
        <v>0</v>
      </c>
      <c r="AG10" s="513">
        <f t="shared" si="0"/>
        <v>0</v>
      </c>
      <c r="AH10" s="513">
        <f t="shared" si="0"/>
        <v>0</v>
      </c>
      <c r="AI10" s="514" t="str">
        <f>IFERROR(SUM(AI11:AI39)/COUNTIF(AI11:AI39,"&gt;0"),"")</f>
        <v/>
      </c>
      <c r="AJ10" s="512">
        <f t="shared" si="0"/>
        <v>0</v>
      </c>
      <c r="AK10" s="513">
        <f t="shared" si="0"/>
        <v>0</v>
      </c>
      <c r="AL10" s="513">
        <f t="shared" si="0"/>
        <v>0</v>
      </c>
      <c r="AM10" s="514" t="str">
        <f>IFERROR(SUM(AM11:AM39)/COUNTIF(AM11:AM39,"&gt;0"),"")</f>
        <v/>
      </c>
      <c r="AN10" s="512">
        <f t="shared" si="0"/>
        <v>0</v>
      </c>
      <c r="AO10" s="513">
        <f t="shared" si="0"/>
        <v>0</v>
      </c>
      <c r="AP10" s="513">
        <f t="shared" si="0"/>
        <v>0</v>
      </c>
      <c r="AQ10" s="514" t="str">
        <f>IFERROR(SUM(AQ11:AQ39)/COUNTIF(AQ11:AQ39,"&gt;0"),"")</f>
        <v/>
      </c>
      <c r="AR10" s="512">
        <f t="shared" si="0"/>
        <v>0</v>
      </c>
      <c r="AS10" s="513">
        <f t="shared" si="0"/>
        <v>0</v>
      </c>
      <c r="AT10" s="513">
        <f t="shared" si="0"/>
        <v>0</v>
      </c>
      <c r="AU10" s="514" t="str">
        <f>IFERROR(SUM(AU11:AU39)/COUNTIF(AU11:AU39,"&gt;0"),"")</f>
        <v/>
      </c>
      <c r="AV10" s="512">
        <f t="shared" si="0"/>
        <v>0</v>
      </c>
      <c r="AW10" s="513">
        <f t="shared" si="0"/>
        <v>0</v>
      </c>
      <c r="AX10" s="513">
        <f t="shared" si="0"/>
        <v>0</v>
      </c>
      <c r="AY10" s="514" t="str">
        <f>IFERROR(SUM(AY11:AY39)/COUNTIF(AY11:AY39,"&gt;0"),"")</f>
        <v/>
      </c>
      <c r="AZ10" s="515">
        <f>IFERROR(AVERAGE(AY10,AU10,AQ10,AM10,AI10,AE10,AA10,W10,S10,O10),"")</f>
        <v>0.99499999999999988</v>
      </c>
    </row>
    <row r="11" spans="1:53" x14ac:dyDescent="0.25">
      <c r="A11" s="517">
        <v>1</v>
      </c>
      <c r="B11" s="518" t="s">
        <v>707</v>
      </c>
      <c r="C11" s="519" t="s">
        <v>708</v>
      </c>
      <c r="D11" s="520"/>
      <c r="E11" s="520"/>
      <c r="F11" s="520"/>
      <c r="G11" s="521" t="str">
        <f t="shared" ref="G11:G39" si="1">IFERROR(AVERAGE(D11:F11),"")</f>
        <v/>
      </c>
      <c r="H11" s="520"/>
      <c r="I11" s="520"/>
      <c r="J11" s="520"/>
      <c r="K11" s="521" t="str">
        <f t="shared" ref="K11:K39" si="2">IFERROR(AVERAGE(H11:J11),"")</f>
        <v/>
      </c>
      <c r="L11" s="528"/>
      <c r="M11" s="528"/>
      <c r="N11" s="528"/>
      <c r="O11" s="521" t="str">
        <f>IFERROR(AVERAGE(L11:N11),"")</f>
        <v/>
      </c>
      <c r="P11" s="528"/>
      <c r="Q11" s="528"/>
      <c r="R11" s="528"/>
      <c r="S11" s="521" t="str">
        <f t="shared" ref="S11:S39" si="3">IFERROR(AVERAGE(P11:R11),"")</f>
        <v/>
      </c>
      <c r="T11" s="522"/>
      <c r="U11" s="522"/>
      <c r="V11" s="522"/>
      <c r="W11" s="521" t="str">
        <f t="shared" ref="W11:W39" si="4">IFERROR(AVERAGE(T11:V11),"")</f>
        <v/>
      </c>
      <c r="X11" s="520"/>
      <c r="Y11" s="520"/>
      <c r="Z11" s="520"/>
      <c r="AA11" s="521" t="str">
        <f t="shared" ref="AA11:AA39" si="5">IFERROR(AVERAGE(X11:Z11),"")</f>
        <v/>
      </c>
      <c r="AB11" s="520"/>
      <c r="AC11" s="520"/>
      <c r="AD11" s="520"/>
      <c r="AE11" s="521" t="str">
        <f t="shared" ref="AE11:AE39" si="6">IFERROR(AVERAGE(AB11:AD11),"")</f>
        <v/>
      </c>
      <c r="AF11" s="520"/>
      <c r="AG11" s="520"/>
      <c r="AH11" s="520"/>
      <c r="AI11" s="521" t="str">
        <f t="shared" ref="AI11:AI39" si="7">IFERROR(AVERAGE(AF11:AH11),"")</f>
        <v/>
      </c>
      <c r="AJ11" s="520"/>
      <c r="AK11" s="520"/>
      <c r="AL11" s="520"/>
      <c r="AM11" s="521" t="str">
        <f t="shared" ref="AM11:AM39" si="8">IFERROR(AVERAGE(AJ11:AL11),"")</f>
        <v/>
      </c>
      <c r="AN11" s="520"/>
      <c r="AO11" s="520"/>
      <c r="AP11" s="520"/>
      <c r="AQ11" s="521" t="str">
        <f t="shared" ref="AQ11:AQ39" si="9">IFERROR(AVERAGE(AN11:AP11),"")</f>
        <v/>
      </c>
      <c r="AR11" s="520"/>
      <c r="AS11" s="520"/>
      <c r="AT11" s="520"/>
      <c r="AU11" s="521" t="str">
        <f t="shared" ref="AU11:AU39" si="10">IFERROR(AVERAGE(AR11:AT11),"")</f>
        <v/>
      </c>
      <c r="AV11" s="520"/>
      <c r="AW11" s="520"/>
      <c r="AX11" s="520"/>
      <c r="AY11" s="521" t="str">
        <f t="shared" ref="AY11:AY39" si="11">IFERROR(AVERAGE(AV11:AX11),"")</f>
        <v/>
      </c>
      <c r="AZ11" s="523" t="str">
        <f t="shared" ref="AZ11:AZ39" si="12">IFERROR(AVERAGE(AY11,AU11,AQ11,AM11,AI11,AE11,AA11,W11,S11,O11),"")</f>
        <v/>
      </c>
    </row>
    <row r="12" spans="1:53" s="516" customFormat="1" x14ac:dyDescent="0.25">
      <c r="A12" s="524">
        <v>2</v>
      </c>
      <c r="B12" s="518" t="s">
        <v>709</v>
      </c>
      <c r="C12" s="525" t="s">
        <v>708</v>
      </c>
      <c r="D12" s="522"/>
      <c r="E12" s="526"/>
      <c r="F12" s="526"/>
      <c r="G12" s="521" t="str">
        <f t="shared" si="1"/>
        <v/>
      </c>
      <c r="H12" s="522"/>
      <c r="I12" s="526"/>
      <c r="J12" s="526"/>
      <c r="K12" s="521" t="str">
        <f t="shared" si="2"/>
        <v/>
      </c>
      <c r="L12" s="522">
        <v>1</v>
      </c>
      <c r="M12" s="522">
        <v>1</v>
      </c>
      <c r="N12" s="526"/>
      <c r="O12" s="521">
        <f t="shared" ref="O12:O39" si="13">IFERROR(AVERAGE(L12:N12),"")</f>
        <v>1</v>
      </c>
      <c r="P12" s="522">
        <v>1</v>
      </c>
      <c r="Q12" s="522">
        <v>1</v>
      </c>
      <c r="R12" s="526"/>
      <c r="S12" s="521">
        <f t="shared" si="3"/>
        <v>1</v>
      </c>
      <c r="T12" s="522"/>
      <c r="U12" s="526"/>
      <c r="V12" s="526"/>
      <c r="W12" s="521" t="str">
        <f t="shared" si="4"/>
        <v/>
      </c>
      <c r="X12" s="522"/>
      <c r="Y12" s="526"/>
      <c r="Z12" s="526"/>
      <c r="AA12" s="521" t="str">
        <f t="shared" si="5"/>
        <v/>
      </c>
      <c r="AB12" s="522"/>
      <c r="AC12" s="526"/>
      <c r="AD12" s="526"/>
      <c r="AE12" s="521" t="str">
        <f t="shared" si="6"/>
        <v/>
      </c>
      <c r="AF12" s="522"/>
      <c r="AG12" s="526"/>
      <c r="AH12" s="526"/>
      <c r="AI12" s="521" t="str">
        <f t="shared" si="7"/>
        <v/>
      </c>
      <c r="AJ12" s="522"/>
      <c r="AK12" s="526"/>
      <c r="AL12" s="526"/>
      <c r="AM12" s="521" t="str">
        <f t="shared" si="8"/>
        <v/>
      </c>
      <c r="AN12" s="522"/>
      <c r="AO12" s="526"/>
      <c r="AP12" s="526"/>
      <c r="AQ12" s="521" t="str">
        <f t="shared" si="9"/>
        <v/>
      </c>
      <c r="AR12" s="522"/>
      <c r="AS12" s="526"/>
      <c r="AT12" s="526"/>
      <c r="AU12" s="521" t="str">
        <f t="shared" si="10"/>
        <v/>
      </c>
      <c r="AV12" s="522"/>
      <c r="AW12" s="526"/>
      <c r="AX12" s="526"/>
      <c r="AY12" s="521" t="str">
        <f t="shared" si="11"/>
        <v/>
      </c>
      <c r="AZ12" s="523">
        <f t="shared" si="12"/>
        <v>1</v>
      </c>
    </row>
    <row r="13" spans="1:53" s="516" customFormat="1" x14ac:dyDescent="0.25">
      <c r="A13" s="524">
        <v>3</v>
      </c>
      <c r="B13" s="518" t="s">
        <v>710</v>
      </c>
      <c r="C13" s="525" t="s">
        <v>708</v>
      </c>
      <c r="D13" s="522"/>
      <c r="E13" s="526"/>
      <c r="F13" s="526"/>
      <c r="G13" s="521" t="str">
        <f t="shared" si="1"/>
        <v/>
      </c>
      <c r="H13" s="522"/>
      <c r="I13" s="526"/>
      <c r="J13" s="526"/>
      <c r="K13" s="521" t="str">
        <f t="shared" si="2"/>
        <v/>
      </c>
      <c r="L13" s="534"/>
      <c r="M13" s="534"/>
      <c r="N13" s="534"/>
      <c r="O13" s="521" t="str">
        <f t="shared" si="13"/>
        <v/>
      </c>
      <c r="P13" s="534"/>
      <c r="Q13" s="534"/>
      <c r="R13" s="534"/>
      <c r="S13" s="521" t="str">
        <f t="shared" si="3"/>
        <v/>
      </c>
      <c r="T13" s="522"/>
      <c r="U13" s="526"/>
      <c r="V13" s="526"/>
      <c r="W13" s="521" t="str">
        <f t="shared" si="4"/>
        <v/>
      </c>
      <c r="X13" s="522"/>
      <c r="Y13" s="526"/>
      <c r="Z13" s="526"/>
      <c r="AA13" s="521" t="str">
        <f t="shared" si="5"/>
        <v/>
      </c>
      <c r="AB13" s="522"/>
      <c r="AC13" s="526"/>
      <c r="AD13" s="526"/>
      <c r="AE13" s="521" t="str">
        <f t="shared" si="6"/>
        <v/>
      </c>
      <c r="AF13" s="522"/>
      <c r="AG13" s="526"/>
      <c r="AH13" s="526"/>
      <c r="AI13" s="521" t="str">
        <f t="shared" si="7"/>
        <v/>
      </c>
      <c r="AJ13" s="522"/>
      <c r="AK13" s="526"/>
      <c r="AL13" s="526"/>
      <c r="AM13" s="521" t="str">
        <f t="shared" si="8"/>
        <v/>
      </c>
      <c r="AN13" s="522"/>
      <c r="AO13" s="526"/>
      <c r="AP13" s="526"/>
      <c r="AQ13" s="521" t="str">
        <f t="shared" si="9"/>
        <v/>
      </c>
      <c r="AR13" s="522"/>
      <c r="AS13" s="526"/>
      <c r="AT13" s="526"/>
      <c r="AU13" s="521" t="str">
        <f t="shared" si="10"/>
        <v/>
      </c>
      <c r="AV13" s="522"/>
      <c r="AW13" s="526"/>
      <c r="AX13" s="526"/>
      <c r="AY13" s="521" t="str">
        <f t="shared" si="11"/>
        <v/>
      </c>
      <c r="AZ13" s="523" t="str">
        <f t="shared" si="12"/>
        <v/>
      </c>
    </row>
    <row r="14" spans="1:53" s="516" customFormat="1" x14ac:dyDescent="0.25">
      <c r="A14" s="527">
        <v>4</v>
      </c>
      <c r="B14" s="518" t="s">
        <v>711</v>
      </c>
      <c r="C14" s="525" t="s">
        <v>708</v>
      </c>
      <c r="D14" s="522"/>
      <c r="E14" s="526"/>
      <c r="F14" s="526"/>
      <c r="G14" s="521" t="str">
        <f t="shared" si="1"/>
        <v/>
      </c>
      <c r="H14" s="522"/>
      <c r="I14" s="526"/>
      <c r="J14" s="526"/>
      <c r="K14" s="521" t="str">
        <f t="shared" si="2"/>
        <v/>
      </c>
      <c r="L14" s="528"/>
      <c r="M14" s="528"/>
      <c r="N14" s="529"/>
      <c r="O14" s="521" t="str">
        <f t="shared" si="13"/>
        <v/>
      </c>
      <c r="P14" s="528"/>
      <c r="Q14" s="528"/>
      <c r="R14" s="529"/>
      <c r="S14" s="521" t="str">
        <f t="shared" si="3"/>
        <v/>
      </c>
      <c r="T14" s="522"/>
      <c r="U14" s="526"/>
      <c r="V14" s="526"/>
      <c r="W14" s="521" t="str">
        <f t="shared" si="4"/>
        <v/>
      </c>
      <c r="X14" s="522"/>
      <c r="Y14" s="526"/>
      <c r="Z14" s="526"/>
      <c r="AA14" s="521" t="str">
        <f t="shared" si="5"/>
        <v/>
      </c>
      <c r="AB14" s="522"/>
      <c r="AC14" s="526"/>
      <c r="AD14" s="526"/>
      <c r="AE14" s="521" t="str">
        <f t="shared" si="6"/>
        <v/>
      </c>
      <c r="AF14" s="522"/>
      <c r="AG14" s="526"/>
      <c r="AH14" s="526"/>
      <c r="AI14" s="521" t="str">
        <f t="shared" si="7"/>
        <v/>
      </c>
      <c r="AJ14" s="522"/>
      <c r="AK14" s="526"/>
      <c r="AL14" s="526"/>
      <c r="AM14" s="521" t="str">
        <f t="shared" si="8"/>
        <v/>
      </c>
      <c r="AN14" s="522"/>
      <c r="AO14" s="526"/>
      <c r="AP14" s="526"/>
      <c r="AQ14" s="521" t="str">
        <f t="shared" si="9"/>
        <v/>
      </c>
      <c r="AR14" s="522"/>
      <c r="AS14" s="526"/>
      <c r="AT14" s="526"/>
      <c r="AU14" s="521" t="str">
        <f t="shared" si="10"/>
        <v/>
      </c>
      <c r="AV14" s="522"/>
      <c r="AW14" s="526"/>
      <c r="AX14" s="526"/>
      <c r="AY14" s="521" t="str">
        <f t="shared" si="11"/>
        <v/>
      </c>
      <c r="AZ14" s="523" t="str">
        <f t="shared" si="12"/>
        <v/>
      </c>
    </row>
    <row r="15" spans="1:53" s="516" customFormat="1" x14ac:dyDescent="0.25">
      <c r="A15" s="524">
        <v>5</v>
      </c>
      <c r="B15" s="518" t="s">
        <v>712</v>
      </c>
      <c r="C15" s="525" t="s">
        <v>708</v>
      </c>
      <c r="D15" s="522"/>
      <c r="E15" s="526"/>
      <c r="F15" s="526"/>
      <c r="G15" s="521" t="str">
        <f t="shared" si="1"/>
        <v/>
      </c>
      <c r="H15" s="522"/>
      <c r="I15" s="526"/>
      <c r="J15" s="526"/>
      <c r="K15" s="521" t="str">
        <f t="shared" si="2"/>
        <v/>
      </c>
      <c r="L15" s="522">
        <v>1</v>
      </c>
      <c r="M15" s="522">
        <v>1</v>
      </c>
      <c r="N15" s="526"/>
      <c r="O15" s="521">
        <f t="shared" si="13"/>
        <v>1</v>
      </c>
      <c r="P15" s="522">
        <v>1</v>
      </c>
      <c r="Q15" s="522">
        <v>1</v>
      </c>
      <c r="R15" s="526"/>
      <c r="S15" s="521">
        <f t="shared" si="3"/>
        <v>1</v>
      </c>
      <c r="T15" s="522"/>
      <c r="U15" s="526"/>
      <c r="V15" s="526"/>
      <c r="W15" s="521" t="str">
        <f t="shared" si="4"/>
        <v/>
      </c>
      <c r="X15" s="522"/>
      <c r="Y15" s="526"/>
      <c r="Z15" s="526"/>
      <c r="AA15" s="521" t="str">
        <f t="shared" si="5"/>
        <v/>
      </c>
      <c r="AB15" s="522"/>
      <c r="AC15" s="526"/>
      <c r="AD15" s="526"/>
      <c r="AE15" s="521" t="str">
        <f t="shared" si="6"/>
        <v/>
      </c>
      <c r="AF15" s="522"/>
      <c r="AG15" s="526"/>
      <c r="AH15" s="526"/>
      <c r="AI15" s="521" t="str">
        <f t="shared" si="7"/>
        <v/>
      </c>
      <c r="AJ15" s="522"/>
      <c r="AK15" s="526"/>
      <c r="AL15" s="526"/>
      <c r="AM15" s="521" t="str">
        <f t="shared" si="8"/>
        <v/>
      </c>
      <c r="AN15" s="522"/>
      <c r="AO15" s="526"/>
      <c r="AP15" s="526"/>
      <c r="AQ15" s="521" t="str">
        <f t="shared" si="9"/>
        <v/>
      </c>
      <c r="AR15" s="522"/>
      <c r="AS15" s="526"/>
      <c r="AT15" s="526"/>
      <c r="AU15" s="521" t="str">
        <f t="shared" si="10"/>
        <v/>
      </c>
      <c r="AV15" s="522"/>
      <c r="AW15" s="526"/>
      <c r="AX15" s="526"/>
      <c r="AY15" s="521" t="str">
        <f t="shared" si="11"/>
        <v/>
      </c>
      <c r="AZ15" s="523">
        <f t="shared" si="12"/>
        <v>1</v>
      </c>
    </row>
    <row r="16" spans="1:53" s="531" customFormat="1" x14ac:dyDescent="0.25">
      <c r="A16" s="524">
        <v>6</v>
      </c>
      <c r="B16" s="518" t="s">
        <v>713</v>
      </c>
      <c r="C16" s="518" t="s">
        <v>708</v>
      </c>
      <c r="D16" s="522"/>
      <c r="E16" s="530"/>
      <c r="F16" s="530"/>
      <c r="G16" s="521" t="str">
        <f t="shared" si="1"/>
        <v/>
      </c>
      <c r="H16" s="522"/>
      <c r="I16" s="530"/>
      <c r="J16" s="530"/>
      <c r="K16" s="521" t="str">
        <f t="shared" si="2"/>
        <v/>
      </c>
      <c r="L16" s="534"/>
      <c r="M16" s="534"/>
      <c r="N16" s="534"/>
      <c r="O16" s="521" t="str">
        <f t="shared" si="13"/>
        <v/>
      </c>
      <c r="P16" s="534"/>
      <c r="Q16" s="534"/>
      <c r="R16" s="534"/>
      <c r="S16" s="521" t="str">
        <f t="shared" si="3"/>
        <v/>
      </c>
      <c r="T16" s="522"/>
      <c r="U16" s="530"/>
      <c r="V16" s="530"/>
      <c r="W16" s="521" t="str">
        <f t="shared" si="4"/>
        <v/>
      </c>
      <c r="X16" s="522"/>
      <c r="Y16" s="530"/>
      <c r="Z16" s="530"/>
      <c r="AA16" s="521" t="str">
        <f t="shared" si="5"/>
        <v/>
      </c>
      <c r="AB16" s="522"/>
      <c r="AC16" s="530"/>
      <c r="AD16" s="530"/>
      <c r="AE16" s="521" t="str">
        <f t="shared" si="6"/>
        <v/>
      </c>
      <c r="AF16" s="522"/>
      <c r="AG16" s="530"/>
      <c r="AH16" s="530"/>
      <c r="AI16" s="521" t="str">
        <f t="shared" si="7"/>
        <v/>
      </c>
      <c r="AJ16" s="522"/>
      <c r="AK16" s="530"/>
      <c r="AL16" s="530"/>
      <c r="AM16" s="521" t="str">
        <f t="shared" si="8"/>
        <v/>
      </c>
      <c r="AN16" s="522"/>
      <c r="AO16" s="530"/>
      <c r="AP16" s="530"/>
      <c r="AQ16" s="521" t="str">
        <f t="shared" si="9"/>
        <v/>
      </c>
      <c r="AR16" s="522"/>
      <c r="AS16" s="530"/>
      <c r="AT16" s="530"/>
      <c r="AU16" s="521" t="str">
        <f t="shared" si="10"/>
        <v/>
      </c>
      <c r="AV16" s="522"/>
      <c r="AW16" s="530"/>
      <c r="AX16" s="530"/>
      <c r="AY16" s="521" t="str">
        <f t="shared" si="11"/>
        <v/>
      </c>
      <c r="AZ16" s="523" t="str">
        <f t="shared" si="12"/>
        <v/>
      </c>
    </row>
    <row r="17" spans="1:52" s="516" customFormat="1" x14ac:dyDescent="0.25">
      <c r="A17" s="524">
        <f>A16+1</f>
        <v>7</v>
      </c>
      <c r="B17" s="518" t="s">
        <v>714</v>
      </c>
      <c r="C17" s="532" t="s">
        <v>708</v>
      </c>
      <c r="D17" s="533"/>
      <c r="E17" s="526"/>
      <c r="F17" s="526"/>
      <c r="G17" s="521" t="str">
        <f t="shared" si="1"/>
        <v/>
      </c>
      <c r="H17" s="533"/>
      <c r="I17" s="526"/>
      <c r="J17" s="526"/>
      <c r="K17" s="521" t="str">
        <f t="shared" si="2"/>
        <v/>
      </c>
      <c r="L17" s="534"/>
      <c r="M17" s="534"/>
      <c r="N17" s="529"/>
      <c r="O17" s="521" t="str">
        <f t="shared" si="13"/>
        <v/>
      </c>
      <c r="P17" s="534"/>
      <c r="Q17" s="534"/>
      <c r="R17" s="529"/>
      <c r="S17" s="521" t="str">
        <f t="shared" si="3"/>
        <v/>
      </c>
      <c r="T17" s="533"/>
      <c r="U17" s="526"/>
      <c r="V17" s="526"/>
      <c r="W17" s="521" t="str">
        <f t="shared" si="4"/>
        <v/>
      </c>
      <c r="X17" s="533"/>
      <c r="Y17" s="526"/>
      <c r="Z17" s="526"/>
      <c r="AA17" s="521" t="str">
        <f t="shared" si="5"/>
        <v/>
      </c>
      <c r="AB17" s="533"/>
      <c r="AC17" s="526"/>
      <c r="AD17" s="526"/>
      <c r="AE17" s="521" t="str">
        <f t="shared" si="6"/>
        <v/>
      </c>
      <c r="AF17" s="533"/>
      <c r="AG17" s="526"/>
      <c r="AH17" s="526"/>
      <c r="AI17" s="521" t="str">
        <f t="shared" si="7"/>
        <v/>
      </c>
      <c r="AJ17" s="533"/>
      <c r="AK17" s="526"/>
      <c r="AL17" s="526"/>
      <c r="AM17" s="521" t="str">
        <f t="shared" si="8"/>
        <v/>
      </c>
      <c r="AN17" s="533"/>
      <c r="AO17" s="526"/>
      <c r="AP17" s="526"/>
      <c r="AQ17" s="521" t="str">
        <f t="shared" si="9"/>
        <v/>
      </c>
      <c r="AR17" s="533"/>
      <c r="AS17" s="526"/>
      <c r="AT17" s="526"/>
      <c r="AU17" s="521" t="str">
        <f t="shared" si="10"/>
        <v/>
      </c>
      <c r="AV17" s="533"/>
      <c r="AW17" s="526"/>
      <c r="AX17" s="526"/>
      <c r="AY17" s="521" t="str">
        <f t="shared" si="11"/>
        <v/>
      </c>
      <c r="AZ17" s="523" t="str">
        <f t="shared" si="12"/>
        <v/>
      </c>
    </row>
    <row r="18" spans="1:52" s="516" customFormat="1" ht="13.8" x14ac:dyDescent="0.25">
      <c r="A18" s="524">
        <v>8</v>
      </c>
      <c r="B18" s="535" t="s">
        <v>715</v>
      </c>
      <c r="C18" s="532" t="s">
        <v>708</v>
      </c>
      <c r="D18" s="533"/>
      <c r="E18" s="526"/>
      <c r="F18" s="526"/>
      <c r="G18" s="521" t="str">
        <f t="shared" si="1"/>
        <v/>
      </c>
      <c r="H18" s="533"/>
      <c r="I18" s="526"/>
      <c r="J18" s="526"/>
      <c r="K18" s="521" t="str">
        <f t="shared" si="2"/>
        <v/>
      </c>
      <c r="L18" s="534"/>
      <c r="M18" s="534"/>
      <c r="N18" s="529"/>
      <c r="O18" s="521" t="str">
        <f t="shared" si="13"/>
        <v/>
      </c>
      <c r="P18" s="534"/>
      <c r="Q18" s="534"/>
      <c r="R18" s="529"/>
      <c r="S18" s="521" t="str">
        <f t="shared" si="3"/>
        <v/>
      </c>
      <c r="T18" s="533"/>
      <c r="U18" s="526"/>
      <c r="V18" s="526"/>
      <c r="W18" s="521" t="str">
        <f t="shared" si="4"/>
        <v/>
      </c>
      <c r="X18" s="533"/>
      <c r="Y18" s="526"/>
      <c r="Z18" s="526"/>
      <c r="AA18" s="521" t="str">
        <f t="shared" si="5"/>
        <v/>
      </c>
      <c r="AB18" s="533"/>
      <c r="AC18" s="526"/>
      <c r="AD18" s="526"/>
      <c r="AE18" s="521" t="str">
        <f t="shared" si="6"/>
        <v/>
      </c>
      <c r="AF18" s="533"/>
      <c r="AG18" s="526"/>
      <c r="AH18" s="526"/>
      <c r="AI18" s="521" t="str">
        <f t="shared" si="7"/>
        <v/>
      </c>
      <c r="AJ18" s="533"/>
      <c r="AK18" s="526"/>
      <c r="AL18" s="526"/>
      <c r="AM18" s="521" t="str">
        <f t="shared" si="8"/>
        <v/>
      </c>
      <c r="AN18" s="533"/>
      <c r="AO18" s="526"/>
      <c r="AP18" s="526"/>
      <c r="AQ18" s="521" t="str">
        <f t="shared" si="9"/>
        <v/>
      </c>
      <c r="AR18" s="533"/>
      <c r="AS18" s="526"/>
      <c r="AT18" s="526"/>
      <c r="AU18" s="521" t="str">
        <f t="shared" si="10"/>
        <v/>
      </c>
      <c r="AV18" s="533"/>
      <c r="AW18" s="526"/>
      <c r="AX18" s="526"/>
      <c r="AY18" s="521" t="str">
        <f t="shared" si="11"/>
        <v/>
      </c>
      <c r="AZ18" s="523" t="str">
        <f t="shared" si="12"/>
        <v/>
      </c>
    </row>
    <row r="19" spans="1:52" s="516" customFormat="1" x14ac:dyDescent="0.25">
      <c r="A19" s="524">
        <v>9</v>
      </c>
      <c r="B19" s="518" t="s">
        <v>716</v>
      </c>
      <c r="C19" s="532" t="s">
        <v>708</v>
      </c>
      <c r="D19" s="533"/>
      <c r="E19" s="526"/>
      <c r="F19" s="526"/>
      <c r="G19" s="521" t="str">
        <f t="shared" si="1"/>
        <v/>
      </c>
      <c r="H19" s="533"/>
      <c r="I19" s="526"/>
      <c r="J19" s="526"/>
      <c r="K19" s="521" t="str">
        <f t="shared" si="2"/>
        <v/>
      </c>
      <c r="L19" s="533">
        <v>1</v>
      </c>
      <c r="M19" s="533">
        <v>1</v>
      </c>
      <c r="N19" s="526"/>
      <c r="O19" s="521">
        <f t="shared" si="13"/>
        <v>1</v>
      </c>
      <c r="P19" s="533">
        <v>1</v>
      </c>
      <c r="Q19" s="533">
        <v>1</v>
      </c>
      <c r="R19" s="526"/>
      <c r="S19" s="521">
        <f t="shared" si="3"/>
        <v>1</v>
      </c>
      <c r="T19" s="533"/>
      <c r="U19" s="526"/>
      <c r="V19" s="526"/>
      <c r="W19" s="521" t="str">
        <f t="shared" si="4"/>
        <v/>
      </c>
      <c r="X19" s="533"/>
      <c r="Y19" s="526"/>
      <c r="Z19" s="526"/>
      <c r="AA19" s="521" t="str">
        <f t="shared" si="5"/>
        <v/>
      </c>
      <c r="AB19" s="533"/>
      <c r="AC19" s="526"/>
      <c r="AD19" s="526"/>
      <c r="AE19" s="521" t="str">
        <f t="shared" si="6"/>
        <v/>
      </c>
      <c r="AF19" s="533"/>
      <c r="AG19" s="526"/>
      <c r="AH19" s="526"/>
      <c r="AI19" s="521" t="str">
        <f t="shared" si="7"/>
        <v/>
      </c>
      <c r="AJ19" s="533"/>
      <c r="AK19" s="526"/>
      <c r="AL19" s="526"/>
      <c r="AM19" s="521" t="str">
        <f t="shared" si="8"/>
        <v/>
      </c>
      <c r="AN19" s="533"/>
      <c r="AO19" s="526"/>
      <c r="AP19" s="526"/>
      <c r="AQ19" s="521" t="str">
        <f t="shared" si="9"/>
        <v/>
      </c>
      <c r="AR19" s="533"/>
      <c r="AS19" s="526"/>
      <c r="AT19" s="526"/>
      <c r="AU19" s="521" t="str">
        <f t="shared" si="10"/>
        <v/>
      </c>
      <c r="AV19" s="533"/>
      <c r="AW19" s="526"/>
      <c r="AX19" s="526"/>
      <c r="AY19" s="521" t="str">
        <f t="shared" si="11"/>
        <v/>
      </c>
      <c r="AZ19" s="523">
        <f t="shared" si="12"/>
        <v>1</v>
      </c>
    </row>
    <row r="20" spans="1:52" s="516" customFormat="1" x14ac:dyDescent="0.25">
      <c r="A20" s="524">
        <v>10</v>
      </c>
      <c r="B20" s="518" t="s">
        <v>717</v>
      </c>
      <c r="C20" s="532" t="s">
        <v>708</v>
      </c>
      <c r="D20" s="533"/>
      <c r="E20" s="526"/>
      <c r="F20" s="526"/>
      <c r="G20" s="521" t="str">
        <f t="shared" si="1"/>
        <v/>
      </c>
      <c r="H20" s="533"/>
      <c r="I20" s="526"/>
      <c r="J20" s="526"/>
      <c r="K20" s="521" t="str">
        <f t="shared" si="2"/>
        <v/>
      </c>
      <c r="L20" s="533">
        <v>1</v>
      </c>
      <c r="M20" s="533">
        <v>1</v>
      </c>
      <c r="N20" s="526"/>
      <c r="O20" s="521">
        <f t="shared" si="13"/>
        <v>1</v>
      </c>
      <c r="P20" s="533">
        <v>1</v>
      </c>
      <c r="Q20" s="533">
        <v>1</v>
      </c>
      <c r="R20" s="526"/>
      <c r="S20" s="521">
        <f t="shared" si="3"/>
        <v>1</v>
      </c>
      <c r="T20" s="533"/>
      <c r="U20" s="526"/>
      <c r="V20" s="526"/>
      <c r="W20" s="521" t="str">
        <f t="shared" si="4"/>
        <v/>
      </c>
      <c r="X20" s="533"/>
      <c r="Y20" s="526"/>
      <c r="Z20" s="526"/>
      <c r="AA20" s="521" t="str">
        <f t="shared" si="5"/>
        <v/>
      </c>
      <c r="AB20" s="533"/>
      <c r="AC20" s="526"/>
      <c r="AD20" s="526"/>
      <c r="AE20" s="521" t="str">
        <f t="shared" si="6"/>
        <v/>
      </c>
      <c r="AF20" s="533"/>
      <c r="AG20" s="526"/>
      <c r="AH20" s="526"/>
      <c r="AI20" s="521" t="str">
        <f t="shared" si="7"/>
        <v/>
      </c>
      <c r="AJ20" s="533"/>
      <c r="AK20" s="526"/>
      <c r="AL20" s="526"/>
      <c r="AM20" s="521" t="str">
        <f t="shared" si="8"/>
        <v/>
      </c>
      <c r="AN20" s="533"/>
      <c r="AO20" s="526"/>
      <c r="AP20" s="526"/>
      <c r="AQ20" s="521" t="str">
        <f t="shared" si="9"/>
        <v/>
      </c>
      <c r="AR20" s="533"/>
      <c r="AS20" s="526"/>
      <c r="AT20" s="526"/>
      <c r="AU20" s="521" t="str">
        <f t="shared" si="10"/>
        <v/>
      </c>
      <c r="AV20" s="533"/>
      <c r="AW20" s="526"/>
      <c r="AX20" s="526"/>
      <c r="AY20" s="521" t="str">
        <f t="shared" si="11"/>
        <v/>
      </c>
      <c r="AZ20" s="523">
        <f t="shared" si="12"/>
        <v>1</v>
      </c>
    </row>
    <row r="21" spans="1:52" s="516" customFormat="1" ht="26.4" x14ac:dyDescent="0.25">
      <c r="A21" s="524">
        <v>11</v>
      </c>
      <c r="B21" s="518" t="s">
        <v>718</v>
      </c>
      <c r="C21" s="532" t="s">
        <v>708</v>
      </c>
      <c r="D21" s="533"/>
      <c r="E21" s="526"/>
      <c r="F21" s="526"/>
      <c r="G21" s="521" t="str">
        <f t="shared" si="1"/>
        <v/>
      </c>
      <c r="H21" s="533"/>
      <c r="I21" s="526"/>
      <c r="J21" s="526"/>
      <c r="K21" s="521" t="str">
        <f t="shared" si="2"/>
        <v/>
      </c>
      <c r="L21" s="534"/>
      <c r="M21" s="534"/>
      <c r="N21" s="534"/>
      <c r="O21" s="521" t="str">
        <f t="shared" si="13"/>
        <v/>
      </c>
      <c r="P21" s="534"/>
      <c r="Q21" s="534"/>
      <c r="R21" s="534"/>
      <c r="S21" s="521" t="str">
        <f t="shared" si="3"/>
        <v/>
      </c>
      <c r="T21" s="533"/>
      <c r="U21" s="526"/>
      <c r="V21" s="526"/>
      <c r="W21" s="521" t="str">
        <f t="shared" si="4"/>
        <v/>
      </c>
      <c r="X21" s="533"/>
      <c r="Y21" s="526"/>
      <c r="Z21" s="526"/>
      <c r="AA21" s="521" t="str">
        <f t="shared" si="5"/>
        <v/>
      </c>
      <c r="AB21" s="533"/>
      <c r="AC21" s="526"/>
      <c r="AD21" s="526"/>
      <c r="AE21" s="521" t="str">
        <f t="shared" si="6"/>
        <v/>
      </c>
      <c r="AF21" s="533"/>
      <c r="AG21" s="526"/>
      <c r="AH21" s="526"/>
      <c r="AI21" s="521" t="str">
        <f t="shared" si="7"/>
        <v/>
      </c>
      <c r="AJ21" s="533"/>
      <c r="AK21" s="526"/>
      <c r="AL21" s="526"/>
      <c r="AM21" s="521" t="str">
        <f t="shared" si="8"/>
        <v/>
      </c>
      <c r="AN21" s="533"/>
      <c r="AO21" s="526"/>
      <c r="AP21" s="526"/>
      <c r="AQ21" s="521" t="str">
        <f t="shared" si="9"/>
        <v/>
      </c>
      <c r="AR21" s="533"/>
      <c r="AS21" s="526"/>
      <c r="AT21" s="526"/>
      <c r="AU21" s="521" t="str">
        <f t="shared" si="10"/>
        <v/>
      </c>
      <c r="AV21" s="533"/>
      <c r="AW21" s="526"/>
      <c r="AX21" s="526"/>
      <c r="AY21" s="521" t="str">
        <f t="shared" si="11"/>
        <v/>
      </c>
      <c r="AZ21" s="523" t="str">
        <f t="shared" si="12"/>
        <v/>
      </c>
    </row>
    <row r="22" spans="1:52" s="516" customFormat="1" x14ac:dyDescent="0.25">
      <c r="A22" s="524">
        <v>12</v>
      </c>
      <c r="B22" s="518" t="s">
        <v>719</v>
      </c>
      <c r="C22" s="532" t="s">
        <v>708</v>
      </c>
      <c r="D22" s="533"/>
      <c r="E22" s="526"/>
      <c r="F22" s="526"/>
      <c r="G22" s="521" t="str">
        <f t="shared" si="1"/>
        <v/>
      </c>
      <c r="H22" s="533"/>
      <c r="I22" s="526"/>
      <c r="J22" s="526"/>
      <c r="K22" s="521" t="str">
        <f t="shared" si="2"/>
        <v/>
      </c>
      <c r="L22" s="533">
        <v>1</v>
      </c>
      <c r="M22" s="533">
        <v>1</v>
      </c>
      <c r="N22" s="526"/>
      <c r="O22" s="521">
        <f t="shared" si="13"/>
        <v>1</v>
      </c>
      <c r="P22" s="533">
        <v>1</v>
      </c>
      <c r="Q22" s="533">
        <v>1</v>
      </c>
      <c r="R22" s="526"/>
      <c r="S22" s="521">
        <f t="shared" si="3"/>
        <v>1</v>
      </c>
      <c r="T22" s="533"/>
      <c r="U22" s="526"/>
      <c r="V22" s="526"/>
      <c r="W22" s="521" t="str">
        <f t="shared" si="4"/>
        <v/>
      </c>
      <c r="X22" s="533"/>
      <c r="Y22" s="526"/>
      <c r="Z22" s="526"/>
      <c r="AA22" s="521" t="str">
        <f t="shared" si="5"/>
        <v/>
      </c>
      <c r="AB22" s="533"/>
      <c r="AC22" s="526"/>
      <c r="AD22" s="526"/>
      <c r="AE22" s="521" t="str">
        <f t="shared" si="6"/>
        <v/>
      </c>
      <c r="AF22" s="533"/>
      <c r="AG22" s="526"/>
      <c r="AH22" s="526"/>
      <c r="AI22" s="521" t="str">
        <f t="shared" si="7"/>
        <v/>
      </c>
      <c r="AJ22" s="533"/>
      <c r="AK22" s="526"/>
      <c r="AL22" s="526"/>
      <c r="AM22" s="521" t="str">
        <f t="shared" si="8"/>
        <v/>
      </c>
      <c r="AN22" s="533"/>
      <c r="AO22" s="526"/>
      <c r="AP22" s="526"/>
      <c r="AQ22" s="521" t="str">
        <f t="shared" si="9"/>
        <v/>
      </c>
      <c r="AR22" s="533"/>
      <c r="AS22" s="526"/>
      <c r="AT22" s="526"/>
      <c r="AU22" s="521" t="str">
        <f t="shared" si="10"/>
        <v/>
      </c>
      <c r="AV22" s="533"/>
      <c r="AW22" s="526"/>
      <c r="AX22" s="526"/>
      <c r="AY22" s="521" t="str">
        <f t="shared" si="11"/>
        <v/>
      </c>
      <c r="AZ22" s="523">
        <f t="shared" si="12"/>
        <v>1</v>
      </c>
    </row>
    <row r="23" spans="1:52" s="516" customFormat="1" ht="26.4" x14ac:dyDescent="0.25">
      <c r="A23" s="524">
        <v>13</v>
      </c>
      <c r="B23" s="518" t="s">
        <v>720</v>
      </c>
      <c r="C23" s="532" t="s">
        <v>708</v>
      </c>
      <c r="D23" s="533"/>
      <c r="E23" s="526"/>
      <c r="F23" s="526"/>
      <c r="G23" s="521" t="str">
        <f t="shared" si="1"/>
        <v/>
      </c>
      <c r="H23" s="533"/>
      <c r="I23" s="526"/>
      <c r="J23" s="526"/>
      <c r="K23" s="521" t="str">
        <f t="shared" si="2"/>
        <v/>
      </c>
      <c r="L23" s="533">
        <v>1</v>
      </c>
      <c r="M23" s="533">
        <v>0.9</v>
      </c>
      <c r="N23" s="526"/>
      <c r="O23" s="521">
        <f t="shared" si="13"/>
        <v>0.95</v>
      </c>
      <c r="P23" s="533">
        <v>1</v>
      </c>
      <c r="Q23" s="533">
        <v>1</v>
      </c>
      <c r="R23" s="526"/>
      <c r="S23" s="521">
        <f t="shared" si="3"/>
        <v>1</v>
      </c>
      <c r="T23" s="533"/>
      <c r="U23" s="526"/>
      <c r="V23" s="526"/>
      <c r="W23" s="521" t="str">
        <f t="shared" si="4"/>
        <v/>
      </c>
      <c r="X23" s="533"/>
      <c r="Y23" s="526"/>
      <c r="Z23" s="526"/>
      <c r="AA23" s="521" t="str">
        <f t="shared" si="5"/>
        <v/>
      </c>
      <c r="AB23" s="533"/>
      <c r="AC23" s="526"/>
      <c r="AD23" s="526"/>
      <c r="AE23" s="521" t="str">
        <f t="shared" si="6"/>
        <v/>
      </c>
      <c r="AF23" s="533"/>
      <c r="AG23" s="526"/>
      <c r="AH23" s="526"/>
      <c r="AI23" s="521" t="str">
        <f t="shared" si="7"/>
        <v/>
      </c>
      <c r="AJ23" s="533"/>
      <c r="AK23" s="526"/>
      <c r="AL23" s="526"/>
      <c r="AM23" s="521" t="str">
        <f t="shared" si="8"/>
        <v/>
      </c>
      <c r="AN23" s="533"/>
      <c r="AO23" s="526"/>
      <c r="AP23" s="526"/>
      <c r="AQ23" s="521" t="str">
        <f t="shared" si="9"/>
        <v/>
      </c>
      <c r="AR23" s="533"/>
      <c r="AS23" s="526"/>
      <c r="AT23" s="526"/>
      <c r="AU23" s="521" t="str">
        <f t="shared" si="10"/>
        <v/>
      </c>
      <c r="AV23" s="533"/>
      <c r="AW23" s="526"/>
      <c r="AX23" s="526"/>
      <c r="AY23" s="521" t="str">
        <f t="shared" si="11"/>
        <v/>
      </c>
      <c r="AZ23" s="523">
        <f t="shared" si="12"/>
        <v>0.97499999999999998</v>
      </c>
    </row>
    <row r="24" spans="1:52" s="516" customFormat="1" x14ac:dyDescent="0.25">
      <c r="A24" s="524">
        <v>14</v>
      </c>
      <c r="B24" s="518" t="s">
        <v>721</v>
      </c>
      <c r="C24" s="532" t="s">
        <v>708</v>
      </c>
      <c r="D24" s="533"/>
      <c r="E24" s="526"/>
      <c r="F24" s="526"/>
      <c r="G24" s="521" t="str">
        <f t="shared" si="1"/>
        <v/>
      </c>
      <c r="H24" s="533"/>
      <c r="I24" s="526"/>
      <c r="J24" s="526"/>
      <c r="K24" s="521" t="str">
        <f t="shared" si="2"/>
        <v/>
      </c>
      <c r="L24" s="534"/>
      <c r="M24" s="534"/>
      <c r="N24" s="534"/>
      <c r="O24" s="521" t="str">
        <f t="shared" si="13"/>
        <v/>
      </c>
      <c r="P24" s="534"/>
      <c r="Q24" s="534"/>
      <c r="R24" s="534"/>
      <c r="S24" s="521" t="str">
        <f t="shared" si="3"/>
        <v/>
      </c>
      <c r="T24" s="533"/>
      <c r="U24" s="526"/>
      <c r="V24" s="526"/>
      <c r="W24" s="521" t="str">
        <f t="shared" si="4"/>
        <v/>
      </c>
      <c r="X24" s="533"/>
      <c r="Y24" s="526"/>
      <c r="Z24" s="526"/>
      <c r="AA24" s="521" t="str">
        <f t="shared" si="5"/>
        <v/>
      </c>
      <c r="AB24" s="533"/>
      <c r="AC24" s="526"/>
      <c r="AD24" s="526"/>
      <c r="AE24" s="521" t="str">
        <f t="shared" si="6"/>
        <v/>
      </c>
      <c r="AF24" s="533"/>
      <c r="AG24" s="526"/>
      <c r="AH24" s="526"/>
      <c r="AI24" s="521" t="str">
        <f t="shared" si="7"/>
        <v/>
      </c>
      <c r="AJ24" s="533"/>
      <c r="AK24" s="526"/>
      <c r="AL24" s="526"/>
      <c r="AM24" s="521" t="str">
        <f t="shared" si="8"/>
        <v/>
      </c>
      <c r="AN24" s="533"/>
      <c r="AO24" s="526"/>
      <c r="AP24" s="526"/>
      <c r="AQ24" s="521" t="str">
        <f t="shared" si="9"/>
        <v/>
      </c>
      <c r="AR24" s="533"/>
      <c r="AS24" s="526"/>
      <c r="AT24" s="526"/>
      <c r="AU24" s="521" t="str">
        <f t="shared" si="10"/>
        <v/>
      </c>
      <c r="AV24" s="533"/>
      <c r="AW24" s="526"/>
      <c r="AX24" s="526"/>
      <c r="AY24" s="521" t="str">
        <f t="shared" si="11"/>
        <v/>
      </c>
      <c r="AZ24" s="523" t="str">
        <f t="shared" si="12"/>
        <v/>
      </c>
    </row>
    <row r="25" spans="1:52" s="516" customFormat="1" ht="26.4" x14ac:dyDescent="0.25">
      <c r="A25" s="524">
        <v>15</v>
      </c>
      <c r="B25" s="518" t="s">
        <v>722</v>
      </c>
      <c r="C25" s="532" t="s">
        <v>708</v>
      </c>
      <c r="D25" s="533"/>
      <c r="E25" s="526"/>
      <c r="F25" s="526"/>
      <c r="G25" s="521" t="str">
        <f t="shared" si="1"/>
        <v/>
      </c>
      <c r="H25" s="533"/>
      <c r="I25" s="526"/>
      <c r="J25" s="526"/>
      <c r="K25" s="521" t="str">
        <f t="shared" si="2"/>
        <v/>
      </c>
      <c r="L25" s="533">
        <v>1</v>
      </c>
      <c r="M25" s="533">
        <v>1</v>
      </c>
      <c r="N25" s="526"/>
      <c r="O25" s="521">
        <f t="shared" si="13"/>
        <v>1</v>
      </c>
      <c r="P25" s="533">
        <v>1</v>
      </c>
      <c r="Q25" s="533">
        <v>1</v>
      </c>
      <c r="R25" s="526"/>
      <c r="S25" s="521">
        <f t="shared" si="3"/>
        <v>1</v>
      </c>
      <c r="T25" s="533"/>
      <c r="U25" s="526"/>
      <c r="V25" s="526"/>
      <c r="W25" s="521" t="str">
        <f t="shared" si="4"/>
        <v/>
      </c>
      <c r="X25" s="533"/>
      <c r="Y25" s="526"/>
      <c r="Z25" s="526"/>
      <c r="AA25" s="521" t="str">
        <f t="shared" si="5"/>
        <v/>
      </c>
      <c r="AB25" s="533"/>
      <c r="AC25" s="526"/>
      <c r="AD25" s="526"/>
      <c r="AE25" s="521" t="str">
        <f t="shared" si="6"/>
        <v/>
      </c>
      <c r="AF25" s="533"/>
      <c r="AG25" s="526"/>
      <c r="AH25" s="526"/>
      <c r="AI25" s="521" t="str">
        <f t="shared" si="7"/>
        <v/>
      </c>
      <c r="AJ25" s="533"/>
      <c r="AK25" s="526"/>
      <c r="AL25" s="526"/>
      <c r="AM25" s="521" t="str">
        <f t="shared" si="8"/>
        <v/>
      </c>
      <c r="AN25" s="533"/>
      <c r="AO25" s="526"/>
      <c r="AP25" s="526"/>
      <c r="AQ25" s="521" t="str">
        <f t="shared" si="9"/>
        <v/>
      </c>
      <c r="AR25" s="533"/>
      <c r="AS25" s="526"/>
      <c r="AT25" s="526"/>
      <c r="AU25" s="521" t="str">
        <f t="shared" si="10"/>
        <v/>
      </c>
      <c r="AV25" s="533"/>
      <c r="AW25" s="526"/>
      <c r="AX25" s="526"/>
      <c r="AY25" s="521" t="str">
        <f t="shared" si="11"/>
        <v/>
      </c>
      <c r="AZ25" s="523">
        <f t="shared" si="12"/>
        <v>1</v>
      </c>
    </row>
    <row r="26" spans="1:52" s="516" customFormat="1" x14ac:dyDescent="0.25">
      <c r="A26" s="524">
        <v>16</v>
      </c>
      <c r="B26" s="518" t="s">
        <v>723</v>
      </c>
      <c r="C26" s="532" t="s">
        <v>708</v>
      </c>
      <c r="D26" s="533"/>
      <c r="E26" s="526"/>
      <c r="F26" s="526"/>
      <c r="G26" s="521" t="str">
        <f t="shared" si="1"/>
        <v/>
      </c>
      <c r="H26" s="533"/>
      <c r="I26" s="526"/>
      <c r="J26" s="526"/>
      <c r="K26" s="521" t="str">
        <f t="shared" si="2"/>
        <v/>
      </c>
      <c r="L26" s="533">
        <v>1</v>
      </c>
      <c r="M26" s="533">
        <v>1</v>
      </c>
      <c r="N26" s="526"/>
      <c r="O26" s="521">
        <f t="shared" si="13"/>
        <v>1</v>
      </c>
      <c r="P26" s="533">
        <v>1</v>
      </c>
      <c r="Q26" s="533">
        <v>1</v>
      </c>
      <c r="R26" s="526"/>
      <c r="S26" s="521">
        <f t="shared" si="3"/>
        <v>1</v>
      </c>
      <c r="T26" s="533"/>
      <c r="U26" s="526"/>
      <c r="V26" s="526"/>
      <c r="W26" s="521" t="str">
        <f t="shared" si="4"/>
        <v/>
      </c>
      <c r="X26" s="533"/>
      <c r="Y26" s="526"/>
      <c r="Z26" s="526"/>
      <c r="AA26" s="521" t="str">
        <f t="shared" si="5"/>
        <v/>
      </c>
      <c r="AB26" s="533"/>
      <c r="AC26" s="526"/>
      <c r="AD26" s="526"/>
      <c r="AE26" s="521" t="str">
        <f t="shared" si="6"/>
        <v/>
      </c>
      <c r="AF26" s="533"/>
      <c r="AG26" s="526"/>
      <c r="AH26" s="526"/>
      <c r="AI26" s="521" t="str">
        <f t="shared" si="7"/>
        <v/>
      </c>
      <c r="AJ26" s="533"/>
      <c r="AK26" s="526"/>
      <c r="AL26" s="526"/>
      <c r="AM26" s="521" t="str">
        <f t="shared" si="8"/>
        <v/>
      </c>
      <c r="AN26" s="533"/>
      <c r="AO26" s="526"/>
      <c r="AP26" s="526"/>
      <c r="AQ26" s="521" t="str">
        <f t="shared" si="9"/>
        <v/>
      </c>
      <c r="AR26" s="533"/>
      <c r="AS26" s="526"/>
      <c r="AT26" s="526"/>
      <c r="AU26" s="521" t="str">
        <f t="shared" si="10"/>
        <v/>
      </c>
      <c r="AV26" s="533"/>
      <c r="AW26" s="526"/>
      <c r="AX26" s="526"/>
      <c r="AY26" s="521" t="str">
        <f t="shared" si="11"/>
        <v/>
      </c>
      <c r="AZ26" s="523">
        <f t="shared" si="12"/>
        <v>1</v>
      </c>
    </row>
    <row r="27" spans="1:52" s="516" customFormat="1" x14ac:dyDescent="0.25">
      <c r="A27" s="524">
        <v>17</v>
      </c>
      <c r="B27" s="518" t="s">
        <v>724</v>
      </c>
      <c r="C27" s="532" t="s">
        <v>708</v>
      </c>
      <c r="D27" s="533"/>
      <c r="E27" s="526"/>
      <c r="F27" s="526"/>
      <c r="G27" s="521" t="str">
        <f t="shared" si="1"/>
        <v/>
      </c>
      <c r="H27" s="533"/>
      <c r="I27" s="526"/>
      <c r="J27" s="526"/>
      <c r="K27" s="521" t="str">
        <f t="shared" si="2"/>
        <v/>
      </c>
      <c r="L27" s="534"/>
      <c r="M27" s="534"/>
      <c r="N27" s="529"/>
      <c r="O27" s="521" t="str">
        <f t="shared" si="13"/>
        <v/>
      </c>
      <c r="P27" s="534"/>
      <c r="Q27" s="534"/>
      <c r="R27" s="529"/>
      <c r="S27" s="521" t="str">
        <f t="shared" si="3"/>
        <v/>
      </c>
      <c r="T27" s="533"/>
      <c r="U27" s="526"/>
      <c r="V27" s="526"/>
      <c r="W27" s="521" t="str">
        <f t="shared" si="4"/>
        <v/>
      </c>
      <c r="X27" s="533"/>
      <c r="Y27" s="526"/>
      <c r="Z27" s="526"/>
      <c r="AA27" s="521" t="str">
        <f t="shared" si="5"/>
        <v/>
      </c>
      <c r="AB27" s="533"/>
      <c r="AC27" s="526"/>
      <c r="AD27" s="526"/>
      <c r="AE27" s="521" t="str">
        <f t="shared" si="6"/>
        <v/>
      </c>
      <c r="AF27" s="533"/>
      <c r="AG27" s="526"/>
      <c r="AH27" s="526"/>
      <c r="AI27" s="521" t="str">
        <f t="shared" si="7"/>
        <v/>
      </c>
      <c r="AJ27" s="533"/>
      <c r="AK27" s="526"/>
      <c r="AL27" s="526"/>
      <c r="AM27" s="521" t="str">
        <f t="shared" si="8"/>
        <v/>
      </c>
      <c r="AN27" s="533"/>
      <c r="AO27" s="526"/>
      <c r="AP27" s="526"/>
      <c r="AQ27" s="521" t="str">
        <f t="shared" si="9"/>
        <v/>
      </c>
      <c r="AR27" s="533"/>
      <c r="AS27" s="526"/>
      <c r="AT27" s="526"/>
      <c r="AU27" s="521" t="str">
        <f t="shared" si="10"/>
        <v/>
      </c>
      <c r="AV27" s="533"/>
      <c r="AW27" s="526"/>
      <c r="AX27" s="526"/>
      <c r="AY27" s="521" t="str">
        <f t="shared" si="11"/>
        <v/>
      </c>
      <c r="AZ27" s="523" t="str">
        <f t="shared" si="12"/>
        <v/>
      </c>
    </row>
    <row r="28" spans="1:52" s="516" customFormat="1" x14ac:dyDescent="0.25">
      <c r="A28" s="524">
        <v>18</v>
      </c>
      <c r="B28" s="518" t="s">
        <v>725</v>
      </c>
      <c r="C28" s="532" t="s">
        <v>708</v>
      </c>
      <c r="D28" s="533"/>
      <c r="E28" s="526"/>
      <c r="F28" s="526"/>
      <c r="G28" s="521" t="str">
        <f t="shared" si="1"/>
        <v/>
      </c>
      <c r="H28" s="533"/>
      <c r="I28" s="526"/>
      <c r="J28" s="526"/>
      <c r="K28" s="521" t="str">
        <f t="shared" si="2"/>
        <v/>
      </c>
      <c r="L28" s="533">
        <v>1</v>
      </c>
      <c r="M28" s="533">
        <v>1</v>
      </c>
      <c r="N28" s="526"/>
      <c r="O28" s="521">
        <f t="shared" si="13"/>
        <v>1</v>
      </c>
      <c r="P28" s="533">
        <v>1</v>
      </c>
      <c r="Q28" s="533">
        <v>1</v>
      </c>
      <c r="R28" s="526"/>
      <c r="S28" s="521">
        <f t="shared" si="3"/>
        <v>1</v>
      </c>
      <c r="T28" s="533"/>
      <c r="U28" s="526"/>
      <c r="V28" s="526"/>
      <c r="W28" s="521" t="str">
        <f t="shared" si="4"/>
        <v/>
      </c>
      <c r="X28" s="533"/>
      <c r="Y28" s="526"/>
      <c r="Z28" s="526"/>
      <c r="AA28" s="521" t="str">
        <f t="shared" si="5"/>
        <v/>
      </c>
      <c r="AB28" s="533"/>
      <c r="AC28" s="526"/>
      <c r="AD28" s="526"/>
      <c r="AE28" s="521" t="str">
        <f t="shared" si="6"/>
        <v/>
      </c>
      <c r="AF28" s="533"/>
      <c r="AG28" s="526"/>
      <c r="AH28" s="526"/>
      <c r="AI28" s="521" t="str">
        <f t="shared" si="7"/>
        <v/>
      </c>
      <c r="AJ28" s="533"/>
      <c r="AK28" s="526"/>
      <c r="AL28" s="526"/>
      <c r="AM28" s="521" t="str">
        <f t="shared" si="8"/>
        <v/>
      </c>
      <c r="AN28" s="533"/>
      <c r="AO28" s="526"/>
      <c r="AP28" s="526"/>
      <c r="AQ28" s="521" t="str">
        <f t="shared" si="9"/>
        <v/>
      </c>
      <c r="AR28" s="533"/>
      <c r="AS28" s="526"/>
      <c r="AT28" s="526"/>
      <c r="AU28" s="521" t="str">
        <f t="shared" si="10"/>
        <v/>
      </c>
      <c r="AV28" s="533"/>
      <c r="AW28" s="526"/>
      <c r="AX28" s="526"/>
      <c r="AY28" s="521" t="str">
        <f t="shared" si="11"/>
        <v/>
      </c>
      <c r="AZ28" s="523">
        <f t="shared" si="12"/>
        <v>1</v>
      </c>
    </row>
    <row r="29" spans="1:52" s="516" customFormat="1" x14ac:dyDescent="0.25">
      <c r="A29" s="524">
        <v>19</v>
      </c>
      <c r="B29" s="518" t="s">
        <v>726</v>
      </c>
      <c r="C29" s="532" t="s">
        <v>708</v>
      </c>
      <c r="D29" s="533"/>
      <c r="E29" s="526"/>
      <c r="F29" s="526"/>
      <c r="G29" s="521" t="str">
        <f t="shared" si="1"/>
        <v/>
      </c>
      <c r="H29" s="533"/>
      <c r="I29" s="526"/>
      <c r="J29" s="526"/>
      <c r="K29" s="521" t="str">
        <f t="shared" si="2"/>
        <v/>
      </c>
      <c r="L29" s="533">
        <v>1</v>
      </c>
      <c r="M29" s="533">
        <v>1</v>
      </c>
      <c r="N29" s="526"/>
      <c r="O29" s="521">
        <f t="shared" si="13"/>
        <v>1</v>
      </c>
      <c r="P29" s="533">
        <v>1</v>
      </c>
      <c r="Q29" s="533">
        <v>1</v>
      </c>
      <c r="R29" s="526"/>
      <c r="S29" s="521">
        <f t="shared" si="3"/>
        <v>1</v>
      </c>
      <c r="T29" s="533"/>
      <c r="U29" s="526"/>
      <c r="V29" s="526"/>
      <c r="W29" s="521" t="str">
        <f t="shared" si="4"/>
        <v/>
      </c>
      <c r="X29" s="533"/>
      <c r="Y29" s="526"/>
      <c r="Z29" s="526"/>
      <c r="AA29" s="521" t="str">
        <f t="shared" si="5"/>
        <v/>
      </c>
      <c r="AB29" s="533"/>
      <c r="AC29" s="526"/>
      <c r="AD29" s="526"/>
      <c r="AE29" s="521" t="str">
        <f t="shared" si="6"/>
        <v/>
      </c>
      <c r="AF29" s="533"/>
      <c r="AG29" s="526"/>
      <c r="AH29" s="526"/>
      <c r="AI29" s="521" t="str">
        <f t="shared" si="7"/>
        <v/>
      </c>
      <c r="AJ29" s="533"/>
      <c r="AK29" s="526"/>
      <c r="AL29" s="526"/>
      <c r="AM29" s="521" t="str">
        <f t="shared" si="8"/>
        <v/>
      </c>
      <c r="AN29" s="533"/>
      <c r="AO29" s="526"/>
      <c r="AP29" s="526"/>
      <c r="AQ29" s="521" t="str">
        <f t="shared" si="9"/>
        <v/>
      </c>
      <c r="AR29" s="533"/>
      <c r="AS29" s="526"/>
      <c r="AT29" s="526"/>
      <c r="AU29" s="521" t="str">
        <f t="shared" si="10"/>
        <v/>
      </c>
      <c r="AV29" s="533"/>
      <c r="AW29" s="526"/>
      <c r="AX29" s="526"/>
      <c r="AY29" s="521" t="str">
        <f t="shared" si="11"/>
        <v/>
      </c>
      <c r="AZ29" s="523">
        <f t="shared" si="12"/>
        <v>1</v>
      </c>
    </row>
    <row r="30" spans="1:52" s="516" customFormat="1" x14ac:dyDescent="0.25">
      <c r="A30" s="524">
        <v>20</v>
      </c>
      <c r="B30" s="518" t="s">
        <v>727</v>
      </c>
      <c r="C30" s="532" t="s">
        <v>708</v>
      </c>
      <c r="D30" s="533"/>
      <c r="E30" s="526"/>
      <c r="F30" s="526"/>
      <c r="G30" s="521" t="str">
        <f t="shared" si="1"/>
        <v/>
      </c>
      <c r="H30" s="533"/>
      <c r="I30" s="526"/>
      <c r="J30" s="526"/>
      <c r="K30" s="521" t="str">
        <f t="shared" si="2"/>
        <v/>
      </c>
      <c r="L30" s="533">
        <v>1</v>
      </c>
      <c r="M30" s="533">
        <v>1</v>
      </c>
      <c r="N30" s="526"/>
      <c r="O30" s="521">
        <f t="shared" si="13"/>
        <v>1</v>
      </c>
      <c r="P30" s="533">
        <v>1</v>
      </c>
      <c r="Q30" s="533">
        <v>1</v>
      </c>
      <c r="R30" s="526"/>
      <c r="S30" s="521">
        <f t="shared" si="3"/>
        <v>1</v>
      </c>
      <c r="T30" s="533"/>
      <c r="U30" s="526"/>
      <c r="V30" s="526"/>
      <c r="W30" s="521" t="str">
        <f t="shared" si="4"/>
        <v/>
      </c>
      <c r="X30" s="533"/>
      <c r="Y30" s="526"/>
      <c r="Z30" s="526"/>
      <c r="AA30" s="521" t="str">
        <f t="shared" si="5"/>
        <v/>
      </c>
      <c r="AB30" s="533"/>
      <c r="AC30" s="526"/>
      <c r="AD30" s="526"/>
      <c r="AE30" s="521" t="str">
        <f t="shared" si="6"/>
        <v/>
      </c>
      <c r="AF30" s="533"/>
      <c r="AG30" s="526"/>
      <c r="AH30" s="526"/>
      <c r="AI30" s="521" t="str">
        <f t="shared" si="7"/>
        <v/>
      </c>
      <c r="AJ30" s="533"/>
      <c r="AK30" s="526"/>
      <c r="AL30" s="526"/>
      <c r="AM30" s="521" t="str">
        <f t="shared" si="8"/>
        <v/>
      </c>
      <c r="AN30" s="533"/>
      <c r="AO30" s="526"/>
      <c r="AP30" s="526"/>
      <c r="AQ30" s="521" t="str">
        <f t="shared" si="9"/>
        <v/>
      </c>
      <c r="AR30" s="533"/>
      <c r="AS30" s="526"/>
      <c r="AT30" s="526"/>
      <c r="AU30" s="521" t="str">
        <f t="shared" si="10"/>
        <v/>
      </c>
      <c r="AV30" s="533"/>
      <c r="AW30" s="526"/>
      <c r="AX30" s="526"/>
      <c r="AY30" s="521" t="str">
        <f t="shared" si="11"/>
        <v/>
      </c>
      <c r="AZ30" s="523">
        <f t="shared" si="12"/>
        <v>1</v>
      </c>
    </row>
    <row r="31" spans="1:52" s="516" customFormat="1" x14ac:dyDescent="0.25">
      <c r="A31" s="524">
        <v>21</v>
      </c>
      <c r="B31" s="518" t="s">
        <v>728</v>
      </c>
      <c r="C31" s="532" t="s">
        <v>708</v>
      </c>
      <c r="D31" s="533"/>
      <c r="E31" s="526"/>
      <c r="F31" s="526"/>
      <c r="G31" s="521" t="str">
        <f t="shared" si="1"/>
        <v/>
      </c>
      <c r="H31" s="533"/>
      <c r="I31" s="526"/>
      <c r="J31" s="526"/>
      <c r="K31" s="521" t="str">
        <f t="shared" si="2"/>
        <v/>
      </c>
      <c r="L31" s="533">
        <v>1</v>
      </c>
      <c r="M31" s="533">
        <v>1</v>
      </c>
      <c r="N31" s="533"/>
      <c r="O31" s="521">
        <f t="shared" si="13"/>
        <v>1</v>
      </c>
      <c r="P31" s="533">
        <v>1</v>
      </c>
      <c r="Q31" s="533">
        <v>1</v>
      </c>
      <c r="R31" s="533"/>
      <c r="S31" s="521">
        <f t="shared" si="3"/>
        <v>1</v>
      </c>
      <c r="T31" s="533"/>
      <c r="U31" s="526"/>
      <c r="V31" s="526"/>
      <c r="W31" s="521" t="str">
        <f t="shared" si="4"/>
        <v/>
      </c>
      <c r="X31" s="533"/>
      <c r="Y31" s="526"/>
      <c r="Z31" s="526"/>
      <c r="AA31" s="521" t="str">
        <f t="shared" si="5"/>
        <v/>
      </c>
      <c r="AB31" s="533"/>
      <c r="AC31" s="526"/>
      <c r="AD31" s="526"/>
      <c r="AE31" s="521" t="str">
        <f t="shared" si="6"/>
        <v/>
      </c>
      <c r="AF31" s="533"/>
      <c r="AG31" s="526"/>
      <c r="AH31" s="526"/>
      <c r="AI31" s="521" t="str">
        <f t="shared" si="7"/>
        <v/>
      </c>
      <c r="AJ31" s="533"/>
      <c r="AK31" s="526"/>
      <c r="AL31" s="526"/>
      <c r="AM31" s="521" t="str">
        <f t="shared" si="8"/>
        <v/>
      </c>
      <c r="AN31" s="533"/>
      <c r="AO31" s="526"/>
      <c r="AP31" s="526"/>
      <c r="AQ31" s="521" t="str">
        <f t="shared" si="9"/>
        <v/>
      </c>
      <c r="AR31" s="533"/>
      <c r="AS31" s="526"/>
      <c r="AT31" s="526"/>
      <c r="AU31" s="521" t="str">
        <f t="shared" si="10"/>
        <v/>
      </c>
      <c r="AV31" s="533"/>
      <c r="AW31" s="526"/>
      <c r="AX31" s="526"/>
      <c r="AY31" s="521" t="str">
        <f t="shared" si="11"/>
        <v/>
      </c>
      <c r="AZ31" s="523">
        <f t="shared" si="12"/>
        <v>1</v>
      </c>
    </row>
    <row r="32" spans="1:52" s="516" customFormat="1" x14ac:dyDescent="0.25">
      <c r="A32" s="524">
        <v>22</v>
      </c>
      <c r="B32" s="518" t="s">
        <v>729</v>
      </c>
      <c r="C32" s="532" t="s">
        <v>708</v>
      </c>
      <c r="D32" s="533"/>
      <c r="E32" s="526"/>
      <c r="F32" s="526"/>
      <c r="G32" s="521" t="str">
        <f t="shared" si="1"/>
        <v/>
      </c>
      <c r="H32" s="533"/>
      <c r="I32" s="526"/>
      <c r="J32" s="526"/>
      <c r="K32" s="521" t="str">
        <f t="shared" si="2"/>
        <v/>
      </c>
      <c r="L32" s="533">
        <v>1</v>
      </c>
      <c r="M32" s="533">
        <v>1</v>
      </c>
      <c r="N32" s="526"/>
      <c r="O32" s="521">
        <f t="shared" si="13"/>
        <v>1</v>
      </c>
      <c r="P32" s="533">
        <v>1</v>
      </c>
      <c r="Q32" s="533">
        <v>1</v>
      </c>
      <c r="R32" s="526"/>
      <c r="S32" s="521">
        <f t="shared" si="3"/>
        <v>1</v>
      </c>
      <c r="T32" s="533"/>
      <c r="U32" s="526"/>
      <c r="V32" s="526"/>
      <c r="W32" s="521" t="str">
        <f t="shared" si="4"/>
        <v/>
      </c>
      <c r="X32" s="533"/>
      <c r="Y32" s="526"/>
      <c r="Z32" s="526"/>
      <c r="AA32" s="521" t="str">
        <f t="shared" si="5"/>
        <v/>
      </c>
      <c r="AB32" s="533"/>
      <c r="AC32" s="526"/>
      <c r="AD32" s="526"/>
      <c r="AE32" s="521" t="str">
        <f t="shared" si="6"/>
        <v/>
      </c>
      <c r="AF32" s="533"/>
      <c r="AG32" s="526"/>
      <c r="AH32" s="526"/>
      <c r="AI32" s="521" t="str">
        <f t="shared" si="7"/>
        <v/>
      </c>
      <c r="AJ32" s="533"/>
      <c r="AK32" s="526"/>
      <c r="AL32" s="526"/>
      <c r="AM32" s="521" t="str">
        <f t="shared" si="8"/>
        <v/>
      </c>
      <c r="AN32" s="533"/>
      <c r="AO32" s="526"/>
      <c r="AP32" s="526"/>
      <c r="AQ32" s="521" t="str">
        <f t="shared" si="9"/>
        <v/>
      </c>
      <c r="AR32" s="533"/>
      <c r="AS32" s="526"/>
      <c r="AT32" s="526"/>
      <c r="AU32" s="521" t="str">
        <f t="shared" si="10"/>
        <v/>
      </c>
      <c r="AV32" s="533"/>
      <c r="AW32" s="526"/>
      <c r="AX32" s="526"/>
      <c r="AY32" s="521" t="str">
        <f t="shared" si="11"/>
        <v/>
      </c>
      <c r="AZ32" s="523">
        <f t="shared" si="12"/>
        <v>1</v>
      </c>
    </row>
    <row r="33" spans="1:52" s="516" customFormat="1" x14ac:dyDescent="0.25">
      <c r="A33" s="524">
        <v>23</v>
      </c>
      <c r="B33" s="518" t="s">
        <v>730</v>
      </c>
      <c r="C33" s="532" t="s">
        <v>708</v>
      </c>
      <c r="D33" s="533"/>
      <c r="E33" s="526"/>
      <c r="F33" s="526"/>
      <c r="G33" s="521" t="str">
        <f t="shared" si="1"/>
        <v/>
      </c>
      <c r="H33" s="533"/>
      <c r="I33" s="526"/>
      <c r="J33" s="526"/>
      <c r="K33" s="521" t="str">
        <f t="shared" si="2"/>
        <v/>
      </c>
      <c r="L33" s="533">
        <v>1</v>
      </c>
      <c r="M33" s="533">
        <v>0.9</v>
      </c>
      <c r="N33" s="533"/>
      <c r="O33" s="521">
        <f t="shared" si="13"/>
        <v>0.95</v>
      </c>
      <c r="P33" s="533">
        <v>1</v>
      </c>
      <c r="Q33" s="533">
        <v>0.9</v>
      </c>
      <c r="R33" s="533"/>
      <c r="S33" s="521">
        <f t="shared" si="3"/>
        <v>0.95</v>
      </c>
      <c r="T33" s="533"/>
      <c r="U33" s="526"/>
      <c r="V33" s="526"/>
      <c r="W33" s="521" t="str">
        <f t="shared" si="4"/>
        <v/>
      </c>
      <c r="X33" s="533"/>
      <c r="Y33" s="526"/>
      <c r="Z33" s="526"/>
      <c r="AA33" s="521" t="str">
        <f t="shared" si="5"/>
        <v/>
      </c>
      <c r="AB33" s="533"/>
      <c r="AC33" s="526"/>
      <c r="AD33" s="526"/>
      <c r="AE33" s="521" t="str">
        <f t="shared" si="6"/>
        <v/>
      </c>
      <c r="AF33" s="533"/>
      <c r="AG33" s="526"/>
      <c r="AH33" s="526"/>
      <c r="AI33" s="521" t="str">
        <f t="shared" si="7"/>
        <v/>
      </c>
      <c r="AJ33" s="533"/>
      <c r="AK33" s="526"/>
      <c r="AL33" s="526"/>
      <c r="AM33" s="521" t="str">
        <f t="shared" si="8"/>
        <v/>
      </c>
      <c r="AN33" s="533"/>
      <c r="AO33" s="526"/>
      <c r="AP33" s="526"/>
      <c r="AQ33" s="521" t="str">
        <f t="shared" si="9"/>
        <v/>
      </c>
      <c r="AR33" s="533"/>
      <c r="AS33" s="526"/>
      <c r="AT33" s="526"/>
      <c r="AU33" s="521" t="str">
        <f t="shared" si="10"/>
        <v/>
      </c>
      <c r="AV33" s="533"/>
      <c r="AW33" s="526"/>
      <c r="AX33" s="526"/>
      <c r="AY33" s="521" t="str">
        <f t="shared" si="11"/>
        <v/>
      </c>
      <c r="AZ33" s="523">
        <f t="shared" si="12"/>
        <v>0.95</v>
      </c>
    </row>
    <row r="34" spans="1:52" s="516" customFormat="1" x14ac:dyDescent="0.25">
      <c r="A34" s="524">
        <v>24</v>
      </c>
      <c r="B34" s="518" t="s">
        <v>731</v>
      </c>
      <c r="C34" s="532" t="s">
        <v>708</v>
      </c>
      <c r="D34" s="533"/>
      <c r="E34" s="526"/>
      <c r="F34" s="526"/>
      <c r="G34" s="521" t="str">
        <f t="shared" si="1"/>
        <v/>
      </c>
      <c r="H34" s="533"/>
      <c r="I34" s="526"/>
      <c r="J34" s="526"/>
      <c r="K34" s="521" t="str">
        <f t="shared" si="2"/>
        <v/>
      </c>
      <c r="L34" s="533">
        <v>1</v>
      </c>
      <c r="M34" s="533">
        <v>1</v>
      </c>
      <c r="N34" s="526"/>
      <c r="O34" s="521">
        <f t="shared" si="13"/>
        <v>1</v>
      </c>
      <c r="P34" s="533">
        <v>1</v>
      </c>
      <c r="Q34" s="533">
        <v>1</v>
      </c>
      <c r="R34" s="526"/>
      <c r="S34" s="521">
        <f t="shared" si="3"/>
        <v>1</v>
      </c>
      <c r="T34" s="533"/>
      <c r="U34" s="526"/>
      <c r="V34" s="526"/>
      <c r="W34" s="521" t="str">
        <f t="shared" si="4"/>
        <v/>
      </c>
      <c r="X34" s="533"/>
      <c r="Y34" s="526"/>
      <c r="Z34" s="526"/>
      <c r="AA34" s="521" t="str">
        <f t="shared" si="5"/>
        <v/>
      </c>
      <c r="AB34" s="533"/>
      <c r="AC34" s="526"/>
      <c r="AD34" s="526"/>
      <c r="AE34" s="521" t="str">
        <f t="shared" si="6"/>
        <v/>
      </c>
      <c r="AF34" s="533"/>
      <c r="AG34" s="526"/>
      <c r="AH34" s="526"/>
      <c r="AI34" s="521" t="str">
        <f t="shared" si="7"/>
        <v/>
      </c>
      <c r="AJ34" s="533"/>
      <c r="AK34" s="526"/>
      <c r="AL34" s="526"/>
      <c r="AM34" s="521" t="str">
        <f t="shared" si="8"/>
        <v/>
      </c>
      <c r="AN34" s="533"/>
      <c r="AO34" s="526"/>
      <c r="AP34" s="526"/>
      <c r="AQ34" s="521" t="str">
        <f t="shared" si="9"/>
        <v/>
      </c>
      <c r="AR34" s="533"/>
      <c r="AS34" s="526"/>
      <c r="AT34" s="526"/>
      <c r="AU34" s="521" t="str">
        <f t="shared" si="10"/>
        <v/>
      </c>
      <c r="AV34" s="533"/>
      <c r="AW34" s="526"/>
      <c r="AX34" s="526"/>
      <c r="AY34" s="521" t="str">
        <f t="shared" si="11"/>
        <v/>
      </c>
      <c r="AZ34" s="523">
        <f t="shared" si="12"/>
        <v>1</v>
      </c>
    </row>
    <row r="35" spans="1:52" s="516" customFormat="1" x14ac:dyDescent="0.25">
      <c r="A35" s="524">
        <v>25</v>
      </c>
      <c r="B35" s="536" t="s">
        <v>732</v>
      </c>
      <c r="C35" s="532" t="s">
        <v>708</v>
      </c>
      <c r="D35" s="533"/>
      <c r="E35" s="526"/>
      <c r="F35" s="526"/>
      <c r="G35" s="521" t="str">
        <f t="shared" si="1"/>
        <v/>
      </c>
      <c r="H35" s="533"/>
      <c r="I35" s="526"/>
      <c r="J35" s="526"/>
      <c r="K35" s="521" t="str">
        <f t="shared" si="2"/>
        <v/>
      </c>
      <c r="L35" s="533">
        <v>1</v>
      </c>
      <c r="M35" s="533">
        <v>0.9</v>
      </c>
      <c r="N35" s="526"/>
      <c r="O35" s="521">
        <f t="shared" si="13"/>
        <v>0.95</v>
      </c>
      <c r="P35" s="533">
        <v>1</v>
      </c>
      <c r="Q35" s="533">
        <v>1</v>
      </c>
      <c r="R35" s="526"/>
      <c r="S35" s="521">
        <f t="shared" si="3"/>
        <v>1</v>
      </c>
      <c r="T35" s="533"/>
      <c r="U35" s="526"/>
      <c r="V35" s="526"/>
      <c r="W35" s="521" t="str">
        <f t="shared" si="4"/>
        <v/>
      </c>
      <c r="X35" s="533"/>
      <c r="Y35" s="526"/>
      <c r="Z35" s="526"/>
      <c r="AA35" s="521" t="str">
        <f t="shared" si="5"/>
        <v/>
      </c>
      <c r="AB35" s="533"/>
      <c r="AC35" s="526"/>
      <c r="AD35" s="526"/>
      <c r="AE35" s="521" t="str">
        <f t="shared" si="6"/>
        <v/>
      </c>
      <c r="AF35" s="533"/>
      <c r="AG35" s="526"/>
      <c r="AH35" s="526"/>
      <c r="AI35" s="521" t="str">
        <f t="shared" si="7"/>
        <v/>
      </c>
      <c r="AJ35" s="533"/>
      <c r="AK35" s="526"/>
      <c r="AL35" s="526"/>
      <c r="AM35" s="521" t="str">
        <f t="shared" si="8"/>
        <v/>
      </c>
      <c r="AN35" s="533"/>
      <c r="AO35" s="526"/>
      <c r="AP35" s="526"/>
      <c r="AQ35" s="521" t="str">
        <f t="shared" si="9"/>
        <v/>
      </c>
      <c r="AR35" s="533"/>
      <c r="AS35" s="526"/>
      <c r="AT35" s="526"/>
      <c r="AU35" s="521" t="str">
        <f t="shared" si="10"/>
        <v/>
      </c>
      <c r="AV35" s="533"/>
      <c r="AW35" s="526"/>
      <c r="AX35" s="526"/>
      <c r="AY35" s="521" t="str">
        <f t="shared" si="11"/>
        <v/>
      </c>
      <c r="AZ35" s="523">
        <f t="shared" si="12"/>
        <v>0.97499999999999998</v>
      </c>
    </row>
    <row r="36" spans="1:52" s="531" customFormat="1" ht="13.8" x14ac:dyDescent="0.25">
      <c r="A36" s="524">
        <v>26</v>
      </c>
      <c r="B36" s="518" t="s">
        <v>733</v>
      </c>
      <c r="C36" s="537" t="s">
        <v>708</v>
      </c>
      <c r="D36" s="538"/>
      <c r="E36" s="530"/>
      <c r="F36" s="530"/>
      <c r="G36" s="521" t="str">
        <f t="shared" si="1"/>
        <v/>
      </c>
      <c r="H36" s="538"/>
      <c r="I36" s="530"/>
      <c r="J36" s="530"/>
      <c r="K36" s="521" t="str">
        <f t="shared" si="2"/>
        <v/>
      </c>
      <c r="L36" s="533">
        <v>1</v>
      </c>
      <c r="M36" s="533">
        <v>1</v>
      </c>
      <c r="N36" s="530"/>
      <c r="O36" s="521">
        <f t="shared" si="13"/>
        <v>1</v>
      </c>
      <c r="P36" s="533">
        <v>1</v>
      </c>
      <c r="Q36" s="533">
        <v>1</v>
      </c>
      <c r="R36" s="530"/>
      <c r="S36" s="521">
        <f t="shared" si="3"/>
        <v>1</v>
      </c>
      <c r="T36" s="538"/>
      <c r="U36" s="530"/>
      <c r="V36" s="530"/>
      <c r="W36" s="521" t="str">
        <f t="shared" si="4"/>
        <v/>
      </c>
      <c r="X36" s="538"/>
      <c r="Y36" s="530"/>
      <c r="Z36" s="530"/>
      <c r="AA36" s="521" t="str">
        <f t="shared" si="5"/>
        <v/>
      </c>
      <c r="AB36" s="538"/>
      <c r="AC36" s="530"/>
      <c r="AD36" s="530"/>
      <c r="AE36" s="521" t="str">
        <f t="shared" si="6"/>
        <v/>
      </c>
      <c r="AF36" s="538"/>
      <c r="AG36" s="530"/>
      <c r="AH36" s="530"/>
      <c r="AI36" s="521" t="str">
        <f t="shared" si="7"/>
        <v/>
      </c>
      <c r="AJ36" s="538"/>
      <c r="AK36" s="530"/>
      <c r="AL36" s="530"/>
      <c r="AM36" s="521" t="str">
        <f t="shared" si="8"/>
        <v/>
      </c>
      <c r="AN36" s="538"/>
      <c r="AO36" s="530"/>
      <c r="AP36" s="530"/>
      <c r="AQ36" s="521" t="str">
        <f t="shared" si="9"/>
        <v/>
      </c>
      <c r="AR36" s="538"/>
      <c r="AS36" s="530"/>
      <c r="AT36" s="530"/>
      <c r="AU36" s="521" t="str">
        <f t="shared" si="10"/>
        <v/>
      </c>
      <c r="AV36" s="538"/>
      <c r="AW36" s="530"/>
      <c r="AX36" s="530"/>
      <c r="AY36" s="521" t="str">
        <f t="shared" si="11"/>
        <v/>
      </c>
      <c r="AZ36" s="523">
        <f t="shared" si="12"/>
        <v>1</v>
      </c>
    </row>
    <row r="37" spans="1:52" s="531" customFormat="1" ht="13.8" x14ac:dyDescent="0.25">
      <c r="A37" s="524">
        <v>27</v>
      </c>
      <c r="B37" s="518" t="s">
        <v>734</v>
      </c>
      <c r="C37" s="537" t="s">
        <v>708</v>
      </c>
      <c r="D37" s="538"/>
      <c r="E37" s="530"/>
      <c r="F37" s="530"/>
      <c r="G37" s="521" t="str">
        <f t="shared" si="1"/>
        <v/>
      </c>
      <c r="H37" s="538"/>
      <c r="I37" s="530"/>
      <c r="J37" s="530"/>
      <c r="K37" s="521" t="str">
        <f t="shared" si="2"/>
        <v/>
      </c>
      <c r="L37" s="533">
        <v>1</v>
      </c>
      <c r="M37" s="533">
        <v>1</v>
      </c>
      <c r="N37" s="530"/>
      <c r="O37" s="521">
        <f t="shared" si="13"/>
        <v>1</v>
      </c>
      <c r="P37" s="533">
        <v>1</v>
      </c>
      <c r="Q37" s="533">
        <v>1</v>
      </c>
      <c r="R37" s="530"/>
      <c r="S37" s="521">
        <f t="shared" si="3"/>
        <v>1</v>
      </c>
      <c r="T37" s="538"/>
      <c r="U37" s="530"/>
      <c r="V37" s="530"/>
      <c r="W37" s="521" t="str">
        <f t="shared" si="4"/>
        <v/>
      </c>
      <c r="X37" s="538"/>
      <c r="Y37" s="530"/>
      <c r="Z37" s="530"/>
      <c r="AA37" s="521" t="str">
        <f t="shared" si="5"/>
        <v/>
      </c>
      <c r="AB37" s="538"/>
      <c r="AC37" s="530"/>
      <c r="AD37" s="530"/>
      <c r="AE37" s="521" t="str">
        <f t="shared" si="6"/>
        <v/>
      </c>
      <c r="AF37" s="538"/>
      <c r="AG37" s="530"/>
      <c r="AH37" s="530"/>
      <c r="AI37" s="521" t="str">
        <f t="shared" si="7"/>
        <v/>
      </c>
      <c r="AJ37" s="538"/>
      <c r="AK37" s="530"/>
      <c r="AL37" s="530"/>
      <c r="AM37" s="521" t="str">
        <f t="shared" si="8"/>
        <v/>
      </c>
      <c r="AN37" s="538"/>
      <c r="AO37" s="530"/>
      <c r="AP37" s="530"/>
      <c r="AQ37" s="521" t="str">
        <f t="shared" si="9"/>
        <v/>
      </c>
      <c r="AR37" s="538"/>
      <c r="AS37" s="530"/>
      <c r="AT37" s="530"/>
      <c r="AU37" s="521" t="str">
        <f t="shared" si="10"/>
        <v/>
      </c>
      <c r="AV37" s="538"/>
      <c r="AW37" s="530"/>
      <c r="AX37" s="530"/>
      <c r="AY37" s="521" t="str">
        <f>IFERROR(AVERAGE(AV37:AX37),"")</f>
        <v/>
      </c>
      <c r="AZ37" s="523">
        <f t="shared" si="12"/>
        <v>1</v>
      </c>
    </row>
    <row r="38" spans="1:52" s="531" customFormat="1" ht="13.8" x14ac:dyDescent="0.25">
      <c r="A38" s="524">
        <v>28</v>
      </c>
      <c r="B38" s="518" t="s">
        <v>735</v>
      </c>
      <c r="C38" s="537" t="s">
        <v>708</v>
      </c>
      <c r="D38" s="538"/>
      <c r="E38" s="530"/>
      <c r="F38" s="530"/>
      <c r="G38" s="521" t="str">
        <f t="shared" si="1"/>
        <v/>
      </c>
      <c r="H38" s="538"/>
      <c r="I38" s="530"/>
      <c r="J38" s="530"/>
      <c r="K38" s="521" t="str">
        <f t="shared" si="2"/>
        <v/>
      </c>
      <c r="L38" s="533">
        <v>1</v>
      </c>
      <c r="M38" s="533">
        <v>1</v>
      </c>
      <c r="N38" s="530"/>
      <c r="O38" s="521">
        <f t="shared" si="13"/>
        <v>1</v>
      </c>
      <c r="P38" s="533">
        <v>1</v>
      </c>
      <c r="Q38" s="533">
        <v>1</v>
      </c>
      <c r="R38" s="530"/>
      <c r="S38" s="521">
        <f t="shared" si="3"/>
        <v>1</v>
      </c>
      <c r="T38" s="538"/>
      <c r="U38" s="530"/>
      <c r="V38" s="530"/>
      <c r="W38" s="521" t="str">
        <f t="shared" si="4"/>
        <v/>
      </c>
      <c r="X38" s="538"/>
      <c r="Y38" s="530"/>
      <c r="Z38" s="530"/>
      <c r="AA38" s="521" t="str">
        <f t="shared" si="5"/>
        <v/>
      </c>
      <c r="AB38" s="538"/>
      <c r="AC38" s="530"/>
      <c r="AD38" s="530"/>
      <c r="AE38" s="521" t="str">
        <f t="shared" si="6"/>
        <v/>
      </c>
      <c r="AF38" s="538"/>
      <c r="AG38" s="530"/>
      <c r="AH38" s="530"/>
      <c r="AI38" s="521" t="str">
        <f t="shared" si="7"/>
        <v/>
      </c>
      <c r="AJ38" s="538"/>
      <c r="AK38" s="530"/>
      <c r="AL38" s="530"/>
      <c r="AM38" s="521" t="str">
        <f t="shared" si="8"/>
        <v/>
      </c>
      <c r="AN38" s="538"/>
      <c r="AO38" s="530"/>
      <c r="AP38" s="530"/>
      <c r="AQ38" s="521" t="str">
        <f t="shared" si="9"/>
        <v/>
      </c>
      <c r="AR38" s="538"/>
      <c r="AS38" s="530"/>
      <c r="AT38" s="530"/>
      <c r="AU38" s="521" t="str">
        <f t="shared" si="10"/>
        <v/>
      </c>
      <c r="AV38" s="538"/>
      <c r="AW38" s="530"/>
      <c r="AX38" s="530"/>
      <c r="AY38" s="521" t="str">
        <f t="shared" si="11"/>
        <v/>
      </c>
      <c r="AZ38" s="523">
        <f t="shared" si="12"/>
        <v>1</v>
      </c>
    </row>
    <row r="39" spans="1:52" s="516" customFormat="1" ht="27.6" thickBot="1" x14ac:dyDescent="0.3">
      <c r="A39" s="539">
        <v>29</v>
      </c>
      <c r="B39" s="540" t="s">
        <v>736</v>
      </c>
      <c r="C39" s="541" t="s">
        <v>708</v>
      </c>
      <c r="D39" s="542"/>
      <c r="E39" s="543"/>
      <c r="F39" s="543"/>
      <c r="G39" s="544" t="str">
        <f t="shared" si="1"/>
        <v/>
      </c>
      <c r="H39" s="542"/>
      <c r="I39" s="543"/>
      <c r="J39" s="543"/>
      <c r="K39" s="544" t="str">
        <f t="shared" si="2"/>
        <v/>
      </c>
      <c r="L39" s="542">
        <v>1</v>
      </c>
      <c r="M39" s="542">
        <v>1</v>
      </c>
      <c r="N39" s="543"/>
      <c r="O39" s="544">
        <f t="shared" si="13"/>
        <v>1</v>
      </c>
      <c r="P39" s="542">
        <v>1</v>
      </c>
      <c r="Q39" s="542">
        <v>1</v>
      </c>
      <c r="R39" s="543"/>
      <c r="S39" s="544">
        <f t="shared" si="3"/>
        <v>1</v>
      </c>
      <c r="T39" s="542"/>
      <c r="U39" s="543"/>
      <c r="V39" s="543"/>
      <c r="W39" s="544" t="str">
        <f t="shared" si="4"/>
        <v/>
      </c>
      <c r="X39" s="542"/>
      <c r="Y39" s="543"/>
      <c r="Z39" s="543"/>
      <c r="AA39" s="544" t="str">
        <f t="shared" si="5"/>
        <v/>
      </c>
      <c r="AB39" s="542"/>
      <c r="AC39" s="543"/>
      <c r="AD39" s="543"/>
      <c r="AE39" s="544" t="str">
        <f t="shared" si="6"/>
        <v/>
      </c>
      <c r="AF39" s="542"/>
      <c r="AG39" s="543"/>
      <c r="AH39" s="543"/>
      <c r="AI39" s="544" t="str">
        <f t="shared" si="7"/>
        <v/>
      </c>
      <c r="AJ39" s="542"/>
      <c r="AK39" s="543"/>
      <c r="AL39" s="543"/>
      <c r="AM39" s="544" t="str">
        <f t="shared" si="8"/>
        <v/>
      </c>
      <c r="AN39" s="542"/>
      <c r="AO39" s="543"/>
      <c r="AP39" s="543"/>
      <c r="AQ39" s="544" t="str">
        <f t="shared" si="9"/>
        <v/>
      </c>
      <c r="AR39" s="542"/>
      <c r="AS39" s="543"/>
      <c r="AT39" s="543"/>
      <c r="AU39" s="544" t="str">
        <f t="shared" si="10"/>
        <v/>
      </c>
      <c r="AV39" s="542"/>
      <c r="AW39" s="543"/>
      <c r="AX39" s="543"/>
      <c r="AY39" s="544" t="str">
        <f t="shared" si="11"/>
        <v/>
      </c>
      <c r="AZ39" s="545">
        <f t="shared" si="12"/>
        <v>1</v>
      </c>
    </row>
  </sheetData>
  <mergeCells count="15">
    <mergeCell ref="P8:S8"/>
    <mergeCell ref="A8:A9"/>
    <mergeCell ref="B8:B9"/>
    <mergeCell ref="D8:G8"/>
    <mergeCell ref="H8:K8"/>
    <mergeCell ref="L8:O8"/>
    <mergeCell ref="AR8:AU8"/>
    <mergeCell ref="AV8:AY8"/>
    <mergeCell ref="AZ8:AZ9"/>
    <mergeCell ref="T8:W8"/>
    <mergeCell ref="X8:AA8"/>
    <mergeCell ref="AB8:AE8"/>
    <mergeCell ref="AF8:AI8"/>
    <mergeCell ref="AJ8:AM8"/>
    <mergeCell ref="AN8:AQ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BF657-EDC9-4FB5-8101-5EEAFDFFCB78}">
  <dimension ref="A1:O107"/>
  <sheetViews>
    <sheetView zoomScale="70" zoomScaleNormal="70" workbookViewId="0">
      <pane ySplit="1" topLeftCell="A11" activePane="bottomLeft" state="frozen"/>
      <selection activeCell="J7" sqref="J7"/>
      <selection pane="bottomLeft" activeCell="J7" sqref="J7"/>
    </sheetView>
  </sheetViews>
  <sheetFormatPr defaultRowHeight="13.8" x14ac:dyDescent="0.25"/>
  <cols>
    <col min="1" max="1" width="11.19921875" customWidth="1"/>
    <col min="2" max="2" width="34.19921875" customWidth="1"/>
    <col min="3" max="3" width="15.19921875" customWidth="1"/>
    <col min="4" max="6" width="15.69921875" customWidth="1"/>
    <col min="7" max="7" width="15.59765625" customWidth="1"/>
    <col min="8" max="10" width="16.09765625" customWidth="1"/>
    <col min="11" max="12" width="12.69921875" bestFit="1" customWidth="1"/>
    <col min="13" max="15" width="16.09765625" customWidth="1"/>
  </cols>
  <sheetData>
    <row r="1" spans="1:15" x14ac:dyDescent="0.25">
      <c r="A1" s="474" t="s">
        <v>7</v>
      </c>
      <c r="B1" s="475" t="s">
        <v>168</v>
      </c>
      <c r="C1" s="475" t="s">
        <v>169</v>
      </c>
      <c r="D1" s="475" t="s">
        <v>170</v>
      </c>
      <c r="E1" s="475" t="s">
        <v>487</v>
      </c>
      <c r="F1" s="475" t="s">
        <v>488</v>
      </c>
      <c r="G1" s="475" t="s">
        <v>173</v>
      </c>
      <c r="H1" s="476" t="s">
        <v>174</v>
      </c>
      <c r="I1" s="190"/>
      <c r="J1" s="190"/>
      <c r="K1" s="190"/>
      <c r="L1" s="190"/>
      <c r="M1" s="190"/>
      <c r="N1" s="190"/>
      <c r="O1" s="190"/>
    </row>
    <row r="2" spans="1:15" x14ac:dyDescent="0.25">
      <c r="A2" s="464" t="s">
        <v>178</v>
      </c>
      <c r="B2" s="465" t="s">
        <v>179</v>
      </c>
      <c r="C2" s="466">
        <v>1887799848</v>
      </c>
      <c r="D2" s="466"/>
      <c r="E2" s="466">
        <v>84980892</v>
      </c>
      <c r="F2" s="466">
        <v>107173070</v>
      </c>
      <c r="G2" s="466">
        <v>1865607670</v>
      </c>
      <c r="H2" s="467"/>
      <c r="I2" s="309">
        <v>1865607670</v>
      </c>
      <c r="J2" s="309"/>
      <c r="K2" s="309">
        <f>G2-I2</f>
        <v>0</v>
      </c>
      <c r="L2" s="309">
        <f>H2-J2</f>
        <v>0</v>
      </c>
      <c r="M2" s="309"/>
      <c r="N2" s="309"/>
      <c r="O2" s="309"/>
    </row>
    <row r="3" spans="1:15" x14ac:dyDescent="0.25">
      <c r="A3" s="468" t="s">
        <v>180</v>
      </c>
      <c r="B3" s="469" t="s">
        <v>181</v>
      </c>
      <c r="C3" s="470">
        <v>865071118</v>
      </c>
      <c r="D3" s="470"/>
      <c r="E3" s="470">
        <v>140892</v>
      </c>
      <c r="F3" s="470">
        <v>107173070</v>
      </c>
      <c r="G3" s="470">
        <v>758038940</v>
      </c>
      <c r="H3" s="471"/>
      <c r="I3" s="315">
        <v>758038940</v>
      </c>
      <c r="J3" s="315"/>
      <c r="K3" s="315">
        <f t="shared" ref="K3:K66" si="0">G3-I3</f>
        <v>0</v>
      </c>
      <c r="L3" s="315">
        <f t="shared" ref="L3:L66" si="1">H3-J3</f>
        <v>0</v>
      </c>
      <c r="M3" s="315"/>
      <c r="N3" s="315"/>
      <c r="O3" s="315"/>
    </row>
    <row r="4" spans="1:15" x14ac:dyDescent="0.25">
      <c r="A4" s="468" t="s">
        <v>182</v>
      </c>
      <c r="B4" s="469" t="s">
        <v>183</v>
      </c>
      <c r="C4" s="470">
        <v>864943129</v>
      </c>
      <c r="D4" s="470"/>
      <c r="E4" s="470">
        <v>140870</v>
      </c>
      <c r="F4" s="470">
        <v>107173070</v>
      </c>
      <c r="G4" s="470">
        <v>757910929</v>
      </c>
      <c r="H4" s="471"/>
      <c r="I4" s="315">
        <v>757910929</v>
      </c>
      <c r="J4" s="315"/>
      <c r="K4" s="315">
        <f t="shared" si="0"/>
        <v>0</v>
      </c>
      <c r="L4" s="315">
        <f t="shared" si="1"/>
        <v>0</v>
      </c>
      <c r="M4" s="315"/>
      <c r="N4" s="315"/>
      <c r="O4" s="315"/>
    </row>
    <row r="5" spans="1:15" x14ac:dyDescent="0.25">
      <c r="A5" s="468" t="s">
        <v>605</v>
      </c>
      <c r="B5" s="469" t="s">
        <v>596</v>
      </c>
      <c r="C5" s="470">
        <v>127989</v>
      </c>
      <c r="D5" s="470"/>
      <c r="E5" s="470">
        <v>22</v>
      </c>
      <c r="F5" s="470"/>
      <c r="G5" s="470">
        <v>128011</v>
      </c>
      <c r="H5" s="471"/>
      <c r="I5" s="315">
        <v>128011</v>
      </c>
      <c r="J5" s="315"/>
      <c r="K5" s="315">
        <f t="shared" si="0"/>
        <v>0</v>
      </c>
      <c r="L5" s="315">
        <f t="shared" si="1"/>
        <v>0</v>
      </c>
      <c r="M5" s="315"/>
      <c r="N5" s="315"/>
      <c r="O5" s="315"/>
    </row>
    <row r="6" spans="1:15" x14ac:dyDescent="0.25">
      <c r="A6" s="468" t="s">
        <v>184</v>
      </c>
      <c r="B6" s="469" t="s">
        <v>185</v>
      </c>
      <c r="C6" s="470">
        <v>1022728730</v>
      </c>
      <c r="D6" s="470"/>
      <c r="E6" s="470">
        <v>84840000</v>
      </c>
      <c r="F6" s="470"/>
      <c r="G6" s="470">
        <v>1107568730</v>
      </c>
      <c r="H6" s="471"/>
      <c r="I6" s="315">
        <v>1107568730</v>
      </c>
      <c r="J6" s="315"/>
      <c r="K6" s="315">
        <f t="shared" si="0"/>
        <v>0</v>
      </c>
      <c r="L6" s="315">
        <f t="shared" si="1"/>
        <v>0</v>
      </c>
      <c r="M6" s="315"/>
      <c r="N6" s="315"/>
      <c r="O6" s="315"/>
    </row>
    <row r="7" spans="1:15" x14ac:dyDescent="0.25">
      <c r="A7" s="468" t="s">
        <v>186</v>
      </c>
      <c r="B7" s="469" t="s">
        <v>187</v>
      </c>
      <c r="C7" s="470">
        <v>1022728730</v>
      </c>
      <c r="D7" s="470"/>
      <c r="E7" s="470">
        <v>84840000</v>
      </c>
      <c r="F7" s="470"/>
      <c r="G7" s="470">
        <v>1107568730</v>
      </c>
      <c r="H7" s="471"/>
      <c r="I7" s="315">
        <v>1107568730</v>
      </c>
      <c r="J7" s="315"/>
      <c r="K7" s="315">
        <f t="shared" si="0"/>
        <v>0</v>
      </c>
      <c r="L7" s="315">
        <f t="shared" si="1"/>
        <v>0</v>
      </c>
      <c r="M7" s="315"/>
      <c r="N7" s="315"/>
      <c r="O7" s="315"/>
    </row>
    <row r="8" spans="1:15" x14ac:dyDescent="0.25">
      <c r="A8" s="176" t="s">
        <v>188</v>
      </c>
      <c r="B8" s="177" t="s">
        <v>189</v>
      </c>
      <c r="C8" s="178"/>
      <c r="D8" s="178">
        <v>781920000</v>
      </c>
      <c r="E8" s="178">
        <v>154741981</v>
      </c>
      <c r="F8" s="178">
        <v>85189981</v>
      </c>
      <c r="G8" s="178"/>
      <c r="H8" s="179">
        <v>712368000</v>
      </c>
      <c r="I8" s="180"/>
      <c r="J8" s="180">
        <v>711080000</v>
      </c>
      <c r="K8" s="180">
        <f t="shared" si="0"/>
        <v>0</v>
      </c>
      <c r="L8" s="180">
        <f t="shared" si="1"/>
        <v>1288000</v>
      </c>
      <c r="M8" s="180"/>
      <c r="N8" s="180"/>
      <c r="O8" s="180"/>
    </row>
    <row r="9" spans="1:15" x14ac:dyDescent="0.25">
      <c r="A9" s="181" t="s">
        <v>190</v>
      </c>
      <c r="B9" s="182" t="s">
        <v>191</v>
      </c>
      <c r="C9" s="183"/>
      <c r="D9" s="183">
        <v>781920000</v>
      </c>
      <c r="E9" s="183">
        <v>154741981</v>
      </c>
      <c r="F9" s="183">
        <v>85189981</v>
      </c>
      <c r="G9" s="183"/>
      <c r="H9" s="184">
        <v>712368000</v>
      </c>
      <c r="I9" s="185"/>
      <c r="J9" s="185">
        <v>711080000</v>
      </c>
      <c r="K9" s="185">
        <f t="shared" si="0"/>
        <v>0</v>
      </c>
      <c r="L9" s="185">
        <f t="shared" si="1"/>
        <v>1288000</v>
      </c>
      <c r="M9" s="185"/>
      <c r="N9" s="185"/>
      <c r="O9" s="185"/>
    </row>
    <row r="10" spans="1:15" x14ac:dyDescent="0.25">
      <c r="A10" s="181" t="s">
        <v>192</v>
      </c>
      <c r="B10" s="182" t="s">
        <v>193</v>
      </c>
      <c r="C10" s="183"/>
      <c r="D10" s="183">
        <v>781920000</v>
      </c>
      <c r="E10" s="183">
        <v>154741981</v>
      </c>
      <c r="F10" s="183">
        <v>85189981</v>
      </c>
      <c r="G10" s="183"/>
      <c r="H10" s="184">
        <v>712368000</v>
      </c>
      <c r="I10" s="185"/>
      <c r="J10" s="185">
        <v>711080000</v>
      </c>
      <c r="K10" s="185">
        <f t="shared" si="0"/>
        <v>0</v>
      </c>
      <c r="L10" s="185">
        <f t="shared" si="1"/>
        <v>1288000</v>
      </c>
      <c r="M10" s="185"/>
      <c r="N10" s="185"/>
      <c r="O10" s="185"/>
    </row>
    <row r="11" spans="1:15" x14ac:dyDescent="0.25">
      <c r="A11" s="181" t="s">
        <v>457</v>
      </c>
      <c r="B11" s="182" t="s">
        <v>458</v>
      </c>
      <c r="C11" s="183"/>
      <c r="D11" s="183">
        <v>781920000</v>
      </c>
      <c r="E11" s="183">
        <v>69552000</v>
      </c>
      <c r="F11" s="183"/>
      <c r="G11" s="183"/>
      <c r="H11" s="184">
        <v>712368000</v>
      </c>
      <c r="I11" s="185"/>
      <c r="J11" s="185">
        <v>711080000</v>
      </c>
      <c r="K11" s="185">
        <f t="shared" si="0"/>
        <v>0</v>
      </c>
      <c r="L11" s="185">
        <f t="shared" si="1"/>
        <v>1288000</v>
      </c>
      <c r="M11" s="185"/>
      <c r="N11" s="185"/>
      <c r="O11" s="185"/>
    </row>
    <row r="12" spans="1:15" x14ac:dyDescent="0.25">
      <c r="A12" s="181" t="s">
        <v>194</v>
      </c>
      <c r="B12" s="182" t="s">
        <v>195</v>
      </c>
      <c r="C12" s="183"/>
      <c r="D12" s="183"/>
      <c r="E12" s="183">
        <v>85189981</v>
      </c>
      <c r="F12" s="183">
        <v>85189981</v>
      </c>
      <c r="G12" s="183"/>
      <c r="H12" s="184"/>
      <c r="I12" s="185"/>
      <c r="J12" s="185"/>
      <c r="K12" s="185">
        <f t="shared" si="0"/>
        <v>0</v>
      </c>
      <c r="L12" s="185">
        <f t="shared" si="1"/>
        <v>0</v>
      </c>
      <c r="M12" s="185"/>
      <c r="N12" s="185"/>
      <c r="O12" s="185"/>
    </row>
    <row r="13" spans="1:15" x14ac:dyDescent="0.25">
      <c r="A13" s="176" t="s">
        <v>196</v>
      </c>
      <c r="B13" s="177" t="s">
        <v>197</v>
      </c>
      <c r="C13" s="178">
        <v>43036401</v>
      </c>
      <c r="D13" s="178"/>
      <c r="E13" s="178">
        <v>7502196</v>
      </c>
      <c r="F13" s="178">
        <v>11462369</v>
      </c>
      <c r="G13" s="178">
        <v>39076228</v>
      </c>
      <c r="H13" s="179"/>
      <c r="I13" s="180">
        <v>37788228</v>
      </c>
      <c r="J13" s="180"/>
      <c r="K13" s="180">
        <f t="shared" si="0"/>
        <v>1288000</v>
      </c>
      <c r="L13" s="180">
        <f t="shared" si="1"/>
        <v>0</v>
      </c>
      <c r="M13" s="180"/>
      <c r="N13" s="180"/>
      <c r="O13" s="180"/>
    </row>
    <row r="14" spans="1:15" x14ac:dyDescent="0.25">
      <c r="A14" s="181" t="s">
        <v>198</v>
      </c>
      <c r="B14" s="182" t="s">
        <v>199</v>
      </c>
      <c r="C14" s="183">
        <v>43036401</v>
      </c>
      <c r="D14" s="183"/>
      <c r="E14" s="183">
        <v>7502196</v>
      </c>
      <c r="F14" s="183">
        <v>11462369</v>
      </c>
      <c r="G14" s="183">
        <v>39076228</v>
      </c>
      <c r="H14" s="184"/>
      <c r="I14" s="185">
        <v>37788228</v>
      </c>
      <c r="J14" s="185"/>
      <c r="K14" s="185">
        <f t="shared" si="0"/>
        <v>1288000</v>
      </c>
      <c r="L14" s="185">
        <f t="shared" si="1"/>
        <v>0</v>
      </c>
      <c r="M14" s="185"/>
      <c r="N14" s="185"/>
      <c r="O14" s="185"/>
    </row>
    <row r="15" spans="1:15" x14ac:dyDescent="0.25">
      <c r="A15" s="181" t="s">
        <v>200</v>
      </c>
      <c r="B15" s="182" t="s">
        <v>201</v>
      </c>
      <c r="C15" s="183">
        <v>43036401</v>
      </c>
      <c r="D15" s="183"/>
      <c r="E15" s="183">
        <v>7502196</v>
      </c>
      <c r="F15" s="183">
        <v>11462369</v>
      </c>
      <c r="G15" s="183">
        <v>39076228</v>
      </c>
      <c r="H15" s="184"/>
      <c r="I15" s="185">
        <v>37788228</v>
      </c>
      <c r="J15" s="185"/>
      <c r="K15" s="185">
        <f t="shared" si="0"/>
        <v>1288000</v>
      </c>
      <c r="L15" s="185">
        <f t="shared" si="1"/>
        <v>0</v>
      </c>
      <c r="M15" s="185"/>
      <c r="N15" s="185"/>
      <c r="O15" s="185"/>
    </row>
    <row r="16" spans="1:15" x14ac:dyDescent="0.25">
      <c r="A16" s="181" t="s">
        <v>202</v>
      </c>
      <c r="B16" s="182" t="s">
        <v>203</v>
      </c>
      <c r="C16" s="183">
        <v>43036401</v>
      </c>
      <c r="D16" s="183"/>
      <c r="E16" s="183">
        <v>7502196</v>
      </c>
      <c r="F16" s="183">
        <v>11462369</v>
      </c>
      <c r="G16" s="183">
        <v>39076228</v>
      </c>
      <c r="H16" s="184"/>
      <c r="I16" s="185">
        <v>37788228</v>
      </c>
      <c r="J16" s="185"/>
      <c r="K16" s="185">
        <f t="shared" si="0"/>
        <v>1288000</v>
      </c>
      <c r="L16" s="185">
        <f t="shared" si="1"/>
        <v>0</v>
      </c>
      <c r="M16" s="185"/>
      <c r="N16" s="185"/>
      <c r="O16" s="185"/>
    </row>
    <row r="17" spans="1:15" x14ac:dyDescent="0.25">
      <c r="A17" s="181" t="s">
        <v>204</v>
      </c>
      <c r="B17" s="182" t="s">
        <v>205</v>
      </c>
      <c r="C17" s="183"/>
      <c r="D17" s="183"/>
      <c r="E17" s="183"/>
      <c r="F17" s="183"/>
      <c r="G17" s="183"/>
      <c r="H17" s="184"/>
      <c r="I17" s="185"/>
      <c r="J17" s="185"/>
      <c r="K17" s="185">
        <f t="shared" si="0"/>
        <v>0</v>
      </c>
      <c r="L17" s="185">
        <f t="shared" si="1"/>
        <v>0</v>
      </c>
      <c r="M17" s="185"/>
      <c r="N17" s="185"/>
      <c r="O17" s="185"/>
    </row>
    <row r="18" spans="1:15" x14ac:dyDescent="0.25">
      <c r="A18" s="181" t="s">
        <v>206</v>
      </c>
      <c r="B18" s="182" t="s">
        <v>207</v>
      </c>
      <c r="C18" s="183"/>
      <c r="D18" s="183"/>
      <c r="E18" s="183"/>
      <c r="F18" s="183"/>
      <c r="G18" s="183"/>
      <c r="H18" s="184"/>
      <c r="I18" s="185"/>
      <c r="J18" s="185"/>
      <c r="K18" s="185">
        <f t="shared" si="0"/>
        <v>0</v>
      </c>
      <c r="L18" s="185">
        <f t="shared" si="1"/>
        <v>0</v>
      </c>
      <c r="M18" s="185"/>
      <c r="N18" s="185"/>
      <c r="O18" s="185"/>
    </row>
    <row r="19" spans="1:15" x14ac:dyDescent="0.25">
      <c r="A19" s="176" t="s">
        <v>208</v>
      </c>
      <c r="B19" s="177" t="s">
        <v>209</v>
      </c>
      <c r="C19" s="178"/>
      <c r="D19" s="178"/>
      <c r="E19" s="178"/>
      <c r="F19" s="178"/>
      <c r="G19" s="178"/>
      <c r="H19" s="179"/>
      <c r="I19" s="180"/>
      <c r="J19" s="180"/>
      <c r="K19" s="180">
        <f t="shared" si="0"/>
        <v>0</v>
      </c>
      <c r="L19" s="180">
        <f t="shared" si="1"/>
        <v>0</v>
      </c>
      <c r="M19" s="180"/>
      <c r="N19" s="180"/>
      <c r="O19" s="180"/>
    </row>
    <row r="20" spans="1:15" x14ac:dyDescent="0.25">
      <c r="A20" s="181" t="s">
        <v>210</v>
      </c>
      <c r="B20" s="182" t="s">
        <v>211</v>
      </c>
      <c r="C20" s="183"/>
      <c r="D20" s="183"/>
      <c r="E20" s="183"/>
      <c r="F20" s="183"/>
      <c r="G20" s="183"/>
      <c r="H20" s="184"/>
      <c r="I20" s="185"/>
      <c r="J20" s="185"/>
      <c r="K20" s="185">
        <f t="shared" si="0"/>
        <v>0</v>
      </c>
      <c r="L20" s="185">
        <f t="shared" si="1"/>
        <v>0</v>
      </c>
      <c r="M20" s="185"/>
      <c r="N20" s="185"/>
      <c r="O20" s="185"/>
    </row>
    <row r="21" spans="1:15" x14ac:dyDescent="0.25">
      <c r="A21" s="176" t="s">
        <v>212</v>
      </c>
      <c r="B21" s="177" t="s">
        <v>213</v>
      </c>
      <c r="C21" s="178"/>
      <c r="D21" s="178"/>
      <c r="E21" s="178"/>
      <c r="F21" s="178"/>
      <c r="G21" s="178"/>
      <c r="H21" s="179"/>
      <c r="I21" s="180"/>
      <c r="J21" s="180"/>
      <c r="K21" s="180">
        <f t="shared" si="0"/>
        <v>0</v>
      </c>
      <c r="L21" s="180">
        <f t="shared" si="1"/>
        <v>0</v>
      </c>
      <c r="M21" s="180"/>
      <c r="N21" s="180"/>
      <c r="O21" s="180"/>
    </row>
    <row r="22" spans="1:15" x14ac:dyDescent="0.25">
      <c r="A22" s="181" t="s">
        <v>214</v>
      </c>
      <c r="B22" s="182" t="s">
        <v>213</v>
      </c>
      <c r="C22" s="183"/>
      <c r="D22" s="183"/>
      <c r="E22" s="183"/>
      <c r="F22" s="183"/>
      <c r="G22" s="183"/>
      <c r="H22" s="184"/>
      <c r="I22" s="185"/>
      <c r="J22" s="185"/>
      <c r="K22" s="185">
        <f t="shared" si="0"/>
        <v>0</v>
      </c>
      <c r="L22" s="185">
        <f t="shared" si="1"/>
        <v>0</v>
      </c>
      <c r="M22" s="185"/>
      <c r="N22" s="185"/>
      <c r="O22" s="185"/>
    </row>
    <row r="23" spans="1:15" x14ac:dyDescent="0.25">
      <c r="A23" s="176" t="s">
        <v>215</v>
      </c>
      <c r="B23" s="177" t="s">
        <v>216</v>
      </c>
      <c r="C23" s="178"/>
      <c r="D23" s="178"/>
      <c r="E23" s="178">
        <v>28755501</v>
      </c>
      <c r="F23" s="178">
        <v>28755501</v>
      </c>
      <c r="G23" s="178"/>
      <c r="H23" s="179"/>
      <c r="I23" s="180"/>
      <c r="J23" s="180"/>
      <c r="K23" s="180">
        <f t="shared" si="0"/>
        <v>0</v>
      </c>
      <c r="L23" s="180">
        <f t="shared" si="1"/>
        <v>0</v>
      </c>
      <c r="M23" s="180"/>
      <c r="N23" s="180"/>
      <c r="O23" s="180"/>
    </row>
    <row r="24" spans="1:15" x14ac:dyDescent="0.25">
      <c r="A24" s="181" t="s">
        <v>217</v>
      </c>
      <c r="B24" s="182" t="s">
        <v>218</v>
      </c>
      <c r="C24" s="183"/>
      <c r="D24" s="183"/>
      <c r="E24" s="183">
        <v>28755501</v>
      </c>
      <c r="F24" s="183">
        <v>28755501</v>
      </c>
      <c r="G24" s="183"/>
      <c r="H24" s="184"/>
      <c r="I24" s="185"/>
      <c r="J24" s="185"/>
      <c r="K24" s="185">
        <f t="shared" si="0"/>
        <v>0</v>
      </c>
      <c r="L24" s="185">
        <f t="shared" si="1"/>
        <v>0</v>
      </c>
      <c r="M24" s="185"/>
      <c r="N24" s="185"/>
      <c r="O24" s="185"/>
    </row>
    <row r="25" spans="1:15" x14ac:dyDescent="0.25">
      <c r="A25" s="176" t="s">
        <v>219</v>
      </c>
      <c r="B25" s="177" t="s">
        <v>220</v>
      </c>
      <c r="C25" s="178"/>
      <c r="D25" s="178"/>
      <c r="E25" s="178">
        <v>58400000</v>
      </c>
      <c r="F25" s="178">
        <v>58400000</v>
      </c>
      <c r="G25" s="178"/>
      <c r="H25" s="179"/>
      <c r="I25" s="180"/>
      <c r="J25" s="180"/>
      <c r="K25" s="180">
        <f t="shared" si="0"/>
        <v>0</v>
      </c>
      <c r="L25" s="180">
        <f t="shared" si="1"/>
        <v>0</v>
      </c>
      <c r="M25" s="180"/>
      <c r="N25" s="180"/>
      <c r="O25" s="180"/>
    </row>
    <row r="26" spans="1:15" x14ac:dyDescent="0.25">
      <c r="A26" s="181" t="s">
        <v>221</v>
      </c>
      <c r="B26" s="182" t="s">
        <v>222</v>
      </c>
      <c r="C26" s="183"/>
      <c r="D26" s="183"/>
      <c r="E26" s="183">
        <v>58400000</v>
      </c>
      <c r="F26" s="183">
        <v>58400000</v>
      </c>
      <c r="G26" s="183"/>
      <c r="H26" s="184"/>
      <c r="I26" s="185"/>
      <c r="J26" s="185"/>
      <c r="K26" s="185">
        <f t="shared" si="0"/>
        <v>0</v>
      </c>
      <c r="L26" s="185">
        <f t="shared" si="1"/>
        <v>0</v>
      </c>
      <c r="M26" s="185"/>
      <c r="N26" s="185"/>
      <c r="O26" s="185"/>
    </row>
    <row r="27" spans="1:15" x14ac:dyDescent="0.25">
      <c r="A27" s="176" t="s">
        <v>223</v>
      </c>
      <c r="B27" s="177" t="s">
        <v>224</v>
      </c>
      <c r="C27" s="178">
        <v>42086556</v>
      </c>
      <c r="D27" s="178"/>
      <c r="E27" s="178">
        <v>30000000</v>
      </c>
      <c r="F27" s="178">
        <v>11062929</v>
      </c>
      <c r="G27" s="178">
        <v>61023627</v>
      </c>
      <c r="H27" s="179"/>
      <c r="I27" s="180">
        <v>61023627</v>
      </c>
      <c r="J27" s="180"/>
      <c r="K27" s="180">
        <f t="shared" si="0"/>
        <v>0</v>
      </c>
      <c r="L27" s="180">
        <f t="shared" si="1"/>
        <v>0</v>
      </c>
      <c r="M27" s="180"/>
      <c r="N27" s="180"/>
      <c r="O27" s="180"/>
    </row>
    <row r="28" spans="1:15" x14ac:dyDescent="0.25">
      <c r="A28" s="181" t="s">
        <v>225</v>
      </c>
      <c r="B28" s="182" t="s">
        <v>226</v>
      </c>
      <c r="C28" s="183">
        <v>41000000</v>
      </c>
      <c r="D28" s="183"/>
      <c r="E28" s="183">
        <v>30000000</v>
      </c>
      <c r="F28" s="183">
        <v>11000000</v>
      </c>
      <c r="G28" s="183">
        <v>60000000</v>
      </c>
      <c r="H28" s="184"/>
      <c r="I28" s="185">
        <v>60000000</v>
      </c>
      <c r="J28" s="185"/>
      <c r="K28" s="185">
        <f t="shared" si="0"/>
        <v>0</v>
      </c>
      <c r="L28" s="185">
        <f t="shared" si="1"/>
        <v>0</v>
      </c>
      <c r="M28" s="185"/>
      <c r="N28" s="185"/>
      <c r="O28" s="185"/>
    </row>
    <row r="29" spans="1:15" x14ac:dyDescent="0.25">
      <c r="A29" s="181" t="s">
        <v>227</v>
      </c>
      <c r="B29" s="182" t="s">
        <v>228</v>
      </c>
      <c r="C29" s="183">
        <v>41000000</v>
      </c>
      <c r="D29" s="183"/>
      <c r="E29" s="183">
        <v>30000000</v>
      </c>
      <c r="F29" s="183">
        <v>11000000</v>
      </c>
      <c r="G29" s="183">
        <v>60000000</v>
      </c>
      <c r="H29" s="184"/>
      <c r="I29" s="185">
        <v>60000000</v>
      </c>
      <c r="J29" s="185"/>
      <c r="K29" s="185">
        <f t="shared" si="0"/>
        <v>0</v>
      </c>
      <c r="L29" s="185">
        <f t="shared" si="1"/>
        <v>0</v>
      </c>
      <c r="M29" s="185"/>
      <c r="N29" s="185"/>
      <c r="O29" s="185"/>
    </row>
    <row r="30" spans="1:15" x14ac:dyDescent="0.25">
      <c r="A30" s="181" t="s">
        <v>229</v>
      </c>
      <c r="B30" s="182" t="s">
        <v>230</v>
      </c>
      <c r="C30" s="183">
        <v>1086556</v>
      </c>
      <c r="D30" s="183"/>
      <c r="E30" s="183"/>
      <c r="F30" s="183">
        <v>62929</v>
      </c>
      <c r="G30" s="183">
        <v>1023627</v>
      </c>
      <c r="H30" s="184"/>
      <c r="I30" s="185">
        <v>1023627</v>
      </c>
      <c r="J30" s="185"/>
      <c r="K30" s="185">
        <f t="shared" si="0"/>
        <v>0</v>
      </c>
      <c r="L30" s="185">
        <f t="shared" si="1"/>
        <v>0</v>
      </c>
      <c r="M30" s="185"/>
      <c r="N30" s="185"/>
      <c r="O30" s="185"/>
    </row>
    <row r="31" spans="1:15" x14ac:dyDescent="0.25">
      <c r="A31" s="181" t="s">
        <v>231</v>
      </c>
      <c r="B31" s="182" t="s">
        <v>232</v>
      </c>
      <c r="C31" s="183">
        <v>1086556</v>
      </c>
      <c r="D31" s="183"/>
      <c r="E31" s="183"/>
      <c r="F31" s="183">
        <v>62929</v>
      </c>
      <c r="G31" s="183">
        <v>1023627</v>
      </c>
      <c r="H31" s="184"/>
      <c r="I31" s="185">
        <v>1023627</v>
      </c>
      <c r="J31" s="185"/>
      <c r="K31" s="185">
        <f t="shared" si="0"/>
        <v>0</v>
      </c>
      <c r="L31" s="185">
        <f t="shared" si="1"/>
        <v>0</v>
      </c>
      <c r="M31" s="185"/>
      <c r="N31" s="185"/>
      <c r="O31" s="185"/>
    </row>
    <row r="32" spans="1:15" x14ac:dyDescent="0.25">
      <c r="A32" s="176" t="s">
        <v>233</v>
      </c>
      <c r="B32" s="177" t="s">
        <v>234</v>
      </c>
      <c r="C32" s="178">
        <v>5000000</v>
      </c>
      <c r="D32" s="178"/>
      <c r="E32" s="178"/>
      <c r="F32" s="178"/>
      <c r="G32" s="178">
        <v>5000000</v>
      </c>
      <c r="H32" s="179"/>
      <c r="I32" s="180">
        <v>5000000</v>
      </c>
      <c r="J32" s="180"/>
      <c r="K32" s="180">
        <f t="shared" si="0"/>
        <v>0</v>
      </c>
      <c r="L32" s="180">
        <f t="shared" si="1"/>
        <v>0</v>
      </c>
      <c r="M32" s="180"/>
      <c r="N32" s="180"/>
      <c r="O32" s="180"/>
    </row>
    <row r="33" spans="1:15" x14ac:dyDescent="0.25">
      <c r="A33" s="181" t="s">
        <v>235</v>
      </c>
      <c r="B33" s="182" t="s">
        <v>236</v>
      </c>
      <c r="C33" s="183">
        <v>5000000</v>
      </c>
      <c r="D33" s="183"/>
      <c r="E33" s="183"/>
      <c r="F33" s="183"/>
      <c r="G33" s="183">
        <v>5000000</v>
      </c>
      <c r="H33" s="184"/>
      <c r="I33" s="185">
        <v>5000000</v>
      </c>
      <c r="J33" s="185"/>
      <c r="K33" s="185">
        <f t="shared" si="0"/>
        <v>0</v>
      </c>
      <c r="L33" s="185">
        <f t="shared" si="1"/>
        <v>0</v>
      </c>
      <c r="M33" s="185"/>
      <c r="N33" s="185"/>
      <c r="O33" s="185"/>
    </row>
    <row r="34" spans="1:15" x14ac:dyDescent="0.25">
      <c r="A34" s="176" t="s">
        <v>237</v>
      </c>
      <c r="B34" s="177" t="s">
        <v>238</v>
      </c>
      <c r="C34" s="178">
        <v>585389949</v>
      </c>
      <c r="D34" s="178">
        <v>11880000</v>
      </c>
      <c r="E34" s="178">
        <v>22740481</v>
      </c>
      <c r="F34" s="178">
        <v>86989589</v>
      </c>
      <c r="G34" s="178">
        <v>553260841</v>
      </c>
      <c r="H34" s="179">
        <v>44000000</v>
      </c>
      <c r="I34" s="180">
        <v>553260841</v>
      </c>
      <c r="J34" s="180">
        <v>44000000</v>
      </c>
      <c r="K34" s="180">
        <f t="shared" si="0"/>
        <v>0</v>
      </c>
      <c r="L34" s="180">
        <f t="shared" si="1"/>
        <v>0</v>
      </c>
      <c r="M34" s="180"/>
      <c r="N34" s="180"/>
      <c r="O34" s="180"/>
    </row>
    <row r="35" spans="1:15" x14ac:dyDescent="0.25">
      <c r="A35" s="181" t="s">
        <v>239</v>
      </c>
      <c r="B35" s="182" t="s">
        <v>240</v>
      </c>
      <c r="C35" s="183">
        <v>585389949</v>
      </c>
      <c r="D35" s="183">
        <v>11880000</v>
      </c>
      <c r="E35" s="183">
        <v>22740481</v>
      </c>
      <c r="F35" s="183">
        <v>86989589</v>
      </c>
      <c r="G35" s="183">
        <v>553260841</v>
      </c>
      <c r="H35" s="184">
        <v>44000000</v>
      </c>
      <c r="I35" s="185">
        <v>553260841</v>
      </c>
      <c r="J35" s="185">
        <v>44000000</v>
      </c>
      <c r="K35" s="185">
        <f t="shared" si="0"/>
        <v>0</v>
      </c>
      <c r="L35" s="185">
        <f t="shared" si="1"/>
        <v>0</v>
      </c>
      <c r="M35" s="185"/>
      <c r="N35" s="185"/>
      <c r="O35" s="185"/>
    </row>
    <row r="36" spans="1:15" x14ac:dyDescent="0.25">
      <c r="A36" s="181" t="s">
        <v>241</v>
      </c>
      <c r="B36" s="182" t="s">
        <v>242</v>
      </c>
      <c r="C36" s="183">
        <v>585389949</v>
      </c>
      <c r="D36" s="183">
        <v>11880000</v>
      </c>
      <c r="E36" s="183">
        <v>22740481</v>
      </c>
      <c r="F36" s="183">
        <v>86989589</v>
      </c>
      <c r="G36" s="183">
        <v>553260841</v>
      </c>
      <c r="H36" s="184">
        <v>44000000</v>
      </c>
      <c r="I36" s="185">
        <v>553260841</v>
      </c>
      <c r="J36" s="185">
        <v>44000000</v>
      </c>
      <c r="K36" s="185">
        <f t="shared" si="0"/>
        <v>0</v>
      </c>
      <c r="L36" s="185">
        <f t="shared" si="1"/>
        <v>0</v>
      </c>
      <c r="M36" s="185"/>
      <c r="N36" s="185"/>
      <c r="O36" s="185"/>
    </row>
    <row r="37" spans="1:15" x14ac:dyDescent="0.25">
      <c r="A37" s="181" t="s">
        <v>243</v>
      </c>
      <c r="B37" s="182" t="s">
        <v>244</v>
      </c>
      <c r="C37" s="183">
        <v>585389949</v>
      </c>
      <c r="D37" s="183">
        <v>11880000</v>
      </c>
      <c r="E37" s="183">
        <v>22740481</v>
      </c>
      <c r="F37" s="183">
        <v>86989589</v>
      </c>
      <c r="G37" s="183">
        <v>553260841</v>
      </c>
      <c r="H37" s="184">
        <v>44000000</v>
      </c>
      <c r="I37" s="185">
        <v>553260841</v>
      </c>
      <c r="J37" s="185">
        <v>44000000</v>
      </c>
      <c r="K37" s="185">
        <f t="shared" si="0"/>
        <v>0</v>
      </c>
      <c r="L37" s="185">
        <f t="shared" si="1"/>
        <v>0</v>
      </c>
      <c r="M37" s="185"/>
      <c r="N37" s="185"/>
      <c r="O37" s="185"/>
    </row>
    <row r="38" spans="1:15" x14ac:dyDescent="0.25">
      <c r="A38" s="176" t="s">
        <v>245</v>
      </c>
      <c r="B38" s="177" t="s">
        <v>246</v>
      </c>
      <c r="C38" s="178"/>
      <c r="D38" s="178">
        <v>14725108</v>
      </c>
      <c r="E38" s="178">
        <v>26187477</v>
      </c>
      <c r="F38" s="178">
        <v>11976756</v>
      </c>
      <c r="G38" s="178"/>
      <c r="H38" s="179">
        <v>514387</v>
      </c>
      <c r="I38" s="180"/>
      <c r="J38" s="180">
        <v>514387</v>
      </c>
      <c r="K38" s="180">
        <f t="shared" si="0"/>
        <v>0</v>
      </c>
      <c r="L38" s="180">
        <f t="shared" si="1"/>
        <v>0</v>
      </c>
      <c r="M38" s="180"/>
      <c r="N38" s="180"/>
      <c r="O38" s="180"/>
    </row>
    <row r="39" spans="1:15" x14ac:dyDescent="0.25">
      <c r="A39" s="181" t="s">
        <v>247</v>
      </c>
      <c r="B39" s="182" t="s">
        <v>248</v>
      </c>
      <c r="C39" s="183"/>
      <c r="D39" s="183"/>
      <c r="E39" s="183">
        <v>11462369</v>
      </c>
      <c r="F39" s="183">
        <v>11462369</v>
      </c>
      <c r="G39" s="183"/>
      <c r="H39" s="184"/>
      <c r="I39" s="185"/>
      <c r="J39" s="185"/>
      <c r="K39" s="185">
        <f t="shared" si="0"/>
        <v>0</v>
      </c>
      <c r="L39" s="185">
        <f t="shared" si="1"/>
        <v>0</v>
      </c>
      <c r="M39" s="185"/>
      <c r="N39" s="185"/>
      <c r="O39" s="185"/>
    </row>
    <row r="40" spans="1:15" x14ac:dyDescent="0.25">
      <c r="A40" s="181" t="s">
        <v>249</v>
      </c>
      <c r="B40" s="182" t="s">
        <v>250</v>
      </c>
      <c r="C40" s="183"/>
      <c r="D40" s="183"/>
      <c r="E40" s="183">
        <v>11462369</v>
      </c>
      <c r="F40" s="183">
        <v>11462369</v>
      </c>
      <c r="G40" s="183"/>
      <c r="H40" s="184"/>
      <c r="I40" s="185"/>
      <c r="J40" s="185"/>
      <c r="K40" s="185">
        <f t="shared" si="0"/>
        <v>0</v>
      </c>
      <c r="L40" s="185">
        <f t="shared" si="1"/>
        <v>0</v>
      </c>
      <c r="M40" s="185"/>
      <c r="N40" s="185"/>
      <c r="O40" s="185"/>
    </row>
    <row r="41" spans="1:15" x14ac:dyDescent="0.25">
      <c r="A41" s="181" t="s">
        <v>251</v>
      </c>
      <c r="B41" s="182" t="s">
        <v>252</v>
      </c>
      <c r="C41" s="183"/>
      <c r="D41" s="183"/>
      <c r="E41" s="183">
        <v>11462369</v>
      </c>
      <c r="F41" s="183">
        <v>11462369</v>
      </c>
      <c r="G41" s="183"/>
      <c r="H41" s="184"/>
      <c r="I41" s="185"/>
      <c r="J41" s="185"/>
      <c r="K41" s="185">
        <f t="shared" si="0"/>
        <v>0</v>
      </c>
      <c r="L41" s="185">
        <f t="shared" si="1"/>
        <v>0</v>
      </c>
      <c r="M41" s="185"/>
      <c r="N41" s="185"/>
      <c r="O41" s="185"/>
    </row>
    <row r="42" spans="1:15" x14ac:dyDescent="0.25">
      <c r="A42" s="181" t="s">
        <v>253</v>
      </c>
      <c r="B42" s="182" t="s">
        <v>254</v>
      </c>
      <c r="C42" s="183"/>
      <c r="D42" s="183"/>
      <c r="E42" s="183"/>
      <c r="F42" s="183"/>
      <c r="G42" s="183"/>
      <c r="H42" s="184"/>
      <c r="I42" s="185"/>
      <c r="J42" s="185"/>
      <c r="K42" s="185">
        <f t="shared" si="0"/>
        <v>0</v>
      </c>
      <c r="L42" s="185">
        <f t="shared" si="1"/>
        <v>0</v>
      </c>
      <c r="M42" s="185"/>
      <c r="N42" s="185"/>
      <c r="O42" s="185"/>
    </row>
    <row r="43" spans="1:15" x14ac:dyDescent="0.25">
      <c r="A43" s="181" t="s">
        <v>255</v>
      </c>
      <c r="B43" s="182" t="s">
        <v>256</v>
      </c>
      <c r="C43" s="183"/>
      <c r="D43" s="183"/>
      <c r="E43" s="183"/>
      <c r="F43" s="183"/>
      <c r="G43" s="183"/>
      <c r="H43" s="184"/>
      <c r="I43" s="185"/>
      <c r="J43" s="185"/>
      <c r="K43" s="185">
        <f t="shared" si="0"/>
        <v>0</v>
      </c>
      <c r="L43" s="185">
        <f t="shared" si="1"/>
        <v>0</v>
      </c>
      <c r="M43" s="185"/>
      <c r="N43" s="185"/>
      <c r="O43" s="185"/>
    </row>
    <row r="44" spans="1:15" x14ac:dyDescent="0.25">
      <c r="A44" s="181" t="s">
        <v>257</v>
      </c>
      <c r="B44" s="182" t="s">
        <v>258</v>
      </c>
      <c r="C44" s="183"/>
      <c r="D44" s="183"/>
      <c r="E44" s="183"/>
      <c r="F44" s="183"/>
      <c r="G44" s="183"/>
      <c r="H44" s="184"/>
      <c r="I44" s="185"/>
      <c r="J44" s="185"/>
      <c r="K44" s="185">
        <f t="shared" si="0"/>
        <v>0</v>
      </c>
      <c r="L44" s="185">
        <f t="shared" si="1"/>
        <v>0</v>
      </c>
      <c r="M44" s="185"/>
      <c r="N44" s="185"/>
      <c r="O44" s="185"/>
    </row>
    <row r="45" spans="1:15" x14ac:dyDescent="0.25">
      <c r="A45" s="181" t="s">
        <v>259</v>
      </c>
      <c r="B45" s="182" t="s">
        <v>260</v>
      </c>
      <c r="C45" s="183"/>
      <c r="D45" s="183"/>
      <c r="E45" s="183"/>
      <c r="F45" s="183"/>
      <c r="G45" s="183"/>
      <c r="H45" s="184"/>
      <c r="I45" s="185"/>
      <c r="J45" s="185"/>
      <c r="K45" s="185">
        <f t="shared" si="0"/>
        <v>0</v>
      </c>
      <c r="L45" s="185">
        <f t="shared" si="1"/>
        <v>0</v>
      </c>
      <c r="M45" s="185"/>
      <c r="N45" s="185"/>
      <c r="O45" s="185"/>
    </row>
    <row r="46" spans="1:15" x14ac:dyDescent="0.25">
      <c r="A46" s="181" t="s">
        <v>261</v>
      </c>
      <c r="B46" s="182" t="s">
        <v>262</v>
      </c>
      <c r="C46" s="183"/>
      <c r="D46" s="183"/>
      <c r="E46" s="183"/>
      <c r="F46" s="183"/>
      <c r="G46" s="183"/>
      <c r="H46" s="184"/>
      <c r="I46" s="185"/>
      <c r="J46" s="185"/>
      <c r="K46" s="185">
        <f t="shared" si="0"/>
        <v>0</v>
      </c>
      <c r="L46" s="185">
        <f t="shared" si="1"/>
        <v>0</v>
      </c>
      <c r="M46" s="185"/>
      <c r="N46" s="185"/>
      <c r="O46" s="185"/>
    </row>
    <row r="47" spans="1:15" x14ac:dyDescent="0.25">
      <c r="A47" s="181" t="s">
        <v>263</v>
      </c>
      <c r="B47" s="182" t="s">
        <v>264</v>
      </c>
      <c r="C47" s="183"/>
      <c r="D47" s="183"/>
      <c r="E47" s="183"/>
      <c r="F47" s="183"/>
      <c r="G47" s="183"/>
      <c r="H47" s="184"/>
      <c r="I47" s="185"/>
      <c r="J47" s="185"/>
      <c r="K47" s="185">
        <f t="shared" si="0"/>
        <v>0</v>
      </c>
      <c r="L47" s="185">
        <f t="shared" si="1"/>
        <v>0</v>
      </c>
      <c r="M47" s="185"/>
      <c r="N47" s="185"/>
      <c r="O47" s="185"/>
    </row>
    <row r="48" spans="1:15" x14ac:dyDescent="0.25">
      <c r="A48" s="181" t="s">
        <v>265</v>
      </c>
      <c r="B48" s="182" t="s">
        <v>266</v>
      </c>
      <c r="C48" s="183"/>
      <c r="D48" s="183"/>
      <c r="E48" s="183"/>
      <c r="F48" s="183"/>
      <c r="G48" s="183"/>
      <c r="H48" s="184"/>
      <c r="I48" s="185"/>
      <c r="J48" s="185"/>
      <c r="K48" s="185">
        <f t="shared" si="0"/>
        <v>0</v>
      </c>
      <c r="L48" s="185">
        <f t="shared" si="1"/>
        <v>0</v>
      </c>
      <c r="M48" s="185"/>
      <c r="N48" s="185"/>
      <c r="O48" s="185"/>
    </row>
    <row r="49" spans="1:15" x14ac:dyDescent="0.25">
      <c r="A49" s="181" t="s">
        <v>267</v>
      </c>
      <c r="B49" s="182" t="s">
        <v>268</v>
      </c>
      <c r="C49" s="183"/>
      <c r="D49" s="183">
        <v>13421350</v>
      </c>
      <c r="E49" s="183">
        <v>13421350</v>
      </c>
      <c r="F49" s="183"/>
      <c r="G49" s="183"/>
      <c r="H49" s="184"/>
      <c r="I49" s="185"/>
      <c r="J49" s="185"/>
      <c r="K49" s="185">
        <f t="shared" si="0"/>
        <v>0</v>
      </c>
      <c r="L49" s="185">
        <f t="shared" si="1"/>
        <v>0</v>
      </c>
      <c r="M49" s="185"/>
      <c r="N49" s="185"/>
      <c r="O49" s="185"/>
    </row>
    <row r="50" spans="1:15" x14ac:dyDescent="0.25">
      <c r="A50" s="181" t="s">
        <v>269</v>
      </c>
      <c r="B50" s="182" t="s">
        <v>270</v>
      </c>
      <c r="C50" s="183"/>
      <c r="D50" s="183">
        <v>1303758</v>
      </c>
      <c r="E50" s="183">
        <v>1303758</v>
      </c>
      <c r="F50" s="183">
        <v>514387</v>
      </c>
      <c r="G50" s="183"/>
      <c r="H50" s="184">
        <v>514387</v>
      </c>
      <c r="I50" s="185"/>
      <c r="J50" s="185">
        <v>514387</v>
      </c>
      <c r="K50" s="185">
        <f t="shared" si="0"/>
        <v>0</v>
      </c>
      <c r="L50" s="185">
        <f t="shared" si="1"/>
        <v>0</v>
      </c>
      <c r="M50" s="185"/>
      <c r="N50" s="185"/>
      <c r="O50" s="185"/>
    </row>
    <row r="51" spans="1:15" x14ac:dyDescent="0.25">
      <c r="A51" s="181" t="s">
        <v>271</v>
      </c>
      <c r="B51" s="182" t="s">
        <v>272</v>
      </c>
      <c r="C51" s="183"/>
      <c r="D51" s="183"/>
      <c r="E51" s="183"/>
      <c r="F51" s="183"/>
      <c r="G51" s="183"/>
      <c r="H51" s="184"/>
      <c r="I51" s="185"/>
      <c r="J51" s="185"/>
      <c r="K51" s="185">
        <f t="shared" si="0"/>
        <v>0</v>
      </c>
      <c r="L51" s="185">
        <f t="shared" si="1"/>
        <v>0</v>
      </c>
      <c r="M51" s="185"/>
      <c r="N51" s="185"/>
      <c r="O51" s="185"/>
    </row>
    <row r="52" spans="1:15" x14ac:dyDescent="0.25">
      <c r="A52" s="181" t="s">
        <v>273</v>
      </c>
      <c r="B52" s="182" t="s">
        <v>274</v>
      </c>
      <c r="C52" s="183"/>
      <c r="D52" s="183"/>
      <c r="E52" s="183"/>
      <c r="F52" s="183"/>
      <c r="G52" s="183"/>
      <c r="H52" s="184"/>
      <c r="I52" s="185"/>
      <c r="J52" s="185"/>
      <c r="K52" s="185">
        <f t="shared" si="0"/>
        <v>0</v>
      </c>
      <c r="L52" s="185">
        <f t="shared" si="1"/>
        <v>0</v>
      </c>
      <c r="M52" s="185"/>
      <c r="N52" s="185"/>
      <c r="O52" s="185"/>
    </row>
    <row r="53" spans="1:15" x14ac:dyDescent="0.25">
      <c r="A53" s="176" t="s">
        <v>275</v>
      </c>
      <c r="B53" s="177" t="s">
        <v>276</v>
      </c>
      <c r="C53" s="178"/>
      <c r="D53" s="178"/>
      <c r="E53" s="178">
        <v>27152445</v>
      </c>
      <c r="F53" s="178">
        <v>27152445</v>
      </c>
      <c r="G53" s="178"/>
      <c r="H53" s="179"/>
      <c r="I53" s="180"/>
      <c r="J53" s="180"/>
      <c r="K53" s="180">
        <f t="shared" si="0"/>
        <v>0</v>
      </c>
      <c r="L53" s="180">
        <f t="shared" si="1"/>
        <v>0</v>
      </c>
      <c r="M53" s="180"/>
      <c r="N53" s="180"/>
      <c r="O53" s="180"/>
    </row>
    <row r="54" spans="1:15" x14ac:dyDescent="0.25">
      <c r="A54" s="181" t="s">
        <v>277</v>
      </c>
      <c r="B54" s="182" t="s">
        <v>278</v>
      </c>
      <c r="C54" s="183"/>
      <c r="D54" s="183"/>
      <c r="E54" s="183">
        <v>27152445</v>
      </c>
      <c r="F54" s="183">
        <v>27152445</v>
      </c>
      <c r="G54" s="183"/>
      <c r="H54" s="184"/>
      <c r="I54" s="185"/>
      <c r="J54" s="185"/>
      <c r="K54" s="185">
        <f t="shared" si="0"/>
        <v>0</v>
      </c>
      <c r="L54" s="185">
        <f t="shared" si="1"/>
        <v>0</v>
      </c>
      <c r="M54" s="185"/>
      <c r="N54" s="185"/>
      <c r="O54" s="185"/>
    </row>
    <row r="55" spans="1:15" x14ac:dyDescent="0.25">
      <c r="A55" s="176" t="s">
        <v>279</v>
      </c>
      <c r="B55" s="177" t="s">
        <v>280</v>
      </c>
      <c r="C55" s="178"/>
      <c r="D55" s="178"/>
      <c r="E55" s="178"/>
      <c r="F55" s="178"/>
      <c r="G55" s="178"/>
      <c r="H55" s="179"/>
      <c r="I55" s="180"/>
      <c r="J55" s="180"/>
      <c r="K55" s="180">
        <f t="shared" si="0"/>
        <v>0</v>
      </c>
      <c r="L55" s="180">
        <f t="shared" si="1"/>
        <v>0</v>
      </c>
      <c r="M55" s="180"/>
      <c r="N55" s="180"/>
      <c r="O55" s="180"/>
    </row>
    <row r="56" spans="1:15" x14ac:dyDescent="0.25">
      <c r="A56" s="181" t="s">
        <v>281</v>
      </c>
      <c r="B56" s="182" t="s">
        <v>282</v>
      </c>
      <c r="C56" s="183"/>
      <c r="D56" s="183"/>
      <c r="E56" s="183"/>
      <c r="F56" s="183"/>
      <c r="G56" s="183"/>
      <c r="H56" s="184"/>
      <c r="I56" s="185"/>
      <c r="J56" s="185"/>
      <c r="K56" s="185">
        <f t="shared" si="0"/>
        <v>0</v>
      </c>
      <c r="L56" s="185">
        <f t="shared" si="1"/>
        <v>0</v>
      </c>
      <c r="M56" s="185"/>
      <c r="N56" s="185"/>
      <c r="O56" s="185"/>
    </row>
    <row r="57" spans="1:15" x14ac:dyDescent="0.25">
      <c r="A57" s="181" t="s">
        <v>283</v>
      </c>
      <c r="B57" s="182" t="s">
        <v>284</v>
      </c>
      <c r="C57" s="183"/>
      <c r="D57" s="183"/>
      <c r="E57" s="183"/>
      <c r="F57" s="183"/>
      <c r="G57" s="183"/>
      <c r="H57" s="184"/>
      <c r="I57" s="185"/>
      <c r="J57" s="185"/>
      <c r="K57" s="185">
        <f t="shared" si="0"/>
        <v>0</v>
      </c>
      <c r="L57" s="185">
        <f t="shared" si="1"/>
        <v>0</v>
      </c>
      <c r="M57" s="185"/>
      <c r="N57" s="185"/>
      <c r="O57" s="185"/>
    </row>
    <row r="58" spans="1:15" x14ac:dyDescent="0.25">
      <c r="A58" s="176" t="s">
        <v>285</v>
      </c>
      <c r="B58" s="177" t="s">
        <v>286</v>
      </c>
      <c r="C58" s="178"/>
      <c r="D58" s="178">
        <v>9607375</v>
      </c>
      <c r="E58" s="178">
        <v>14970063</v>
      </c>
      <c r="F58" s="178">
        <v>17413236</v>
      </c>
      <c r="G58" s="178"/>
      <c r="H58" s="179">
        <v>12050548</v>
      </c>
      <c r="I58" s="180"/>
      <c r="J58" s="180">
        <v>12050548</v>
      </c>
      <c r="K58" s="180">
        <f t="shared" si="0"/>
        <v>0</v>
      </c>
      <c r="L58" s="180">
        <f t="shared" si="1"/>
        <v>0</v>
      </c>
      <c r="M58" s="180"/>
      <c r="N58" s="180"/>
      <c r="O58" s="180"/>
    </row>
    <row r="59" spans="1:15" x14ac:dyDescent="0.25">
      <c r="A59" s="181" t="s">
        <v>287</v>
      </c>
      <c r="B59" s="182" t="s">
        <v>288</v>
      </c>
      <c r="C59" s="183"/>
      <c r="D59" s="183"/>
      <c r="E59" s="183">
        <v>4273392</v>
      </c>
      <c r="F59" s="183">
        <v>4273392</v>
      </c>
      <c r="G59" s="183"/>
      <c r="H59" s="184"/>
      <c r="I59" s="185"/>
      <c r="J59" s="185"/>
      <c r="K59" s="185">
        <f t="shared" si="0"/>
        <v>0</v>
      </c>
      <c r="L59" s="185">
        <f t="shared" si="1"/>
        <v>0</v>
      </c>
      <c r="M59" s="185"/>
      <c r="N59" s="185"/>
      <c r="O59" s="185"/>
    </row>
    <row r="60" spans="1:15" x14ac:dyDescent="0.25">
      <c r="A60" s="181" t="s">
        <v>289</v>
      </c>
      <c r="B60" s="182" t="s">
        <v>290</v>
      </c>
      <c r="C60" s="183"/>
      <c r="D60" s="183"/>
      <c r="E60" s="183">
        <v>754128</v>
      </c>
      <c r="F60" s="183">
        <v>754128</v>
      </c>
      <c r="G60" s="183"/>
      <c r="H60" s="184"/>
      <c r="I60" s="185"/>
      <c r="J60" s="185"/>
      <c r="K60" s="185">
        <f t="shared" si="0"/>
        <v>0</v>
      </c>
      <c r="L60" s="185">
        <f t="shared" si="1"/>
        <v>0</v>
      </c>
      <c r="M60" s="185"/>
      <c r="N60" s="185"/>
      <c r="O60" s="185"/>
    </row>
    <row r="61" spans="1:15" x14ac:dyDescent="0.25">
      <c r="A61" s="181" t="s">
        <v>291</v>
      </c>
      <c r="B61" s="182" t="s">
        <v>292</v>
      </c>
      <c r="C61" s="183"/>
      <c r="D61" s="183"/>
      <c r="E61" s="183">
        <v>335168</v>
      </c>
      <c r="F61" s="183">
        <v>335168</v>
      </c>
      <c r="G61" s="183"/>
      <c r="H61" s="184"/>
      <c r="I61" s="185"/>
      <c r="J61" s="185"/>
      <c r="K61" s="185">
        <f t="shared" si="0"/>
        <v>0</v>
      </c>
      <c r="L61" s="185">
        <f t="shared" si="1"/>
        <v>0</v>
      </c>
      <c r="M61" s="185"/>
      <c r="N61" s="185"/>
      <c r="O61" s="185"/>
    </row>
    <row r="62" spans="1:15" x14ac:dyDescent="0.25">
      <c r="A62" s="181" t="s">
        <v>293</v>
      </c>
      <c r="B62" s="182" t="s">
        <v>286</v>
      </c>
      <c r="C62" s="183"/>
      <c r="D62" s="183">
        <v>9607375</v>
      </c>
      <c r="E62" s="183">
        <v>9607375</v>
      </c>
      <c r="F62" s="183">
        <v>12050548</v>
      </c>
      <c r="G62" s="183"/>
      <c r="H62" s="184">
        <v>12050548</v>
      </c>
      <c r="I62" s="185"/>
      <c r="J62" s="185">
        <v>12050548</v>
      </c>
      <c r="K62" s="185">
        <f t="shared" si="0"/>
        <v>0</v>
      </c>
      <c r="L62" s="185">
        <f t="shared" si="1"/>
        <v>0</v>
      </c>
      <c r="M62" s="185"/>
      <c r="N62" s="185"/>
      <c r="O62" s="185"/>
    </row>
    <row r="63" spans="1:15" x14ac:dyDescent="0.25">
      <c r="A63" s="181" t="s">
        <v>294</v>
      </c>
      <c r="B63" s="182" t="s">
        <v>295</v>
      </c>
      <c r="C63" s="183"/>
      <c r="D63" s="183">
        <v>9607375</v>
      </c>
      <c r="E63" s="183">
        <v>9607375</v>
      </c>
      <c r="F63" s="183">
        <v>12050548</v>
      </c>
      <c r="G63" s="183"/>
      <c r="H63" s="184">
        <v>12050548</v>
      </c>
      <c r="I63" s="185"/>
      <c r="J63" s="185">
        <v>12050548</v>
      </c>
      <c r="K63" s="185">
        <f t="shared" si="0"/>
        <v>0</v>
      </c>
      <c r="L63" s="185">
        <f t="shared" si="1"/>
        <v>0</v>
      </c>
      <c r="M63" s="185"/>
      <c r="N63" s="185"/>
      <c r="O63" s="185"/>
    </row>
    <row r="64" spans="1:15" x14ac:dyDescent="0.25">
      <c r="A64" s="181" t="s">
        <v>296</v>
      </c>
      <c r="B64" s="182" t="s">
        <v>297</v>
      </c>
      <c r="C64" s="183"/>
      <c r="D64" s="183">
        <v>9607375</v>
      </c>
      <c r="E64" s="183">
        <v>9607375</v>
      </c>
      <c r="F64" s="183">
        <v>12050548</v>
      </c>
      <c r="G64" s="183"/>
      <c r="H64" s="184">
        <v>12050548</v>
      </c>
      <c r="I64" s="185"/>
      <c r="J64" s="185">
        <v>12050548</v>
      </c>
      <c r="K64" s="185">
        <f t="shared" si="0"/>
        <v>0</v>
      </c>
      <c r="L64" s="185">
        <f t="shared" si="1"/>
        <v>0</v>
      </c>
      <c r="M64" s="185"/>
      <c r="N64" s="185"/>
      <c r="O64" s="185"/>
    </row>
    <row r="65" spans="1:15" x14ac:dyDescent="0.25">
      <c r="A65" s="176" t="s">
        <v>298</v>
      </c>
      <c r="B65" s="177" t="s">
        <v>299</v>
      </c>
      <c r="C65" s="178"/>
      <c r="D65" s="178">
        <v>600000000</v>
      </c>
      <c r="E65" s="178"/>
      <c r="F65" s="178"/>
      <c r="G65" s="178"/>
      <c r="H65" s="179">
        <v>600000000</v>
      </c>
      <c r="I65" s="180"/>
      <c r="J65" s="180">
        <v>600000000</v>
      </c>
      <c r="K65" s="180">
        <f t="shared" si="0"/>
        <v>0</v>
      </c>
      <c r="L65" s="180">
        <f t="shared" si="1"/>
        <v>0</v>
      </c>
      <c r="M65" s="180"/>
      <c r="N65" s="180"/>
      <c r="O65" s="180"/>
    </row>
    <row r="66" spans="1:15" x14ac:dyDescent="0.25">
      <c r="A66" s="181" t="s">
        <v>300</v>
      </c>
      <c r="B66" s="182" t="s">
        <v>301</v>
      </c>
      <c r="C66" s="183"/>
      <c r="D66" s="183">
        <v>600000000</v>
      </c>
      <c r="E66" s="183"/>
      <c r="F66" s="183"/>
      <c r="G66" s="183"/>
      <c r="H66" s="184">
        <v>600000000</v>
      </c>
      <c r="I66" s="185"/>
      <c r="J66" s="185">
        <v>600000000</v>
      </c>
      <c r="K66" s="185">
        <f t="shared" si="0"/>
        <v>0</v>
      </c>
      <c r="L66" s="185">
        <f t="shared" si="1"/>
        <v>0</v>
      </c>
      <c r="M66" s="185"/>
      <c r="N66" s="185"/>
      <c r="O66" s="185"/>
    </row>
    <row r="67" spans="1:15" x14ac:dyDescent="0.25">
      <c r="A67" s="181" t="s">
        <v>302</v>
      </c>
      <c r="B67" s="182" t="s">
        <v>303</v>
      </c>
      <c r="C67" s="183"/>
      <c r="D67" s="183">
        <v>600000000</v>
      </c>
      <c r="E67" s="183"/>
      <c r="F67" s="183"/>
      <c r="G67" s="183"/>
      <c r="H67" s="184">
        <v>600000000</v>
      </c>
      <c r="I67" s="185"/>
      <c r="J67" s="185">
        <v>600000000</v>
      </c>
      <c r="K67" s="185">
        <f t="shared" ref="K67:K71" si="2">G67-I67</f>
        <v>0</v>
      </c>
      <c r="L67" s="185">
        <f t="shared" ref="L67:L71" si="3">H67-J67</f>
        <v>0</v>
      </c>
      <c r="M67" s="185"/>
      <c r="N67" s="185"/>
      <c r="O67" s="185"/>
    </row>
    <row r="68" spans="1:15" x14ac:dyDescent="0.25">
      <c r="A68" s="181" t="s">
        <v>304</v>
      </c>
      <c r="B68" s="182" t="s">
        <v>301</v>
      </c>
      <c r="C68" s="183"/>
      <c r="D68" s="183">
        <v>600000000</v>
      </c>
      <c r="E68" s="183"/>
      <c r="F68" s="183"/>
      <c r="G68" s="183"/>
      <c r="H68" s="184">
        <v>600000000</v>
      </c>
      <c r="I68" s="185"/>
      <c r="J68" s="185">
        <v>600000000</v>
      </c>
      <c r="K68" s="185">
        <f t="shared" si="2"/>
        <v>0</v>
      </c>
      <c r="L68" s="185">
        <f t="shared" si="3"/>
        <v>0</v>
      </c>
      <c r="M68" s="185"/>
      <c r="N68" s="185"/>
      <c r="O68" s="185"/>
    </row>
    <row r="69" spans="1:15" x14ac:dyDescent="0.25">
      <c r="A69" s="176" t="s">
        <v>305</v>
      </c>
      <c r="B69" s="177" t="s">
        <v>306</v>
      </c>
      <c r="C69" s="178"/>
      <c r="D69" s="178">
        <v>1145180271</v>
      </c>
      <c r="E69" s="178"/>
      <c r="F69" s="178">
        <v>9855160</v>
      </c>
      <c r="G69" s="178"/>
      <c r="H69" s="179">
        <v>1155035431</v>
      </c>
      <c r="I69" s="180"/>
      <c r="J69" s="180">
        <v>1155035431</v>
      </c>
      <c r="K69" s="180">
        <f t="shared" si="2"/>
        <v>0</v>
      </c>
      <c r="L69" s="180">
        <f t="shared" si="3"/>
        <v>0</v>
      </c>
      <c r="M69" s="180"/>
      <c r="N69" s="180"/>
      <c r="O69" s="180"/>
    </row>
    <row r="70" spans="1:15" x14ac:dyDescent="0.25">
      <c r="A70" s="181" t="s">
        <v>307</v>
      </c>
      <c r="B70" s="182" t="s">
        <v>308</v>
      </c>
      <c r="C70" s="183"/>
      <c r="D70" s="183">
        <v>1021077429</v>
      </c>
      <c r="E70" s="183"/>
      <c r="F70" s="183"/>
      <c r="G70" s="183"/>
      <c r="H70" s="184">
        <v>1021077429</v>
      </c>
      <c r="I70" s="185"/>
      <c r="J70" s="185">
        <v>1021077429</v>
      </c>
      <c r="K70" s="185">
        <f t="shared" si="2"/>
        <v>0</v>
      </c>
      <c r="L70" s="185">
        <f t="shared" si="3"/>
        <v>0</v>
      </c>
      <c r="M70" s="185"/>
      <c r="N70" s="185"/>
      <c r="O70" s="185"/>
    </row>
    <row r="71" spans="1:15" x14ac:dyDescent="0.25">
      <c r="A71" s="181" t="s">
        <v>309</v>
      </c>
      <c r="B71" s="182" t="s">
        <v>310</v>
      </c>
      <c r="C71" s="183"/>
      <c r="D71" s="183">
        <v>124102842</v>
      </c>
      <c r="E71" s="183"/>
      <c r="F71" s="183">
        <v>9855160</v>
      </c>
      <c r="G71" s="183"/>
      <c r="H71" s="184">
        <v>133958002</v>
      </c>
      <c r="I71" s="185"/>
      <c r="J71" s="185">
        <v>133958002</v>
      </c>
      <c r="K71" s="185">
        <f t="shared" si="2"/>
        <v>0</v>
      </c>
      <c r="L71" s="185">
        <f t="shared" si="3"/>
        <v>0</v>
      </c>
      <c r="M71" s="185"/>
      <c r="N71" s="185"/>
      <c r="O71" s="185"/>
    </row>
    <row r="72" spans="1:15" x14ac:dyDescent="0.25">
      <c r="A72" s="176" t="s">
        <v>311</v>
      </c>
      <c r="B72" s="177" t="s">
        <v>312</v>
      </c>
      <c r="C72" s="178"/>
      <c r="D72" s="178"/>
      <c r="E72" s="178">
        <v>143279612</v>
      </c>
      <c r="F72" s="178">
        <v>143279612</v>
      </c>
      <c r="G72" s="178"/>
      <c r="H72" s="179"/>
      <c r="I72" s="180">
        <v>143279612</v>
      </c>
      <c r="J72" s="180">
        <v>143279612</v>
      </c>
      <c r="K72" s="180">
        <f>E72-I72</f>
        <v>0</v>
      </c>
      <c r="L72" s="180">
        <f>F72-J72</f>
        <v>0</v>
      </c>
      <c r="M72" s="180"/>
      <c r="N72" s="180"/>
      <c r="O72" s="180"/>
    </row>
    <row r="73" spans="1:15" x14ac:dyDescent="0.25">
      <c r="A73" s="181" t="s">
        <v>459</v>
      </c>
      <c r="B73" s="182" t="s">
        <v>460</v>
      </c>
      <c r="C73" s="183"/>
      <c r="D73" s="183"/>
      <c r="E73" s="183">
        <v>64400000</v>
      </c>
      <c r="F73" s="183">
        <v>64400000</v>
      </c>
      <c r="G73" s="183"/>
      <c r="H73" s="184"/>
      <c r="I73" s="185">
        <v>64400000</v>
      </c>
      <c r="J73" s="185">
        <v>64400000</v>
      </c>
      <c r="K73" s="185">
        <f t="shared" ref="K73:K105" si="4">E73-I73</f>
        <v>0</v>
      </c>
      <c r="L73" s="185">
        <f t="shared" ref="L73:L105" si="5">F73-J73</f>
        <v>0</v>
      </c>
      <c r="M73" s="185"/>
      <c r="N73" s="185"/>
      <c r="O73" s="185"/>
    </row>
    <row r="74" spans="1:15" x14ac:dyDescent="0.25">
      <c r="A74" s="181" t="s">
        <v>461</v>
      </c>
      <c r="B74" s="182" t="s">
        <v>462</v>
      </c>
      <c r="C74" s="183"/>
      <c r="D74" s="183"/>
      <c r="E74" s="183">
        <v>64400000</v>
      </c>
      <c r="F74" s="183">
        <v>64400000</v>
      </c>
      <c r="G74" s="183"/>
      <c r="H74" s="184"/>
      <c r="I74" s="185">
        <v>64400000</v>
      </c>
      <c r="J74" s="185">
        <v>64400000</v>
      </c>
      <c r="K74" s="185">
        <f t="shared" si="4"/>
        <v>0</v>
      </c>
      <c r="L74" s="185">
        <f t="shared" si="5"/>
        <v>0</v>
      </c>
      <c r="M74" s="185"/>
      <c r="N74" s="185"/>
      <c r="O74" s="185"/>
    </row>
    <row r="75" spans="1:15" x14ac:dyDescent="0.25">
      <c r="A75" s="181" t="s">
        <v>313</v>
      </c>
      <c r="B75" s="182" t="s">
        <v>314</v>
      </c>
      <c r="C75" s="183"/>
      <c r="D75" s="183"/>
      <c r="E75" s="183">
        <v>78879612</v>
      </c>
      <c r="F75" s="183">
        <v>78879612</v>
      </c>
      <c r="G75" s="183"/>
      <c r="H75" s="184"/>
      <c r="I75" s="185">
        <v>78879612</v>
      </c>
      <c r="J75" s="185">
        <v>78879612</v>
      </c>
      <c r="K75" s="185">
        <f t="shared" si="4"/>
        <v>0</v>
      </c>
      <c r="L75" s="185">
        <f t="shared" si="5"/>
        <v>0</v>
      </c>
      <c r="M75" s="185"/>
      <c r="N75" s="185"/>
      <c r="O75" s="185"/>
    </row>
    <row r="76" spans="1:15" x14ac:dyDescent="0.25">
      <c r="A76" s="181" t="s">
        <v>577</v>
      </c>
      <c r="B76" s="182" t="s">
        <v>578</v>
      </c>
      <c r="C76" s="183"/>
      <c r="D76" s="183"/>
      <c r="E76" s="183"/>
      <c r="F76" s="183"/>
      <c r="G76" s="183"/>
      <c r="H76" s="184"/>
      <c r="I76" s="185"/>
      <c r="J76" s="185"/>
      <c r="K76" s="185">
        <f t="shared" si="4"/>
        <v>0</v>
      </c>
      <c r="L76" s="185">
        <f t="shared" si="5"/>
        <v>0</v>
      </c>
      <c r="M76" s="185"/>
      <c r="N76" s="185"/>
      <c r="O76" s="185"/>
    </row>
    <row r="77" spans="1:15" x14ac:dyDescent="0.25">
      <c r="A77" s="181" t="s">
        <v>315</v>
      </c>
      <c r="B77" s="182" t="s">
        <v>316</v>
      </c>
      <c r="C77" s="183"/>
      <c r="D77" s="183"/>
      <c r="E77" s="183">
        <v>78879612</v>
      </c>
      <c r="F77" s="183">
        <v>78879612</v>
      </c>
      <c r="G77" s="183"/>
      <c r="H77" s="184"/>
      <c r="I77" s="185">
        <v>78879612</v>
      </c>
      <c r="J77" s="185">
        <v>78879612</v>
      </c>
      <c r="K77" s="185">
        <f t="shared" si="4"/>
        <v>0</v>
      </c>
      <c r="L77" s="185">
        <f t="shared" si="5"/>
        <v>0</v>
      </c>
      <c r="M77" s="185"/>
      <c r="N77" s="185"/>
      <c r="O77" s="185"/>
    </row>
    <row r="78" spans="1:15" x14ac:dyDescent="0.25">
      <c r="A78" s="176" t="s">
        <v>317</v>
      </c>
      <c r="B78" s="177" t="s">
        <v>318</v>
      </c>
      <c r="C78" s="178"/>
      <c r="D78" s="178"/>
      <c r="E78" s="178">
        <v>140892</v>
      </c>
      <c r="F78" s="178">
        <v>140892</v>
      </c>
      <c r="G78" s="178"/>
      <c r="H78" s="179"/>
      <c r="I78" s="180">
        <v>140892</v>
      </c>
      <c r="J78" s="180">
        <v>140892</v>
      </c>
      <c r="K78" s="180">
        <f t="shared" si="4"/>
        <v>0</v>
      </c>
      <c r="L78" s="180">
        <f t="shared" si="5"/>
        <v>0</v>
      </c>
      <c r="M78" s="180"/>
      <c r="N78" s="180"/>
      <c r="O78" s="180"/>
    </row>
    <row r="79" spans="1:15" x14ac:dyDescent="0.25">
      <c r="A79" s="181" t="s">
        <v>319</v>
      </c>
      <c r="B79" s="182" t="s">
        <v>320</v>
      </c>
      <c r="C79" s="183"/>
      <c r="D79" s="183"/>
      <c r="E79" s="183">
        <v>140892</v>
      </c>
      <c r="F79" s="183">
        <v>140892</v>
      </c>
      <c r="G79" s="183"/>
      <c r="H79" s="184"/>
      <c r="I79" s="185">
        <v>140892</v>
      </c>
      <c r="J79" s="185">
        <v>140892</v>
      </c>
      <c r="K79" s="185">
        <f t="shared" si="4"/>
        <v>0</v>
      </c>
      <c r="L79" s="185">
        <f t="shared" si="5"/>
        <v>0</v>
      </c>
      <c r="M79" s="185"/>
      <c r="N79" s="185"/>
      <c r="O79" s="185"/>
    </row>
    <row r="80" spans="1:15" x14ac:dyDescent="0.25">
      <c r="A80" s="176" t="s">
        <v>321</v>
      </c>
      <c r="B80" s="177" t="s">
        <v>322</v>
      </c>
      <c r="C80" s="178"/>
      <c r="D80" s="178"/>
      <c r="E80" s="178">
        <v>28755501</v>
      </c>
      <c r="F80" s="178">
        <v>28755501</v>
      </c>
      <c r="G80" s="178"/>
      <c r="H80" s="179"/>
      <c r="I80" s="180">
        <v>28755501</v>
      </c>
      <c r="J80" s="180">
        <v>28755501</v>
      </c>
      <c r="K80" s="180">
        <f t="shared" si="4"/>
        <v>0</v>
      </c>
      <c r="L80" s="180">
        <f t="shared" si="5"/>
        <v>0</v>
      </c>
      <c r="M80" s="180"/>
      <c r="N80" s="180"/>
      <c r="O80" s="180"/>
    </row>
    <row r="81" spans="1:15" x14ac:dyDescent="0.25">
      <c r="A81" s="176" t="s">
        <v>323</v>
      </c>
      <c r="B81" s="177" t="s">
        <v>324</v>
      </c>
      <c r="C81" s="178"/>
      <c r="D81" s="178"/>
      <c r="E81" s="178">
        <v>87155501</v>
      </c>
      <c r="F81" s="178">
        <v>87155501</v>
      </c>
      <c r="G81" s="178"/>
      <c r="H81" s="179"/>
      <c r="I81" s="180">
        <v>87155501</v>
      </c>
      <c r="J81" s="180">
        <v>87155501</v>
      </c>
      <c r="K81" s="180">
        <f t="shared" si="4"/>
        <v>0</v>
      </c>
      <c r="L81" s="180">
        <f t="shared" si="5"/>
        <v>0</v>
      </c>
      <c r="M81" s="180"/>
      <c r="N81" s="180"/>
      <c r="O81" s="180"/>
    </row>
    <row r="82" spans="1:15" x14ac:dyDescent="0.25">
      <c r="A82" s="181" t="s">
        <v>325</v>
      </c>
      <c r="B82" s="182" t="s">
        <v>326</v>
      </c>
      <c r="C82" s="183"/>
      <c r="D82" s="183"/>
      <c r="E82" s="183">
        <v>87155501</v>
      </c>
      <c r="F82" s="183">
        <v>87155501</v>
      </c>
      <c r="G82" s="183"/>
      <c r="H82" s="184"/>
      <c r="I82" s="185">
        <v>87155501</v>
      </c>
      <c r="J82" s="185">
        <v>87155501</v>
      </c>
      <c r="K82" s="185">
        <f t="shared" si="4"/>
        <v>0</v>
      </c>
      <c r="L82" s="185">
        <f t="shared" si="5"/>
        <v>0</v>
      </c>
      <c r="M82" s="185"/>
      <c r="N82" s="185"/>
      <c r="O82" s="185"/>
    </row>
    <row r="83" spans="1:15" x14ac:dyDescent="0.25">
      <c r="A83" s="181" t="s">
        <v>463</v>
      </c>
      <c r="B83" s="182" t="s">
        <v>464</v>
      </c>
      <c r="C83" s="183"/>
      <c r="D83" s="183"/>
      <c r="E83" s="183">
        <v>58400000</v>
      </c>
      <c r="F83" s="183">
        <v>58400000</v>
      </c>
      <c r="G83" s="183"/>
      <c r="H83" s="184"/>
      <c r="I83" s="185">
        <v>58400000</v>
      </c>
      <c r="J83" s="185">
        <v>58400000</v>
      </c>
      <c r="K83" s="185">
        <f t="shared" si="4"/>
        <v>0</v>
      </c>
      <c r="L83" s="185">
        <f t="shared" si="5"/>
        <v>0</v>
      </c>
      <c r="M83" s="185"/>
      <c r="N83" s="185"/>
      <c r="O83" s="185"/>
    </row>
    <row r="84" spans="1:15" x14ac:dyDescent="0.25">
      <c r="A84" s="181" t="s">
        <v>327</v>
      </c>
      <c r="B84" s="182" t="s">
        <v>328</v>
      </c>
      <c r="C84" s="183"/>
      <c r="D84" s="183"/>
      <c r="E84" s="183">
        <v>28755501</v>
      </c>
      <c r="F84" s="183">
        <v>28755501</v>
      </c>
      <c r="G84" s="183"/>
      <c r="H84" s="184"/>
      <c r="I84" s="185">
        <v>28755501</v>
      </c>
      <c r="J84" s="185">
        <v>28755501</v>
      </c>
      <c r="K84" s="185">
        <f t="shared" si="4"/>
        <v>0</v>
      </c>
      <c r="L84" s="185">
        <f t="shared" si="5"/>
        <v>0</v>
      </c>
      <c r="M84" s="185"/>
      <c r="N84" s="185"/>
      <c r="O84" s="185"/>
    </row>
    <row r="85" spans="1:15" x14ac:dyDescent="0.25">
      <c r="A85" s="176" t="s">
        <v>329</v>
      </c>
      <c r="B85" s="177" t="s">
        <v>330</v>
      </c>
      <c r="C85" s="178"/>
      <c r="D85" s="178"/>
      <c r="E85" s="178">
        <v>349981</v>
      </c>
      <c r="F85" s="178">
        <v>349981</v>
      </c>
      <c r="G85" s="178"/>
      <c r="H85" s="179"/>
      <c r="I85" s="180">
        <v>349981</v>
      </c>
      <c r="J85" s="180">
        <v>349981</v>
      </c>
      <c r="K85" s="180">
        <f t="shared" si="4"/>
        <v>0</v>
      </c>
      <c r="L85" s="180">
        <f t="shared" si="5"/>
        <v>0</v>
      </c>
      <c r="M85" s="180"/>
      <c r="N85" s="180"/>
      <c r="O85" s="180"/>
    </row>
    <row r="86" spans="1:15" x14ac:dyDescent="0.25">
      <c r="A86" s="181" t="s">
        <v>331</v>
      </c>
      <c r="B86" s="182" t="s">
        <v>332</v>
      </c>
      <c r="C86" s="183"/>
      <c r="D86" s="183"/>
      <c r="E86" s="183">
        <v>349981</v>
      </c>
      <c r="F86" s="183">
        <v>349981</v>
      </c>
      <c r="G86" s="183"/>
      <c r="H86" s="184"/>
      <c r="I86" s="185">
        <v>349981</v>
      </c>
      <c r="J86" s="185">
        <v>349981</v>
      </c>
      <c r="K86" s="185">
        <f t="shared" si="4"/>
        <v>0</v>
      </c>
      <c r="L86" s="185">
        <f t="shared" si="5"/>
        <v>0</v>
      </c>
      <c r="M86" s="185"/>
      <c r="N86" s="185"/>
      <c r="O86" s="185"/>
    </row>
    <row r="87" spans="1:15" x14ac:dyDescent="0.25">
      <c r="A87" s="176" t="s">
        <v>333</v>
      </c>
      <c r="B87" s="177" t="s">
        <v>334</v>
      </c>
      <c r="C87" s="178"/>
      <c r="D87" s="178"/>
      <c r="E87" s="178">
        <v>46059862</v>
      </c>
      <c r="F87" s="178">
        <v>46059862</v>
      </c>
      <c r="G87" s="178"/>
      <c r="H87" s="179"/>
      <c r="I87" s="180">
        <v>46059862</v>
      </c>
      <c r="J87" s="180">
        <v>46059862</v>
      </c>
      <c r="K87" s="180">
        <f t="shared" si="4"/>
        <v>0</v>
      </c>
      <c r="L87" s="180">
        <f t="shared" si="5"/>
        <v>0</v>
      </c>
      <c r="M87" s="180"/>
      <c r="N87" s="180"/>
      <c r="O87" s="180"/>
    </row>
    <row r="88" spans="1:15" x14ac:dyDescent="0.25">
      <c r="A88" s="181" t="s">
        <v>335</v>
      </c>
      <c r="B88" s="182" t="s">
        <v>336</v>
      </c>
      <c r="C88" s="183"/>
      <c r="D88" s="183"/>
      <c r="E88" s="183">
        <v>8000000</v>
      </c>
      <c r="F88" s="183">
        <v>8000000</v>
      </c>
      <c r="G88" s="183"/>
      <c r="H88" s="184"/>
      <c r="I88" s="185">
        <v>8000000</v>
      </c>
      <c r="J88" s="185">
        <v>8000000</v>
      </c>
      <c r="K88" s="185">
        <f t="shared" si="4"/>
        <v>0</v>
      </c>
      <c r="L88" s="185">
        <f t="shared" si="5"/>
        <v>0</v>
      </c>
      <c r="M88" s="185"/>
      <c r="N88" s="185"/>
      <c r="O88" s="185"/>
    </row>
    <row r="89" spans="1:15" x14ac:dyDescent="0.25">
      <c r="A89" s="181" t="s">
        <v>337</v>
      </c>
      <c r="B89" s="182" t="s">
        <v>338</v>
      </c>
      <c r="C89" s="183"/>
      <c r="D89" s="183"/>
      <c r="E89" s="183">
        <v>1428656</v>
      </c>
      <c r="F89" s="183">
        <v>1428656</v>
      </c>
      <c r="G89" s="183"/>
      <c r="H89" s="184"/>
      <c r="I89" s="185">
        <v>1428656</v>
      </c>
      <c r="J89" s="185">
        <v>1428656</v>
      </c>
      <c r="K89" s="185">
        <f t="shared" si="4"/>
        <v>0</v>
      </c>
      <c r="L89" s="185">
        <f t="shared" si="5"/>
        <v>0</v>
      </c>
      <c r="M89" s="185"/>
      <c r="N89" s="185"/>
      <c r="O89" s="185"/>
    </row>
    <row r="90" spans="1:15" x14ac:dyDescent="0.25">
      <c r="A90" s="181" t="s">
        <v>647</v>
      </c>
      <c r="B90" s="182" t="s">
        <v>648</v>
      </c>
      <c r="C90" s="183"/>
      <c r="D90" s="183"/>
      <c r="E90" s="183">
        <v>121000</v>
      </c>
      <c r="F90" s="183">
        <v>121000</v>
      </c>
      <c r="G90" s="183"/>
      <c r="H90" s="184"/>
      <c r="I90" s="185">
        <v>121000</v>
      </c>
      <c r="J90" s="185">
        <v>121000</v>
      </c>
      <c r="K90" s="185">
        <f t="shared" si="4"/>
        <v>0</v>
      </c>
      <c r="L90" s="185">
        <f t="shared" si="5"/>
        <v>0</v>
      </c>
      <c r="M90" s="185"/>
      <c r="N90" s="185"/>
      <c r="O90" s="185"/>
    </row>
    <row r="91" spans="1:15" x14ac:dyDescent="0.25">
      <c r="A91" s="181" t="s">
        <v>339</v>
      </c>
      <c r="B91" s="182" t="s">
        <v>340</v>
      </c>
      <c r="C91" s="183"/>
      <c r="D91" s="183"/>
      <c r="E91" s="183"/>
      <c r="F91" s="183"/>
      <c r="G91" s="183"/>
      <c r="H91" s="184"/>
      <c r="I91" s="185"/>
      <c r="J91" s="185"/>
      <c r="K91" s="185">
        <f t="shared" si="4"/>
        <v>0</v>
      </c>
      <c r="L91" s="185">
        <f t="shared" si="5"/>
        <v>0</v>
      </c>
      <c r="M91" s="185"/>
      <c r="N91" s="185"/>
      <c r="O91" s="185"/>
    </row>
    <row r="92" spans="1:15" x14ac:dyDescent="0.25">
      <c r="A92" s="181" t="s">
        <v>341</v>
      </c>
      <c r="B92" s="182" t="s">
        <v>342</v>
      </c>
      <c r="C92" s="183"/>
      <c r="D92" s="183"/>
      <c r="E92" s="183">
        <v>5956262</v>
      </c>
      <c r="F92" s="183">
        <v>5956262</v>
      </c>
      <c r="G92" s="183"/>
      <c r="H92" s="184"/>
      <c r="I92" s="185">
        <v>5956262</v>
      </c>
      <c r="J92" s="185">
        <v>5956262</v>
      </c>
      <c r="K92" s="185">
        <f t="shared" si="4"/>
        <v>0</v>
      </c>
      <c r="L92" s="185">
        <f t="shared" si="5"/>
        <v>0</v>
      </c>
      <c r="M92" s="185"/>
      <c r="N92" s="185"/>
      <c r="O92" s="185"/>
    </row>
    <row r="93" spans="1:15" x14ac:dyDescent="0.25">
      <c r="A93" s="181" t="s">
        <v>343</v>
      </c>
      <c r="B93" s="182" t="s">
        <v>344</v>
      </c>
      <c r="C93" s="183"/>
      <c r="D93" s="183"/>
      <c r="E93" s="183"/>
      <c r="F93" s="183"/>
      <c r="G93" s="183"/>
      <c r="H93" s="184"/>
      <c r="I93" s="185"/>
      <c r="J93" s="185"/>
      <c r="K93" s="185">
        <f t="shared" si="4"/>
        <v>0</v>
      </c>
      <c r="L93" s="185">
        <f t="shared" si="5"/>
        <v>0</v>
      </c>
      <c r="M93" s="185"/>
      <c r="N93" s="185"/>
      <c r="O93" s="185"/>
    </row>
    <row r="94" spans="1:15" x14ac:dyDescent="0.25">
      <c r="A94" s="181" t="s">
        <v>345</v>
      </c>
      <c r="B94" s="182" t="s">
        <v>346</v>
      </c>
      <c r="C94" s="183"/>
      <c r="D94" s="183"/>
      <c r="E94" s="183">
        <v>560000</v>
      </c>
      <c r="F94" s="183">
        <v>560000</v>
      </c>
      <c r="G94" s="183"/>
      <c r="H94" s="184"/>
      <c r="I94" s="185">
        <v>560000</v>
      </c>
      <c r="J94" s="185">
        <v>560000</v>
      </c>
      <c r="K94" s="185">
        <f t="shared" si="4"/>
        <v>0</v>
      </c>
      <c r="L94" s="185">
        <f t="shared" si="5"/>
        <v>0</v>
      </c>
      <c r="M94" s="185"/>
      <c r="N94" s="185"/>
      <c r="O94" s="185"/>
    </row>
    <row r="95" spans="1:15" x14ac:dyDescent="0.25">
      <c r="A95" s="181" t="s">
        <v>347</v>
      </c>
      <c r="B95" s="182" t="s">
        <v>348</v>
      </c>
      <c r="C95" s="183"/>
      <c r="D95" s="183"/>
      <c r="E95" s="183">
        <v>62929</v>
      </c>
      <c r="F95" s="183">
        <v>62929</v>
      </c>
      <c r="G95" s="183"/>
      <c r="H95" s="184"/>
      <c r="I95" s="185">
        <v>62929</v>
      </c>
      <c r="J95" s="185">
        <v>62929</v>
      </c>
      <c r="K95" s="185">
        <f t="shared" si="4"/>
        <v>0</v>
      </c>
      <c r="L95" s="185">
        <f t="shared" si="5"/>
        <v>0</v>
      </c>
      <c r="M95" s="185"/>
      <c r="N95" s="185"/>
      <c r="O95" s="185"/>
    </row>
    <row r="96" spans="1:15" x14ac:dyDescent="0.25">
      <c r="A96" s="181" t="s">
        <v>349</v>
      </c>
      <c r="B96" s="182" t="s">
        <v>350</v>
      </c>
      <c r="C96" s="183"/>
      <c r="D96" s="183"/>
      <c r="E96" s="183">
        <v>5333333</v>
      </c>
      <c r="F96" s="183">
        <v>5333333</v>
      </c>
      <c r="G96" s="183"/>
      <c r="H96" s="184"/>
      <c r="I96" s="185">
        <v>5333333</v>
      </c>
      <c r="J96" s="185">
        <v>5333333</v>
      </c>
      <c r="K96" s="185">
        <f t="shared" si="4"/>
        <v>0</v>
      </c>
      <c r="L96" s="185">
        <f t="shared" si="5"/>
        <v>0</v>
      </c>
      <c r="M96" s="185"/>
      <c r="N96" s="185"/>
      <c r="O96" s="185"/>
    </row>
    <row r="97" spans="1:15" x14ac:dyDescent="0.25">
      <c r="A97" s="181" t="s">
        <v>351</v>
      </c>
      <c r="B97" s="182" t="s">
        <v>352</v>
      </c>
      <c r="C97" s="183"/>
      <c r="D97" s="183"/>
      <c r="E97" s="183">
        <v>30553944</v>
      </c>
      <c r="F97" s="183">
        <v>30553944</v>
      </c>
      <c r="G97" s="183"/>
      <c r="H97" s="184"/>
      <c r="I97" s="185">
        <v>30553944</v>
      </c>
      <c r="J97" s="185">
        <v>30553944</v>
      </c>
      <c r="K97" s="185">
        <f t="shared" si="4"/>
        <v>0</v>
      </c>
      <c r="L97" s="185">
        <f t="shared" si="5"/>
        <v>0</v>
      </c>
      <c r="M97" s="185"/>
      <c r="N97" s="185"/>
      <c r="O97" s="185"/>
    </row>
    <row r="98" spans="1:15" x14ac:dyDescent="0.25">
      <c r="A98" s="176" t="s">
        <v>353</v>
      </c>
      <c r="B98" s="177" t="s">
        <v>354</v>
      </c>
      <c r="C98" s="178"/>
      <c r="D98" s="178"/>
      <c r="E98" s="178"/>
      <c r="F98" s="178"/>
      <c r="G98" s="178"/>
      <c r="H98" s="179"/>
      <c r="I98" s="180"/>
      <c r="J98" s="180"/>
      <c r="K98" s="180">
        <f t="shared" si="4"/>
        <v>0</v>
      </c>
      <c r="L98" s="180">
        <f t="shared" si="5"/>
        <v>0</v>
      </c>
      <c r="M98" s="180"/>
      <c r="N98" s="180"/>
      <c r="O98" s="180"/>
    </row>
    <row r="99" spans="1:15" x14ac:dyDescent="0.25">
      <c r="A99" s="181" t="s">
        <v>355</v>
      </c>
      <c r="B99" s="182" t="s">
        <v>354</v>
      </c>
      <c r="C99" s="183"/>
      <c r="D99" s="183"/>
      <c r="E99" s="183"/>
      <c r="F99" s="183"/>
      <c r="G99" s="183"/>
      <c r="H99" s="184"/>
      <c r="I99" s="185"/>
      <c r="J99" s="185"/>
      <c r="K99" s="185">
        <f t="shared" si="4"/>
        <v>0</v>
      </c>
      <c r="L99" s="185">
        <f t="shared" si="5"/>
        <v>0</v>
      </c>
      <c r="M99" s="185"/>
      <c r="N99" s="185"/>
      <c r="O99" s="185"/>
    </row>
    <row r="100" spans="1:15" x14ac:dyDescent="0.25">
      <c r="A100" s="176" t="s">
        <v>356</v>
      </c>
      <c r="B100" s="177" t="s">
        <v>357</v>
      </c>
      <c r="C100" s="178"/>
      <c r="D100" s="178"/>
      <c r="E100" s="178"/>
      <c r="F100" s="178"/>
      <c r="G100" s="178"/>
      <c r="H100" s="179"/>
      <c r="I100" s="180"/>
      <c r="J100" s="180"/>
      <c r="K100" s="180">
        <f t="shared" si="4"/>
        <v>0</v>
      </c>
      <c r="L100" s="180">
        <f t="shared" si="5"/>
        <v>0</v>
      </c>
      <c r="M100" s="180"/>
      <c r="N100" s="180"/>
      <c r="O100" s="180"/>
    </row>
    <row r="101" spans="1:15" x14ac:dyDescent="0.25">
      <c r="A101" s="181" t="s">
        <v>564</v>
      </c>
      <c r="B101" s="182" t="s">
        <v>565</v>
      </c>
      <c r="C101" s="183"/>
      <c r="D101" s="183"/>
      <c r="E101" s="183"/>
      <c r="F101" s="183"/>
      <c r="G101" s="183"/>
      <c r="H101" s="184"/>
      <c r="I101" s="185"/>
      <c r="J101" s="185"/>
      <c r="K101" s="185">
        <f t="shared" si="4"/>
        <v>0</v>
      </c>
      <c r="L101" s="185">
        <f t="shared" si="5"/>
        <v>0</v>
      </c>
      <c r="M101" s="185"/>
      <c r="N101" s="185"/>
      <c r="O101" s="185"/>
    </row>
    <row r="102" spans="1:15" x14ac:dyDescent="0.25">
      <c r="A102" s="181" t="s">
        <v>358</v>
      </c>
      <c r="B102" s="182" t="s">
        <v>357</v>
      </c>
      <c r="C102" s="183"/>
      <c r="D102" s="183"/>
      <c r="E102" s="183"/>
      <c r="F102" s="183"/>
      <c r="G102" s="183"/>
      <c r="H102" s="184"/>
      <c r="I102" s="185"/>
      <c r="J102" s="185"/>
      <c r="K102" s="185">
        <f t="shared" si="4"/>
        <v>0</v>
      </c>
      <c r="L102" s="185">
        <f t="shared" si="5"/>
        <v>0</v>
      </c>
      <c r="M102" s="185"/>
      <c r="N102" s="185"/>
      <c r="O102" s="185"/>
    </row>
    <row r="103" spans="1:15" x14ac:dyDescent="0.25">
      <c r="A103" s="176" t="s">
        <v>359</v>
      </c>
      <c r="B103" s="177" t="s">
        <v>360</v>
      </c>
      <c r="C103" s="178"/>
      <c r="D103" s="178"/>
      <c r="E103" s="178"/>
      <c r="F103" s="178"/>
      <c r="G103" s="178"/>
      <c r="H103" s="179"/>
      <c r="I103" s="180"/>
      <c r="J103" s="180"/>
      <c r="K103" s="180">
        <f t="shared" si="4"/>
        <v>0</v>
      </c>
      <c r="L103" s="180">
        <f t="shared" si="5"/>
        <v>0</v>
      </c>
      <c r="M103" s="180"/>
      <c r="N103" s="180"/>
      <c r="O103" s="180"/>
    </row>
    <row r="104" spans="1:15" x14ac:dyDescent="0.25">
      <c r="A104" s="181" t="s">
        <v>361</v>
      </c>
      <c r="B104" s="182" t="s">
        <v>362</v>
      </c>
      <c r="C104" s="183"/>
      <c r="D104" s="183"/>
      <c r="E104" s="183"/>
      <c r="F104" s="183"/>
      <c r="G104" s="183"/>
      <c r="H104" s="184"/>
      <c r="I104" s="185"/>
      <c r="J104" s="185"/>
      <c r="K104" s="185">
        <f t="shared" si="4"/>
        <v>0</v>
      </c>
      <c r="L104" s="185">
        <f t="shared" si="5"/>
        <v>0</v>
      </c>
      <c r="M104" s="185"/>
      <c r="N104" s="185"/>
      <c r="O104" s="185"/>
    </row>
    <row r="105" spans="1:15" ht="14.4" thickBot="1" x14ac:dyDescent="0.3">
      <c r="A105" s="186" t="s">
        <v>363</v>
      </c>
      <c r="B105" s="187" t="s">
        <v>364</v>
      </c>
      <c r="C105" s="188"/>
      <c r="D105" s="188"/>
      <c r="E105" s="188">
        <v>143420504</v>
      </c>
      <c r="F105" s="188">
        <v>143420504</v>
      </c>
      <c r="G105" s="188"/>
      <c r="H105" s="189"/>
      <c r="I105" s="180">
        <v>143420504</v>
      </c>
      <c r="J105" s="180">
        <v>143420504</v>
      </c>
      <c r="K105" s="180">
        <f t="shared" si="4"/>
        <v>0</v>
      </c>
      <c r="L105" s="180">
        <f t="shared" si="5"/>
        <v>0</v>
      </c>
      <c r="M105" s="180"/>
      <c r="N105" s="180"/>
      <c r="O105" s="180"/>
    </row>
    <row r="106" spans="1:15" x14ac:dyDescent="0.25">
      <c r="C106" s="185"/>
      <c r="D106" s="185"/>
      <c r="E106" s="185"/>
      <c r="F106" s="185"/>
      <c r="G106" s="185"/>
      <c r="H106" s="185"/>
      <c r="I106" s="185"/>
      <c r="J106" s="185"/>
      <c r="K106" s="185"/>
      <c r="L106" s="185"/>
      <c r="M106" s="185"/>
      <c r="N106" s="185"/>
      <c r="O106" s="185"/>
    </row>
    <row r="107" spans="1:15" x14ac:dyDescent="0.25">
      <c r="B107" s="472" t="s">
        <v>365</v>
      </c>
      <c r="C107" s="473">
        <v>2563312754</v>
      </c>
      <c r="D107" s="473">
        <v>2563312754</v>
      </c>
      <c r="E107" s="473">
        <v>904592889</v>
      </c>
      <c r="F107" s="473">
        <v>904592889</v>
      </c>
      <c r="G107" s="473">
        <v>2523968366</v>
      </c>
      <c r="H107" s="473">
        <v>2523968366</v>
      </c>
      <c r="I107" s="473"/>
      <c r="J107" s="473"/>
      <c r="K107" s="473"/>
      <c r="L107" s="473"/>
      <c r="M107" s="473"/>
      <c r="N107" s="473"/>
      <c r="O107" s="47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E7D6A-B800-4201-BC68-DD3C6ED735B9}">
  <dimension ref="A1:J79"/>
  <sheetViews>
    <sheetView view="pageBreakPreview" topLeftCell="A8" zoomScaleNormal="100" zoomScaleSheetLayoutView="100" workbookViewId="0">
      <pane ySplit="2" topLeftCell="A31" activePane="bottomLeft" state="frozen"/>
      <selection activeCell="A8" sqref="A8"/>
      <selection pane="bottomLeft" activeCell="D42" sqref="D42"/>
    </sheetView>
  </sheetViews>
  <sheetFormatPr defaultColWidth="9.09765625" defaultRowHeight="13.2" x14ac:dyDescent="0.25"/>
  <cols>
    <col min="1" max="1" width="10.69921875" style="121" customWidth="1"/>
    <col min="2" max="2" width="52.69921875" style="121" customWidth="1"/>
    <col min="3" max="3" width="19.09765625" style="435" customWidth="1"/>
    <col min="4" max="4" width="48" style="121" customWidth="1"/>
    <col min="5" max="5" width="12.59765625" style="269" bestFit="1" customWidth="1"/>
    <col min="6" max="6" width="13.59765625" style="121" bestFit="1" customWidth="1"/>
    <col min="7" max="7" width="12.296875" style="121" bestFit="1" customWidth="1"/>
    <col min="8" max="10" width="11.296875" style="121" bestFit="1" customWidth="1"/>
    <col min="11" max="16384" width="9.09765625" style="121"/>
  </cols>
  <sheetData>
    <row r="1" spans="1:7" x14ac:dyDescent="0.25">
      <c r="A1" s="76" t="s">
        <v>366</v>
      </c>
      <c r="B1" s="78"/>
      <c r="C1" s="413"/>
      <c r="D1" s="84"/>
    </row>
    <row r="2" spans="1:7" x14ac:dyDescent="0.25">
      <c r="A2" s="77"/>
      <c r="B2" s="78"/>
      <c r="C2" s="414" t="s">
        <v>367</v>
      </c>
      <c r="D2" s="81" t="s">
        <v>128</v>
      </c>
    </row>
    <row r="3" spans="1:7" x14ac:dyDescent="0.25">
      <c r="A3" s="76" t="s">
        <v>390</v>
      </c>
      <c r="B3" s="78"/>
      <c r="C3" s="414" t="s">
        <v>368</v>
      </c>
      <c r="D3" s="80" t="s">
        <v>127</v>
      </c>
    </row>
    <row r="4" spans="1:7" x14ac:dyDescent="0.25">
      <c r="A4" s="78"/>
      <c r="B4" s="78"/>
      <c r="C4" s="414" t="s">
        <v>369</v>
      </c>
      <c r="D4" s="81" t="s">
        <v>127</v>
      </c>
    </row>
    <row r="5" spans="1:7" x14ac:dyDescent="0.25">
      <c r="A5" s="564" t="s">
        <v>370</v>
      </c>
      <c r="B5" s="564"/>
      <c r="C5" s="414" t="s">
        <v>371</v>
      </c>
      <c r="D5" s="82">
        <v>44847</v>
      </c>
    </row>
    <row r="6" spans="1:7" x14ac:dyDescent="0.25">
      <c r="A6" s="564"/>
      <c r="B6" s="564"/>
      <c r="C6" s="415" t="s">
        <v>372</v>
      </c>
      <c r="D6" s="83">
        <v>44805</v>
      </c>
    </row>
    <row r="7" spans="1:7" x14ac:dyDescent="0.25">
      <c r="A7" s="564"/>
      <c r="B7" s="564"/>
      <c r="C7" s="413"/>
      <c r="D7" s="85"/>
    </row>
    <row r="8" spans="1:7" ht="13.8" thickBot="1" x14ac:dyDescent="0.3">
      <c r="A8" s="86"/>
      <c r="B8" s="86"/>
      <c r="C8" s="416"/>
      <c r="D8" s="122"/>
    </row>
    <row r="9" spans="1:7" ht="13.8" thickTop="1" x14ac:dyDescent="0.25">
      <c r="A9" s="198" t="s">
        <v>373</v>
      </c>
      <c r="B9" s="123" t="s">
        <v>374</v>
      </c>
      <c r="C9" s="565" t="s">
        <v>375</v>
      </c>
      <c r="D9" s="566"/>
    </row>
    <row r="10" spans="1:7" x14ac:dyDescent="0.25">
      <c r="A10" s="199">
        <v>111</v>
      </c>
      <c r="B10" s="124" t="s">
        <v>376</v>
      </c>
      <c r="C10" s="417"/>
      <c r="D10" s="388"/>
    </row>
    <row r="11" spans="1:7" x14ac:dyDescent="0.25">
      <c r="A11" s="199"/>
      <c r="B11" s="384"/>
      <c r="C11" s="418"/>
      <c r="D11" s="386"/>
    </row>
    <row r="12" spans="1:7" x14ac:dyDescent="0.25">
      <c r="A12" s="200">
        <v>112</v>
      </c>
      <c r="B12" s="125"/>
      <c r="C12" s="419"/>
      <c r="D12" s="201"/>
      <c r="E12" s="270"/>
      <c r="F12" s="126"/>
    </row>
    <row r="13" spans="1:7" x14ac:dyDescent="0.25">
      <c r="A13" s="202" t="s">
        <v>182</v>
      </c>
      <c r="B13" s="127" t="s">
        <v>183</v>
      </c>
      <c r="C13" s="420">
        <v>864943129</v>
      </c>
      <c r="D13" s="204" t="s">
        <v>377</v>
      </c>
      <c r="E13" s="435"/>
      <c r="F13" s="175"/>
    </row>
    <row r="14" spans="1:7" x14ac:dyDescent="0.25">
      <c r="A14" s="202">
        <v>11213</v>
      </c>
      <c r="B14" s="127" t="s">
        <v>596</v>
      </c>
      <c r="C14" s="420">
        <v>127989</v>
      </c>
      <c r="D14" s="204" t="s">
        <v>377</v>
      </c>
      <c r="E14" s="435"/>
      <c r="F14" s="175"/>
    </row>
    <row r="15" spans="1:7" x14ac:dyDescent="0.25">
      <c r="A15" s="202">
        <v>11221</v>
      </c>
      <c r="B15" s="127" t="s">
        <v>187</v>
      </c>
      <c r="C15" s="421">
        <v>1022728730</v>
      </c>
      <c r="D15" s="447" t="s">
        <v>377</v>
      </c>
      <c r="E15" s="269">
        <v>44838</v>
      </c>
      <c r="F15" s="175"/>
      <c r="G15" s="408">
        <f>C15/E15</f>
        <v>22809.419019581605</v>
      </c>
    </row>
    <row r="16" spans="1:7" x14ac:dyDescent="0.25">
      <c r="A16" s="202"/>
      <c r="B16" s="127"/>
      <c r="C16" s="421"/>
      <c r="D16" s="208"/>
      <c r="E16" s="409"/>
    </row>
    <row r="17" spans="1:6" x14ac:dyDescent="0.25">
      <c r="A17" s="200">
        <v>131</v>
      </c>
      <c r="B17" s="172" t="s">
        <v>620</v>
      </c>
      <c r="C17" s="422">
        <v>-781920000</v>
      </c>
      <c r="D17" s="208" t="s">
        <v>621</v>
      </c>
      <c r="E17" s="409"/>
    </row>
    <row r="18" spans="1:6" x14ac:dyDescent="0.25">
      <c r="A18" s="200"/>
      <c r="B18" s="174"/>
      <c r="C18" s="423"/>
      <c r="D18" s="208"/>
      <c r="E18" s="409"/>
    </row>
    <row r="19" spans="1:6" s="252" customFormat="1" x14ac:dyDescent="0.25">
      <c r="A19" s="200">
        <v>133</v>
      </c>
      <c r="B19" s="172" t="s">
        <v>606</v>
      </c>
      <c r="C19" s="422">
        <v>43036401</v>
      </c>
      <c r="D19" s="393" t="s">
        <v>386</v>
      </c>
      <c r="E19" s="409"/>
    </row>
    <row r="20" spans="1:6" x14ac:dyDescent="0.25">
      <c r="A20" s="200">
        <v>156</v>
      </c>
      <c r="B20" s="172" t="s">
        <v>129</v>
      </c>
      <c r="C20" s="422">
        <v>0</v>
      </c>
      <c r="D20" s="208"/>
      <c r="E20" s="409"/>
    </row>
    <row r="21" spans="1:6" x14ac:dyDescent="0.25">
      <c r="A21" s="200">
        <v>242</v>
      </c>
      <c r="B21" s="172" t="s">
        <v>474</v>
      </c>
      <c r="C21" s="422">
        <v>42086556</v>
      </c>
      <c r="D21" s="208" t="s">
        <v>378</v>
      </c>
      <c r="E21" s="409"/>
      <c r="F21" s="175"/>
    </row>
    <row r="22" spans="1:6" x14ac:dyDescent="0.25">
      <c r="A22" s="200"/>
      <c r="B22" s="172"/>
      <c r="C22" s="424"/>
      <c r="D22" s="208"/>
      <c r="E22" s="409"/>
    </row>
    <row r="23" spans="1:6" x14ac:dyDescent="0.25">
      <c r="A23" s="200">
        <v>244</v>
      </c>
      <c r="B23" s="172" t="s">
        <v>379</v>
      </c>
      <c r="C23" s="425">
        <v>5000000</v>
      </c>
      <c r="D23" s="208" t="s">
        <v>393</v>
      </c>
      <c r="E23" s="409"/>
    </row>
    <row r="24" spans="1:6" x14ac:dyDescent="0.25">
      <c r="A24" s="200">
        <v>331</v>
      </c>
      <c r="B24" s="172" t="s">
        <v>380</v>
      </c>
      <c r="C24" s="425">
        <f>SUM(C25:C26)</f>
        <v>11880000</v>
      </c>
      <c r="D24" s="208"/>
      <c r="E24" s="409"/>
    </row>
    <row r="25" spans="1:6" x14ac:dyDescent="0.25">
      <c r="A25" s="215"/>
      <c r="B25" s="173" t="s">
        <v>366</v>
      </c>
      <c r="C25" s="426">
        <v>11880000</v>
      </c>
      <c r="D25" s="217" t="s">
        <v>435</v>
      </c>
      <c r="E25" s="409"/>
      <c r="F25" s="171"/>
    </row>
    <row r="26" spans="1:6" x14ac:dyDescent="0.25">
      <c r="A26" s="215"/>
      <c r="B26" s="173"/>
      <c r="C26" s="426"/>
      <c r="D26" s="217"/>
      <c r="E26" s="409"/>
      <c r="F26" s="171"/>
    </row>
    <row r="27" spans="1:6" x14ac:dyDescent="0.25">
      <c r="A27" s="215"/>
      <c r="B27" s="172" t="s">
        <v>394</v>
      </c>
      <c r="C27" s="425">
        <f>SUM(C28:C29)</f>
        <v>585080000</v>
      </c>
      <c r="D27" s="214">
        <f>SUM(D29:D34)</f>
        <v>0</v>
      </c>
      <c r="E27" s="409"/>
    </row>
    <row r="28" spans="1:6" x14ac:dyDescent="0.25">
      <c r="A28" s="215"/>
      <c r="B28" s="173" t="s">
        <v>395</v>
      </c>
      <c r="C28" s="427">
        <v>552960000</v>
      </c>
      <c r="D28" s="217" t="s">
        <v>640</v>
      </c>
      <c r="E28" s="409"/>
      <c r="F28" s="171"/>
    </row>
    <row r="29" spans="1:6" x14ac:dyDescent="0.25">
      <c r="A29" s="215"/>
      <c r="B29" s="173" t="s">
        <v>643</v>
      </c>
      <c r="C29" s="427">
        <v>32120000</v>
      </c>
      <c r="D29" s="449" t="s">
        <v>644</v>
      </c>
      <c r="E29" s="409"/>
      <c r="F29" s="171"/>
    </row>
    <row r="30" spans="1:6" x14ac:dyDescent="0.25">
      <c r="A30" s="215"/>
      <c r="B30" s="173"/>
      <c r="C30" s="427"/>
      <c r="D30" s="217"/>
      <c r="E30" s="409"/>
      <c r="F30" s="171"/>
    </row>
    <row r="31" spans="1:6" s="126" customFormat="1" x14ac:dyDescent="0.25">
      <c r="A31" s="200">
        <v>3331</v>
      </c>
      <c r="B31" s="172" t="s">
        <v>473</v>
      </c>
      <c r="C31" s="422">
        <v>0</v>
      </c>
      <c r="D31" s="208" t="s">
        <v>151</v>
      </c>
      <c r="E31" s="409"/>
    </row>
    <row r="32" spans="1:6" s="126" customFormat="1" x14ac:dyDescent="0.25">
      <c r="A32" s="200"/>
      <c r="B32" s="172"/>
      <c r="C32" s="422"/>
      <c r="D32" s="208"/>
      <c r="E32" s="409"/>
    </row>
    <row r="33" spans="1:5" ht="13.8" x14ac:dyDescent="0.25">
      <c r="A33" s="200">
        <v>3334</v>
      </c>
      <c r="B33" s="172" t="s">
        <v>473</v>
      </c>
      <c r="C33" s="428"/>
      <c r="D33" s="359" t="s">
        <v>151</v>
      </c>
      <c r="E33" s="409"/>
    </row>
    <row r="34" spans="1:5" x14ac:dyDescent="0.25">
      <c r="A34" s="202"/>
      <c r="B34" s="148"/>
      <c r="C34" s="429"/>
      <c r="D34" s="222"/>
    </row>
    <row r="35" spans="1:5" ht="13.8" x14ac:dyDescent="0.25">
      <c r="A35" s="200">
        <v>3335</v>
      </c>
      <c r="B35" s="136" t="s">
        <v>381</v>
      </c>
      <c r="C35" s="428">
        <f>SUM(C36:C38)</f>
        <v>1303758</v>
      </c>
      <c r="D35" s="223" t="s">
        <v>151</v>
      </c>
      <c r="E35" s="409"/>
    </row>
    <row r="36" spans="1:5" x14ac:dyDescent="0.25">
      <c r="A36" s="202"/>
      <c r="B36" s="127" t="s">
        <v>641</v>
      </c>
      <c r="C36" s="420">
        <f>401253*3</f>
        <v>1203759</v>
      </c>
      <c r="D36" s="204" t="s">
        <v>382</v>
      </c>
    </row>
    <row r="37" spans="1:5" x14ac:dyDescent="0.25">
      <c r="A37" s="202"/>
      <c r="B37" s="127" t="s">
        <v>642</v>
      </c>
      <c r="C37" s="420">
        <f>33333*3</f>
        <v>99999</v>
      </c>
      <c r="D37" s="204" t="s">
        <v>382</v>
      </c>
    </row>
    <row r="38" spans="1:5" x14ac:dyDescent="0.25">
      <c r="A38" s="202"/>
      <c r="B38" s="127"/>
      <c r="C38" s="420"/>
      <c r="D38" s="204"/>
    </row>
    <row r="39" spans="1:5" x14ac:dyDescent="0.25">
      <c r="A39" s="202"/>
      <c r="B39" s="148"/>
      <c r="C39" s="430"/>
      <c r="D39" s="204"/>
    </row>
    <row r="40" spans="1:5" x14ac:dyDescent="0.25">
      <c r="A40" s="200">
        <v>334</v>
      </c>
      <c r="B40" s="172" t="s">
        <v>473</v>
      </c>
      <c r="C40" s="422">
        <v>0</v>
      </c>
      <c r="D40" s="208" t="s">
        <v>130</v>
      </c>
    </row>
    <row r="41" spans="1:5" x14ac:dyDescent="0.25">
      <c r="A41" s="215"/>
      <c r="B41" s="172"/>
      <c r="C41" s="425"/>
      <c r="D41" s="214"/>
    </row>
    <row r="42" spans="1:5" x14ac:dyDescent="0.25">
      <c r="A42" s="200">
        <v>335</v>
      </c>
      <c r="B42" s="172"/>
      <c r="C42" s="425">
        <f>SUM(C43:C43)</f>
        <v>0</v>
      </c>
      <c r="D42" s="214"/>
    </row>
    <row r="43" spans="1:5" x14ac:dyDescent="0.25">
      <c r="A43" s="215"/>
      <c r="B43" s="173"/>
      <c r="C43" s="426"/>
      <c r="D43" s="217"/>
    </row>
    <row r="44" spans="1:5" ht="13.8" x14ac:dyDescent="0.25">
      <c r="A44" s="200"/>
      <c r="B44" s="136"/>
      <c r="C44" s="428"/>
      <c r="D44" s="223"/>
    </row>
    <row r="45" spans="1:5" x14ac:dyDescent="0.25">
      <c r="A45" s="202"/>
      <c r="B45" s="127"/>
      <c r="C45" s="420"/>
      <c r="D45" s="204"/>
    </row>
    <row r="46" spans="1:5" x14ac:dyDescent="0.25">
      <c r="A46" s="200" t="s">
        <v>385</v>
      </c>
      <c r="B46" s="136" t="s">
        <v>473</v>
      </c>
      <c r="C46" s="431">
        <f>SUM(C47:C47)</f>
        <v>0</v>
      </c>
      <c r="D46" s="229"/>
    </row>
    <row r="47" spans="1:5" x14ac:dyDescent="0.25">
      <c r="A47" s="215"/>
      <c r="B47" s="142"/>
      <c r="C47" s="432"/>
      <c r="D47" s="336"/>
    </row>
    <row r="48" spans="1:5" x14ac:dyDescent="0.25">
      <c r="A48" s="215"/>
      <c r="B48" s="142"/>
      <c r="C48" s="432"/>
      <c r="D48" s="336"/>
    </row>
    <row r="49" spans="1:6" x14ac:dyDescent="0.25">
      <c r="A49" s="200">
        <v>3388</v>
      </c>
      <c r="B49" s="136" t="s">
        <v>447</v>
      </c>
      <c r="C49" s="431">
        <f>SUM(C50:C51)</f>
        <v>9297426</v>
      </c>
      <c r="D49" s="229"/>
      <c r="E49" s="409"/>
    </row>
    <row r="50" spans="1:6" s="157" customFormat="1" x14ac:dyDescent="0.25">
      <c r="A50" s="215"/>
      <c r="B50" s="142" t="s">
        <v>448</v>
      </c>
      <c r="C50" s="433">
        <v>9297426</v>
      </c>
      <c r="D50" s="299" t="s">
        <v>646</v>
      </c>
      <c r="E50" s="273"/>
    </row>
    <row r="51" spans="1:6" s="157" customFormat="1" x14ac:dyDescent="0.25">
      <c r="A51" s="215"/>
      <c r="B51" s="142" t="s">
        <v>483</v>
      </c>
      <c r="C51" s="433">
        <v>0</v>
      </c>
      <c r="D51" s="231"/>
      <c r="E51" s="273"/>
    </row>
    <row r="52" spans="1:6" s="157" customFormat="1" x14ac:dyDescent="0.25">
      <c r="A52" s="215"/>
      <c r="B52" s="142"/>
      <c r="C52" s="433"/>
      <c r="D52" s="231"/>
      <c r="E52" s="273"/>
    </row>
    <row r="53" spans="1:6" ht="13.8" x14ac:dyDescent="0.25">
      <c r="A53" s="200">
        <v>511</v>
      </c>
      <c r="B53" s="136" t="s">
        <v>387</v>
      </c>
      <c r="C53" s="436">
        <f>SUM(C54:C55)</f>
        <v>3240.74</v>
      </c>
      <c r="D53" s="234">
        <f>SUM(D54:D54)</f>
        <v>76393964</v>
      </c>
      <c r="F53" s="175"/>
    </row>
    <row r="54" spans="1:6" s="157" customFormat="1" x14ac:dyDescent="0.25">
      <c r="A54" s="215"/>
      <c r="B54" s="142" t="s">
        <v>472</v>
      </c>
      <c r="C54" s="437">
        <v>3240.74</v>
      </c>
      <c r="D54" s="236">
        <v>76393964</v>
      </c>
      <c r="E54" s="394">
        <f>D54/C54</f>
        <v>23572.999993828573</v>
      </c>
    </row>
    <row r="55" spans="1:6" s="157" customFormat="1" x14ac:dyDescent="0.25">
      <c r="A55" s="215"/>
      <c r="B55" s="142"/>
      <c r="C55" s="433"/>
      <c r="D55" s="236"/>
      <c r="E55" s="273"/>
    </row>
    <row r="56" spans="1:6" x14ac:dyDescent="0.25">
      <c r="A56" s="200">
        <v>632</v>
      </c>
      <c r="B56" s="136"/>
      <c r="C56" s="431"/>
      <c r="D56" s="229"/>
    </row>
    <row r="57" spans="1:6" x14ac:dyDescent="0.25">
      <c r="A57" s="200"/>
      <c r="B57" s="136"/>
      <c r="C57" s="431"/>
      <c r="D57" s="229"/>
    </row>
    <row r="58" spans="1:6" x14ac:dyDescent="0.25">
      <c r="A58" s="200">
        <v>642</v>
      </c>
      <c r="B58" s="136"/>
      <c r="C58" s="431"/>
      <c r="D58" s="229"/>
    </row>
    <row r="59" spans="1:6" s="157" customFormat="1" x14ac:dyDescent="0.25">
      <c r="A59" s="215"/>
      <c r="B59" s="142"/>
      <c r="C59" s="433"/>
      <c r="D59" s="231"/>
      <c r="E59" s="273"/>
    </row>
    <row r="60" spans="1:6" x14ac:dyDescent="0.25">
      <c r="A60" s="202"/>
      <c r="B60" s="148"/>
      <c r="C60" s="420"/>
      <c r="D60" s="237"/>
    </row>
    <row r="61" spans="1:6" x14ac:dyDescent="0.25">
      <c r="A61" s="200" t="s">
        <v>388</v>
      </c>
      <c r="B61" s="136"/>
      <c r="C61" s="431"/>
      <c r="D61" s="229"/>
    </row>
    <row r="62" spans="1:6" x14ac:dyDescent="0.25">
      <c r="A62" s="202"/>
      <c r="B62" s="148"/>
      <c r="C62" s="420"/>
      <c r="D62" s="237"/>
    </row>
    <row r="63" spans="1:6" s="126" customFormat="1" x14ac:dyDescent="0.25">
      <c r="A63" s="200" t="s">
        <v>593</v>
      </c>
      <c r="B63" s="136"/>
      <c r="C63" s="431"/>
      <c r="D63" s="300" t="s">
        <v>645</v>
      </c>
      <c r="E63" s="270"/>
    </row>
    <row r="64" spans="1:6" x14ac:dyDescent="0.25">
      <c r="A64" s="202"/>
      <c r="B64" s="148"/>
      <c r="C64" s="430"/>
      <c r="D64" s="204"/>
    </row>
    <row r="65" spans="1:10" x14ac:dyDescent="0.25">
      <c r="A65" s="202"/>
      <c r="B65" s="166"/>
      <c r="C65" s="562"/>
      <c r="D65" s="563"/>
    </row>
    <row r="66" spans="1:10" x14ac:dyDescent="0.25">
      <c r="A66" s="202"/>
      <c r="B66" s="148"/>
      <c r="C66" s="567"/>
      <c r="D66" s="568"/>
    </row>
    <row r="67" spans="1:10" x14ac:dyDescent="0.25">
      <c r="A67" s="202"/>
      <c r="B67" s="148"/>
      <c r="C67" s="567"/>
      <c r="D67" s="568"/>
    </row>
    <row r="68" spans="1:10" ht="28.5" customHeight="1" x14ac:dyDescent="0.25">
      <c r="A68" s="202"/>
      <c r="B68" s="132" t="s">
        <v>427</v>
      </c>
      <c r="C68" s="562" t="s">
        <v>428</v>
      </c>
      <c r="D68" s="563"/>
    </row>
    <row r="69" spans="1:10" x14ac:dyDescent="0.25">
      <c r="A69" s="202"/>
      <c r="B69" s="148"/>
      <c r="C69" s="434"/>
      <c r="D69" s="240"/>
    </row>
    <row r="70" spans="1:10" ht="15" customHeight="1" thickBot="1" x14ac:dyDescent="0.3">
      <c r="A70" s="241"/>
      <c r="B70" s="242"/>
      <c r="C70" s="557"/>
      <c r="D70" s="558"/>
    </row>
    <row r="71" spans="1:10" s="269" customFormat="1" ht="13.8" thickTop="1" x14ac:dyDescent="0.25">
      <c r="A71" s="121"/>
      <c r="B71" s="121"/>
      <c r="C71" s="435"/>
      <c r="D71" s="121"/>
      <c r="F71" s="121"/>
      <c r="G71" s="121"/>
      <c r="H71" s="121"/>
      <c r="I71" s="121"/>
      <c r="J71" s="121"/>
    </row>
    <row r="72" spans="1:10" s="269" customFormat="1" ht="36.75" customHeight="1" x14ac:dyDescent="0.25">
      <c r="A72" s="121"/>
      <c r="B72" s="559" t="s">
        <v>406</v>
      </c>
      <c r="C72" s="560" t="s">
        <v>407</v>
      </c>
      <c r="D72" s="560"/>
      <c r="F72" s="121"/>
      <c r="G72" s="121"/>
      <c r="H72" s="121"/>
      <c r="I72" s="121"/>
      <c r="J72" s="121"/>
    </row>
    <row r="73" spans="1:10" s="269" customFormat="1" ht="59.25" customHeight="1" x14ac:dyDescent="0.25">
      <c r="A73" s="121"/>
      <c r="B73" s="559"/>
      <c r="C73" s="556" t="s">
        <v>408</v>
      </c>
      <c r="D73" s="556"/>
      <c r="F73" s="121"/>
      <c r="G73" s="121"/>
      <c r="H73" s="121"/>
      <c r="I73" s="121"/>
      <c r="J73" s="121"/>
    </row>
    <row r="74" spans="1:10" s="269" customFormat="1" x14ac:dyDescent="0.25">
      <c r="A74" s="121"/>
      <c r="B74" s="559"/>
      <c r="C74" s="556" t="s">
        <v>409</v>
      </c>
      <c r="D74" s="556"/>
      <c r="F74" s="121"/>
      <c r="G74" s="121"/>
      <c r="H74" s="121"/>
      <c r="I74" s="121"/>
      <c r="J74" s="121"/>
    </row>
    <row r="75" spans="1:10" s="269" customFormat="1" x14ac:dyDescent="0.25">
      <c r="A75" s="121"/>
      <c r="B75" s="559"/>
      <c r="C75" s="561" t="s">
        <v>410</v>
      </c>
      <c r="D75" s="561"/>
      <c r="F75" s="121"/>
      <c r="G75" s="121"/>
      <c r="H75" s="121"/>
      <c r="I75" s="121"/>
      <c r="J75" s="121"/>
    </row>
    <row r="76" spans="1:10" s="269" customFormat="1" ht="54" customHeight="1" x14ac:dyDescent="0.25">
      <c r="A76" s="121"/>
      <c r="B76" s="559"/>
      <c r="C76" s="561" t="s">
        <v>411</v>
      </c>
      <c r="D76" s="561"/>
      <c r="F76" s="121"/>
      <c r="G76" s="121"/>
      <c r="H76" s="121"/>
      <c r="I76" s="121"/>
      <c r="J76" s="121"/>
    </row>
    <row r="77" spans="1:10" s="269" customFormat="1" ht="30.75" customHeight="1" x14ac:dyDescent="0.25">
      <c r="A77" s="121"/>
      <c r="B77" s="559"/>
      <c r="C77" s="556" t="s">
        <v>413</v>
      </c>
      <c r="D77" s="556"/>
      <c r="F77" s="121"/>
      <c r="G77" s="121"/>
      <c r="H77" s="121"/>
      <c r="I77" s="121"/>
      <c r="J77" s="121"/>
    </row>
    <row r="79" spans="1:10" s="269" customFormat="1" ht="100.5" customHeight="1" x14ac:dyDescent="0.25">
      <c r="A79" s="121"/>
      <c r="B79" s="120" t="s">
        <v>412</v>
      </c>
      <c r="C79" s="556" t="s">
        <v>421</v>
      </c>
      <c r="D79" s="556"/>
      <c r="F79" s="121"/>
      <c r="G79" s="121"/>
      <c r="H79" s="121"/>
      <c r="I79" s="121"/>
      <c r="J79" s="121"/>
    </row>
  </sheetData>
  <mergeCells count="15">
    <mergeCell ref="C68:D68"/>
    <mergeCell ref="A5:B7"/>
    <mergeCell ref="C9:D9"/>
    <mergeCell ref="C65:D65"/>
    <mergeCell ref="C66:D66"/>
    <mergeCell ref="C67:D67"/>
    <mergeCell ref="C79:D79"/>
    <mergeCell ref="C70:D70"/>
    <mergeCell ref="B72:B77"/>
    <mergeCell ref="C72:D72"/>
    <mergeCell ref="C73:D73"/>
    <mergeCell ref="C74:D74"/>
    <mergeCell ref="C75:D75"/>
    <mergeCell ref="C76:D76"/>
    <mergeCell ref="C77:D77"/>
  </mergeCells>
  <pageMargins left="0.7" right="0.7" top="0.75" bottom="0.75" header="0.3" footer="0.3"/>
  <pageSetup scale="6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21D85-BAD2-4ACE-851A-503118EF47FA}">
  <dimension ref="A1:L104"/>
  <sheetViews>
    <sheetView workbookViewId="0">
      <pane ySplit="1" topLeftCell="A56" activePane="bottomLeft" state="frozen"/>
      <selection pane="bottomLeft" activeCell="J71" sqref="J71"/>
    </sheetView>
  </sheetViews>
  <sheetFormatPr defaultRowHeight="13.8" x14ac:dyDescent="0.25"/>
  <cols>
    <col min="1" max="1" width="7.69921875" customWidth="1"/>
    <col min="2" max="2" width="25.3984375" customWidth="1"/>
    <col min="3" max="3" width="15.19921875" customWidth="1"/>
    <col min="4" max="6" width="15.69921875" customWidth="1"/>
    <col min="7" max="7" width="15.59765625" customWidth="1"/>
    <col min="8" max="10" width="16.09765625" customWidth="1"/>
    <col min="11" max="12" width="10.59765625" bestFit="1" customWidth="1"/>
  </cols>
  <sheetData>
    <row r="1" spans="1:12" x14ac:dyDescent="0.25">
      <c r="A1" s="458" t="s">
        <v>7</v>
      </c>
      <c r="B1" s="459" t="s">
        <v>168</v>
      </c>
      <c r="C1" s="460" t="s">
        <v>169</v>
      </c>
      <c r="D1" s="460" t="s">
        <v>170</v>
      </c>
      <c r="E1" s="460" t="s">
        <v>487</v>
      </c>
      <c r="F1" s="460" t="s">
        <v>488</v>
      </c>
      <c r="G1" s="460" t="s">
        <v>173</v>
      </c>
      <c r="H1" s="461" t="s">
        <v>174</v>
      </c>
      <c r="I1" s="462"/>
      <c r="J1" s="462"/>
    </row>
    <row r="2" spans="1:12" x14ac:dyDescent="0.25">
      <c r="A2" s="369" t="s">
        <v>178</v>
      </c>
      <c r="B2" s="450" t="s">
        <v>179</v>
      </c>
      <c r="C2" s="343">
        <v>1924471296</v>
      </c>
      <c r="D2" s="343"/>
      <c r="E2" s="343">
        <v>82143104</v>
      </c>
      <c r="F2" s="343">
        <v>118814552</v>
      </c>
      <c r="G2" s="343">
        <v>1887799848</v>
      </c>
      <c r="H2" s="370"/>
      <c r="I2" s="180">
        <v>1887799848</v>
      </c>
      <c r="J2" s="180"/>
      <c r="K2" s="185">
        <f>I2-G2</f>
        <v>0</v>
      </c>
      <c r="L2" s="185">
        <f>J2-H2</f>
        <v>0</v>
      </c>
    </row>
    <row r="3" spans="1:12" x14ac:dyDescent="0.25">
      <c r="A3" s="365" t="s">
        <v>180</v>
      </c>
      <c r="B3" s="451" t="s">
        <v>181</v>
      </c>
      <c r="C3" s="367">
        <v>983730066</v>
      </c>
      <c r="D3" s="367"/>
      <c r="E3" s="367">
        <v>155604</v>
      </c>
      <c r="F3" s="367">
        <v>118814552</v>
      </c>
      <c r="G3" s="367">
        <v>865071118</v>
      </c>
      <c r="H3" s="368"/>
      <c r="I3" s="315">
        <v>865071118</v>
      </c>
      <c r="J3" s="315"/>
      <c r="K3" s="185">
        <f t="shared" ref="K3:K66" si="0">I3-G3</f>
        <v>0</v>
      </c>
      <c r="L3" s="185">
        <f t="shared" ref="L3:L66" si="1">J3-H3</f>
        <v>0</v>
      </c>
    </row>
    <row r="4" spans="1:12" x14ac:dyDescent="0.25">
      <c r="A4" s="365" t="s">
        <v>182</v>
      </c>
      <c r="B4" s="451" t="s">
        <v>183</v>
      </c>
      <c r="C4" s="367">
        <v>983602098</v>
      </c>
      <c r="D4" s="367"/>
      <c r="E4" s="367">
        <v>155583</v>
      </c>
      <c r="F4" s="367">
        <v>118814552</v>
      </c>
      <c r="G4" s="367">
        <v>864943129</v>
      </c>
      <c r="H4" s="368"/>
      <c r="I4" s="315">
        <v>864943129</v>
      </c>
      <c r="J4" s="315"/>
      <c r="K4" s="185">
        <f t="shared" si="0"/>
        <v>0</v>
      </c>
      <c r="L4" s="185">
        <f t="shared" si="1"/>
        <v>0</v>
      </c>
    </row>
    <row r="5" spans="1:12" x14ac:dyDescent="0.25">
      <c r="A5" s="365" t="s">
        <v>605</v>
      </c>
      <c r="B5" s="451" t="s">
        <v>596</v>
      </c>
      <c r="C5" s="367">
        <v>127968</v>
      </c>
      <c r="D5" s="367"/>
      <c r="E5" s="367">
        <v>21</v>
      </c>
      <c r="F5" s="367"/>
      <c r="G5" s="367">
        <v>127989</v>
      </c>
      <c r="H5" s="368"/>
      <c r="I5" s="315">
        <v>127989</v>
      </c>
      <c r="J5" s="315"/>
      <c r="K5" s="185">
        <f t="shared" si="0"/>
        <v>0</v>
      </c>
      <c r="L5" s="185">
        <f t="shared" si="1"/>
        <v>0</v>
      </c>
    </row>
    <row r="6" spans="1:12" x14ac:dyDescent="0.25">
      <c r="A6" s="365" t="s">
        <v>184</v>
      </c>
      <c r="B6" s="451" t="s">
        <v>185</v>
      </c>
      <c r="C6" s="367">
        <v>940741230</v>
      </c>
      <c r="D6" s="367"/>
      <c r="E6" s="367">
        <v>81987500</v>
      </c>
      <c r="F6" s="367"/>
      <c r="G6" s="367">
        <v>1022728730</v>
      </c>
      <c r="H6" s="368"/>
      <c r="I6" s="315">
        <v>1022728730</v>
      </c>
      <c r="J6" s="315"/>
      <c r="K6" s="185">
        <f t="shared" si="0"/>
        <v>0</v>
      </c>
      <c r="L6" s="185">
        <f t="shared" si="1"/>
        <v>0</v>
      </c>
    </row>
    <row r="7" spans="1:12" x14ac:dyDescent="0.25">
      <c r="A7" s="365" t="s">
        <v>186</v>
      </c>
      <c r="B7" s="451" t="s">
        <v>187</v>
      </c>
      <c r="C7" s="367">
        <v>940741230</v>
      </c>
      <c r="D7" s="367"/>
      <c r="E7" s="367">
        <v>81987500</v>
      </c>
      <c r="F7" s="367"/>
      <c r="G7" s="367">
        <v>1022728730</v>
      </c>
      <c r="H7" s="368"/>
      <c r="I7" s="315">
        <v>1022728730</v>
      </c>
      <c r="J7" s="315"/>
      <c r="K7" s="185">
        <f t="shared" si="0"/>
        <v>0</v>
      </c>
      <c r="L7" s="185">
        <f t="shared" si="1"/>
        <v>0</v>
      </c>
    </row>
    <row r="8" spans="1:12" x14ac:dyDescent="0.25">
      <c r="A8" s="369" t="s">
        <v>188</v>
      </c>
      <c r="B8" s="450" t="s">
        <v>189</v>
      </c>
      <c r="C8" s="343"/>
      <c r="D8" s="343">
        <v>781920000</v>
      </c>
      <c r="E8" s="343">
        <v>82505481</v>
      </c>
      <c r="F8" s="343">
        <v>82505481</v>
      </c>
      <c r="G8" s="343"/>
      <c r="H8" s="370">
        <v>781920000</v>
      </c>
      <c r="I8" s="180"/>
      <c r="J8" s="180">
        <v>781920000</v>
      </c>
      <c r="K8" s="185">
        <f t="shared" si="0"/>
        <v>0</v>
      </c>
      <c r="L8" s="185">
        <f t="shared" si="1"/>
        <v>0</v>
      </c>
    </row>
    <row r="9" spans="1:12" x14ac:dyDescent="0.25">
      <c r="A9" s="371" t="s">
        <v>190</v>
      </c>
      <c r="B9" s="452" t="s">
        <v>191</v>
      </c>
      <c r="C9" s="347"/>
      <c r="D9" s="347">
        <v>781920000</v>
      </c>
      <c r="E9" s="347">
        <v>82505481</v>
      </c>
      <c r="F9" s="347">
        <v>82505481</v>
      </c>
      <c r="G9" s="347"/>
      <c r="H9" s="372">
        <v>781920000</v>
      </c>
      <c r="I9" s="185"/>
      <c r="J9" s="185">
        <v>781920000</v>
      </c>
      <c r="K9" s="185">
        <f t="shared" si="0"/>
        <v>0</v>
      </c>
      <c r="L9" s="185">
        <f t="shared" si="1"/>
        <v>0</v>
      </c>
    </row>
    <row r="10" spans="1:12" x14ac:dyDescent="0.25">
      <c r="A10" s="371" t="s">
        <v>192</v>
      </c>
      <c r="B10" s="452" t="s">
        <v>193</v>
      </c>
      <c r="C10" s="347"/>
      <c r="D10" s="347">
        <v>781920000</v>
      </c>
      <c r="E10" s="347">
        <v>82505481</v>
      </c>
      <c r="F10" s="347">
        <v>82505481</v>
      </c>
      <c r="G10" s="347"/>
      <c r="H10" s="372">
        <v>781920000</v>
      </c>
      <c r="I10" s="185"/>
      <c r="J10" s="185">
        <v>781920000</v>
      </c>
      <c r="K10" s="185">
        <f t="shared" si="0"/>
        <v>0</v>
      </c>
      <c r="L10" s="185">
        <f t="shared" si="1"/>
        <v>0</v>
      </c>
    </row>
    <row r="11" spans="1:12" x14ac:dyDescent="0.25">
      <c r="A11" s="371" t="s">
        <v>457</v>
      </c>
      <c r="B11" s="452" t="s">
        <v>458</v>
      </c>
      <c r="C11" s="347"/>
      <c r="D11" s="347">
        <v>781920000</v>
      </c>
      <c r="E11" s="347"/>
      <c r="F11" s="347"/>
      <c r="G11" s="347"/>
      <c r="H11" s="372">
        <v>781920000</v>
      </c>
      <c r="I11" s="185"/>
      <c r="J11" s="185">
        <v>781920000</v>
      </c>
      <c r="K11" s="185">
        <f t="shared" si="0"/>
        <v>0</v>
      </c>
      <c r="L11" s="185">
        <f t="shared" si="1"/>
        <v>0</v>
      </c>
    </row>
    <row r="12" spans="1:12" x14ac:dyDescent="0.25">
      <c r="A12" s="371" t="s">
        <v>194</v>
      </c>
      <c r="B12" s="452" t="s">
        <v>195</v>
      </c>
      <c r="C12" s="347"/>
      <c r="D12" s="347"/>
      <c r="E12" s="347">
        <v>82505481</v>
      </c>
      <c r="F12" s="347">
        <v>82505481</v>
      </c>
      <c r="G12" s="347"/>
      <c r="H12" s="372"/>
      <c r="I12" s="185"/>
      <c r="J12" s="185"/>
      <c r="K12" s="185">
        <f t="shared" si="0"/>
        <v>0</v>
      </c>
      <c r="L12" s="185">
        <f t="shared" si="1"/>
        <v>0</v>
      </c>
    </row>
    <row r="13" spans="1:12" x14ac:dyDescent="0.25">
      <c r="A13" s="369" t="s">
        <v>196</v>
      </c>
      <c r="B13" s="450" t="s">
        <v>197</v>
      </c>
      <c r="C13" s="343">
        <v>48267918</v>
      </c>
      <c r="D13" s="343"/>
      <c r="E13" s="343">
        <v>880000</v>
      </c>
      <c r="F13" s="343">
        <v>6111517</v>
      </c>
      <c r="G13" s="343">
        <v>43036401</v>
      </c>
      <c r="H13" s="370"/>
      <c r="I13" s="180">
        <v>43036401</v>
      </c>
      <c r="J13" s="180"/>
      <c r="K13" s="185">
        <f t="shared" si="0"/>
        <v>0</v>
      </c>
      <c r="L13" s="185">
        <f t="shared" si="1"/>
        <v>0</v>
      </c>
    </row>
    <row r="14" spans="1:12" x14ac:dyDescent="0.25">
      <c r="A14" s="371" t="s">
        <v>198</v>
      </c>
      <c r="B14" s="452" t="s">
        <v>199</v>
      </c>
      <c r="C14" s="347">
        <v>48267918</v>
      </c>
      <c r="D14" s="347"/>
      <c r="E14" s="347">
        <v>880000</v>
      </c>
      <c r="F14" s="347">
        <v>6111517</v>
      </c>
      <c r="G14" s="347">
        <v>43036401</v>
      </c>
      <c r="H14" s="372"/>
      <c r="I14" s="185">
        <v>43036401</v>
      </c>
      <c r="J14" s="185"/>
      <c r="K14" s="185">
        <f t="shared" si="0"/>
        <v>0</v>
      </c>
      <c r="L14" s="185">
        <f t="shared" si="1"/>
        <v>0</v>
      </c>
    </row>
    <row r="15" spans="1:12" x14ac:dyDescent="0.25">
      <c r="A15" s="371" t="s">
        <v>200</v>
      </c>
      <c r="B15" s="452" t="s">
        <v>201</v>
      </c>
      <c r="C15" s="347">
        <v>48267918</v>
      </c>
      <c r="D15" s="347"/>
      <c r="E15" s="347">
        <v>880000</v>
      </c>
      <c r="F15" s="347">
        <v>6111517</v>
      </c>
      <c r="G15" s="347">
        <v>43036401</v>
      </c>
      <c r="H15" s="372"/>
      <c r="I15" s="185">
        <v>43036401</v>
      </c>
      <c r="J15" s="185"/>
      <c r="K15" s="185">
        <f t="shared" si="0"/>
        <v>0</v>
      </c>
      <c r="L15" s="185">
        <f t="shared" si="1"/>
        <v>0</v>
      </c>
    </row>
    <row r="16" spans="1:12" x14ac:dyDescent="0.25">
      <c r="A16" s="371" t="s">
        <v>202</v>
      </c>
      <c r="B16" s="452" t="s">
        <v>203</v>
      </c>
      <c r="C16" s="347">
        <v>48267918</v>
      </c>
      <c r="D16" s="347"/>
      <c r="E16" s="347">
        <v>880000</v>
      </c>
      <c r="F16" s="347">
        <v>6111517</v>
      </c>
      <c r="G16" s="347">
        <v>43036401</v>
      </c>
      <c r="H16" s="372"/>
      <c r="I16" s="185">
        <v>43036401</v>
      </c>
      <c r="J16" s="185"/>
      <c r="K16" s="185">
        <f t="shared" si="0"/>
        <v>0</v>
      </c>
      <c r="L16" s="185">
        <f t="shared" si="1"/>
        <v>0</v>
      </c>
    </row>
    <row r="17" spans="1:12" x14ac:dyDescent="0.25">
      <c r="A17" s="371" t="s">
        <v>204</v>
      </c>
      <c r="B17" s="452" t="s">
        <v>205</v>
      </c>
      <c r="C17" s="347"/>
      <c r="D17" s="347"/>
      <c r="E17" s="347"/>
      <c r="F17" s="347"/>
      <c r="G17" s="347"/>
      <c r="H17" s="372"/>
      <c r="I17" s="185"/>
      <c r="J17" s="185"/>
      <c r="K17" s="185">
        <f t="shared" si="0"/>
        <v>0</v>
      </c>
      <c r="L17" s="185">
        <f t="shared" si="1"/>
        <v>0</v>
      </c>
    </row>
    <row r="18" spans="1:12" x14ac:dyDescent="0.25">
      <c r="A18" s="371" t="s">
        <v>206</v>
      </c>
      <c r="B18" s="452" t="s">
        <v>207</v>
      </c>
      <c r="C18" s="347"/>
      <c r="D18" s="347"/>
      <c r="E18" s="347"/>
      <c r="F18" s="347"/>
      <c r="G18" s="347"/>
      <c r="H18" s="372"/>
      <c r="I18" s="185"/>
      <c r="J18" s="185"/>
      <c r="K18" s="185">
        <f t="shared" si="0"/>
        <v>0</v>
      </c>
      <c r="L18" s="185">
        <f t="shared" si="1"/>
        <v>0</v>
      </c>
    </row>
    <row r="19" spans="1:12" x14ac:dyDescent="0.25">
      <c r="A19" s="369" t="s">
        <v>208</v>
      </c>
      <c r="B19" s="450" t="s">
        <v>209</v>
      </c>
      <c r="C19" s="343"/>
      <c r="D19" s="343"/>
      <c r="E19" s="343"/>
      <c r="F19" s="343"/>
      <c r="G19" s="343"/>
      <c r="H19" s="370"/>
      <c r="I19" s="180"/>
      <c r="J19" s="180"/>
      <c r="K19" s="185">
        <f t="shared" si="0"/>
        <v>0</v>
      </c>
      <c r="L19" s="185">
        <f t="shared" si="1"/>
        <v>0</v>
      </c>
    </row>
    <row r="20" spans="1:12" x14ac:dyDescent="0.25">
      <c r="A20" s="371" t="s">
        <v>210</v>
      </c>
      <c r="B20" s="452" t="s">
        <v>211</v>
      </c>
      <c r="C20" s="347"/>
      <c r="D20" s="347"/>
      <c r="E20" s="347"/>
      <c r="F20" s="347"/>
      <c r="G20" s="347"/>
      <c r="H20" s="372"/>
      <c r="I20" s="185"/>
      <c r="J20" s="185"/>
      <c r="K20" s="185">
        <f t="shared" si="0"/>
        <v>0</v>
      </c>
      <c r="L20" s="185">
        <f t="shared" si="1"/>
        <v>0</v>
      </c>
    </row>
    <row r="21" spans="1:12" x14ac:dyDescent="0.25">
      <c r="A21" s="369" t="s">
        <v>212</v>
      </c>
      <c r="B21" s="450" t="s">
        <v>213</v>
      </c>
      <c r="C21" s="343"/>
      <c r="D21" s="343"/>
      <c r="E21" s="343"/>
      <c r="F21" s="343"/>
      <c r="G21" s="343"/>
      <c r="H21" s="370"/>
      <c r="I21" s="180"/>
      <c r="J21" s="180"/>
      <c r="K21" s="185">
        <f t="shared" si="0"/>
        <v>0</v>
      </c>
      <c r="L21" s="185">
        <f t="shared" si="1"/>
        <v>0</v>
      </c>
    </row>
    <row r="22" spans="1:12" x14ac:dyDescent="0.25">
      <c r="A22" s="371" t="s">
        <v>214</v>
      </c>
      <c r="B22" s="452" t="s">
        <v>213</v>
      </c>
      <c r="C22" s="347"/>
      <c r="D22" s="347"/>
      <c r="E22" s="347"/>
      <c r="F22" s="347"/>
      <c r="G22" s="347"/>
      <c r="H22" s="372"/>
      <c r="I22" s="185"/>
      <c r="J22" s="185"/>
      <c r="K22" s="185">
        <f t="shared" si="0"/>
        <v>0</v>
      </c>
      <c r="L22" s="185">
        <f t="shared" si="1"/>
        <v>0</v>
      </c>
    </row>
    <row r="23" spans="1:12" x14ac:dyDescent="0.25">
      <c r="A23" s="369" t="s">
        <v>215</v>
      </c>
      <c r="B23" s="450" t="s">
        <v>216</v>
      </c>
      <c r="C23" s="343"/>
      <c r="D23" s="343"/>
      <c r="E23" s="343">
        <v>26193872</v>
      </c>
      <c r="F23" s="343">
        <v>26193872</v>
      </c>
      <c r="G23" s="343"/>
      <c r="H23" s="370"/>
      <c r="I23" s="180"/>
      <c r="J23" s="180"/>
      <c r="K23" s="185">
        <f t="shared" si="0"/>
        <v>0</v>
      </c>
      <c r="L23" s="185">
        <f t="shared" si="1"/>
        <v>0</v>
      </c>
    </row>
    <row r="24" spans="1:12" x14ac:dyDescent="0.25">
      <c r="A24" s="371" t="s">
        <v>217</v>
      </c>
      <c r="B24" s="452" t="s">
        <v>218</v>
      </c>
      <c r="C24" s="347"/>
      <c r="D24" s="347"/>
      <c r="E24" s="347">
        <v>26193872</v>
      </c>
      <c r="F24" s="347">
        <v>26193872</v>
      </c>
      <c r="G24" s="347"/>
      <c r="H24" s="372"/>
      <c r="I24" s="185"/>
      <c r="J24" s="185"/>
      <c r="K24" s="185">
        <f t="shared" si="0"/>
        <v>0</v>
      </c>
      <c r="L24" s="185">
        <f t="shared" si="1"/>
        <v>0</v>
      </c>
    </row>
    <row r="25" spans="1:12" x14ac:dyDescent="0.25">
      <c r="A25" s="369" t="s">
        <v>219</v>
      </c>
      <c r="B25" s="450" t="s">
        <v>220</v>
      </c>
      <c r="C25" s="343"/>
      <c r="D25" s="343"/>
      <c r="E25" s="343"/>
      <c r="F25" s="343"/>
      <c r="G25" s="343"/>
      <c r="H25" s="370"/>
      <c r="I25" s="180"/>
      <c r="J25" s="180"/>
      <c r="K25" s="185">
        <f t="shared" si="0"/>
        <v>0</v>
      </c>
      <c r="L25" s="185">
        <f t="shared" si="1"/>
        <v>0</v>
      </c>
    </row>
    <row r="26" spans="1:12" x14ac:dyDescent="0.25">
      <c r="A26" s="371" t="s">
        <v>221</v>
      </c>
      <c r="B26" s="452" t="s">
        <v>222</v>
      </c>
      <c r="C26" s="347"/>
      <c r="D26" s="347"/>
      <c r="E26" s="347"/>
      <c r="F26" s="347"/>
      <c r="G26" s="347"/>
      <c r="H26" s="372"/>
      <c r="I26" s="185"/>
      <c r="J26" s="185"/>
      <c r="K26" s="185">
        <f t="shared" si="0"/>
        <v>0</v>
      </c>
      <c r="L26" s="185">
        <f t="shared" si="1"/>
        <v>0</v>
      </c>
    </row>
    <row r="27" spans="1:12" x14ac:dyDescent="0.25">
      <c r="A27" s="369" t="s">
        <v>223</v>
      </c>
      <c r="B27" s="450" t="s">
        <v>224</v>
      </c>
      <c r="C27" s="343">
        <v>17149485</v>
      </c>
      <c r="D27" s="343"/>
      <c r="E27" s="343">
        <v>36000000</v>
      </c>
      <c r="F27" s="343">
        <v>11062929</v>
      </c>
      <c r="G27" s="343">
        <v>42086556</v>
      </c>
      <c r="H27" s="370"/>
      <c r="I27" s="180">
        <v>42086556</v>
      </c>
      <c r="J27" s="180"/>
      <c r="K27" s="185">
        <f t="shared" si="0"/>
        <v>0</v>
      </c>
      <c r="L27" s="185">
        <f t="shared" si="1"/>
        <v>0</v>
      </c>
    </row>
    <row r="28" spans="1:12" x14ac:dyDescent="0.25">
      <c r="A28" s="371" t="s">
        <v>225</v>
      </c>
      <c r="B28" s="452" t="s">
        <v>226</v>
      </c>
      <c r="C28" s="347">
        <v>16000000</v>
      </c>
      <c r="D28" s="347"/>
      <c r="E28" s="347">
        <v>36000000</v>
      </c>
      <c r="F28" s="347">
        <v>11000000</v>
      </c>
      <c r="G28" s="347">
        <v>41000000</v>
      </c>
      <c r="H28" s="372"/>
      <c r="I28" s="185">
        <v>41000000</v>
      </c>
      <c r="J28" s="185"/>
      <c r="K28" s="185">
        <f t="shared" si="0"/>
        <v>0</v>
      </c>
      <c r="L28" s="185">
        <f t="shared" si="1"/>
        <v>0</v>
      </c>
    </row>
    <row r="29" spans="1:12" x14ac:dyDescent="0.25">
      <c r="A29" s="371" t="s">
        <v>227</v>
      </c>
      <c r="B29" s="452" t="s">
        <v>228</v>
      </c>
      <c r="C29" s="347">
        <v>16000000</v>
      </c>
      <c r="D29" s="347"/>
      <c r="E29" s="347">
        <v>36000000</v>
      </c>
      <c r="F29" s="347">
        <v>11000000</v>
      </c>
      <c r="G29" s="347">
        <v>41000000</v>
      </c>
      <c r="H29" s="372"/>
      <c r="I29" s="185">
        <v>41000000</v>
      </c>
      <c r="J29" s="185"/>
      <c r="K29" s="185">
        <f t="shared" si="0"/>
        <v>0</v>
      </c>
      <c r="L29" s="185">
        <f t="shared" si="1"/>
        <v>0</v>
      </c>
    </row>
    <row r="30" spans="1:12" x14ac:dyDescent="0.25">
      <c r="A30" s="371" t="s">
        <v>229</v>
      </c>
      <c r="B30" s="452" t="s">
        <v>230</v>
      </c>
      <c r="C30" s="347">
        <v>1149485</v>
      </c>
      <c r="D30" s="347"/>
      <c r="E30" s="347"/>
      <c r="F30" s="347">
        <v>62929</v>
      </c>
      <c r="G30" s="347">
        <v>1086556</v>
      </c>
      <c r="H30" s="372"/>
      <c r="I30" s="185">
        <v>1086556</v>
      </c>
      <c r="J30" s="185"/>
      <c r="K30" s="185">
        <f t="shared" si="0"/>
        <v>0</v>
      </c>
      <c r="L30" s="185">
        <f t="shared" si="1"/>
        <v>0</v>
      </c>
    </row>
    <row r="31" spans="1:12" x14ac:dyDescent="0.25">
      <c r="A31" s="371" t="s">
        <v>231</v>
      </c>
      <c r="B31" s="452" t="s">
        <v>232</v>
      </c>
      <c r="C31" s="347">
        <v>1149485</v>
      </c>
      <c r="D31" s="347"/>
      <c r="E31" s="347"/>
      <c r="F31" s="347">
        <v>62929</v>
      </c>
      <c r="G31" s="347">
        <v>1086556</v>
      </c>
      <c r="H31" s="372"/>
      <c r="I31" s="185">
        <v>1086556</v>
      </c>
      <c r="J31" s="185"/>
      <c r="K31" s="185">
        <f t="shared" si="0"/>
        <v>0</v>
      </c>
      <c r="L31" s="185">
        <f t="shared" si="1"/>
        <v>0</v>
      </c>
    </row>
    <row r="32" spans="1:12" x14ac:dyDescent="0.25">
      <c r="A32" s="369" t="s">
        <v>233</v>
      </c>
      <c r="B32" s="450" t="s">
        <v>234</v>
      </c>
      <c r="C32" s="343">
        <v>5000000</v>
      </c>
      <c r="D32" s="343"/>
      <c r="E32" s="343"/>
      <c r="F32" s="343"/>
      <c r="G32" s="343">
        <v>5000000</v>
      </c>
      <c r="H32" s="370"/>
      <c r="I32" s="180">
        <v>5000000</v>
      </c>
      <c r="J32" s="180"/>
      <c r="K32" s="185">
        <f t="shared" si="0"/>
        <v>0</v>
      </c>
      <c r="L32" s="185">
        <f t="shared" si="1"/>
        <v>0</v>
      </c>
    </row>
    <row r="33" spans="1:12" x14ac:dyDescent="0.25">
      <c r="A33" s="371" t="s">
        <v>235</v>
      </c>
      <c r="B33" s="452" t="s">
        <v>236</v>
      </c>
      <c r="C33" s="347">
        <v>5000000</v>
      </c>
      <c r="D33" s="347"/>
      <c r="E33" s="347"/>
      <c r="F33" s="347"/>
      <c r="G33" s="347">
        <v>5000000</v>
      </c>
      <c r="H33" s="372"/>
      <c r="I33" s="185">
        <v>5000000</v>
      </c>
      <c r="J33" s="185"/>
      <c r="K33" s="185">
        <f t="shared" si="0"/>
        <v>0</v>
      </c>
      <c r="L33" s="185">
        <f t="shared" si="1"/>
        <v>0</v>
      </c>
    </row>
    <row r="34" spans="1:12" x14ac:dyDescent="0.25">
      <c r="A34" s="369" t="s">
        <v>237</v>
      </c>
      <c r="B34" s="450" t="s">
        <v>238</v>
      </c>
      <c r="C34" s="343">
        <v>553557440</v>
      </c>
      <c r="D34" s="343">
        <v>11880000</v>
      </c>
      <c r="E34" s="343">
        <v>44000000</v>
      </c>
      <c r="F34" s="343">
        <v>12477440</v>
      </c>
      <c r="G34" s="343">
        <v>585080000</v>
      </c>
      <c r="H34" s="370">
        <v>11880000</v>
      </c>
      <c r="I34" s="180">
        <v>585389949</v>
      </c>
      <c r="J34" s="180">
        <v>11880000</v>
      </c>
      <c r="K34" s="185">
        <f t="shared" si="0"/>
        <v>309949</v>
      </c>
      <c r="L34" s="185">
        <f t="shared" si="1"/>
        <v>0</v>
      </c>
    </row>
    <row r="35" spans="1:12" x14ac:dyDescent="0.25">
      <c r="A35" s="371" t="s">
        <v>239</v>
      </c>
      <c r="B35" s="452" t="s">
        <v>240</v>
      </c>
      <c r="C35" s="347">
        <v>553557440</v>
      </c>
      <c r="D35" s="347">
        <v>11880000</v>
      </c>
      <c r="E35" s="347">
        <v>44000000</v>
      </c>
      <c r="F35" s="347">
        <v>12477440</v>
      </c>
      <c r="G35" s="347">
        <v>585080000</v>
      </c>
      <c r="H35" s="372">
        <v>11880000</v>
      </c>
      <c r="I35" s="185">
        <v>585389949</v>
      </c>
      <c r="J35" s="185">
        <v>11880000</v>
      </c>
      <c r="K35" s="185">
        <f t="shared" si="0"/>
        <v>309949</v>
      </c>
      <c r="L35" s="185">
        <f t="shared" si="1"/>
        <v>0</v>
      </c>
    </row>
    <row r="36" spans="1:12" x14ac:dyDescent="0.25">
      <c r="A36" s="371" t="s">
        <v>241</v>
      </c>
      <c r="B36" s="452" t="s">
        <v>242</v>
      </c>
      <c r="C36" s="347">
        <v>553557440</v>
      </c>
      <c r="D36" s="347">
        <v>11880000</v>
      </c>
      <c r="E36" s="347">
        <v>44000000</v>
      </c>
      <c r="F36" s="347">
        <v>12477440</v>
      </c>
      <c r="G36" s="347">
        <v>585080000</v>
      </c>
      <c r="H36" s="372">
        <v>11880000</v>
      </c>
      <c r="I36" s="185">
        <v>585389949</v>
      </c>
      <c r="J36" s="185">
        <v>11880000</v>
      </c>
      <c r="K36" s="185">
        <f t="shared" si="0"/>
        <v>309949</v>
      </c>
      <c r="L36" s="185">
        <f t="shared" si="1"/>
        <v>0</v>
      </c>
    </row>
    <row r="37" spans="1:12" x14ac:dyDescent="0.25">
      <c r="A37" s="371" t="s">
        <v>243</v>
      </c>
      <c r="B37" s="452" t="s">
        <v>244</v>
      </c>
      <c r="C37" s="347">
        <v>553557440</v>
      </c>
      <c r="D37" s="347">
        <v>11880000</v>
      </c>
      <c r="E37" s="347">
        <v>44000000</v>
      </c>
      <c r="F37" s="347">
        <v>12477440</v>
      </c>
      <c r="G37" s="347">
        <v>585080000</v>
      </c>
      <c r="H37" s="372">
        <v>11880000</v>
      </c>
      <c r="I37" s="185">
        <v>585389949</v>
      </c>
      <c r="J37" s="185">
        <v>11880000</v>
      </c>
      <c r="K37" s="185">
        <f t="shared" si="0"/>
        <v>309949</v>
      </c>
      <c r="L37" s="185">
        <f t="shared" si="1"/>
        <v>0</v>
      </c>
    </row>
    <row r="38" spans="1:12" x14ac:dyDescent="0.25">
      <c r="A38" s="369" t="s">
        <v>245</v>
      </c>
      <c r="B38" s="450" t="s">
        <v>246</v>
      </c>
      <c r="C38" s="343"/>
      <c r="D38" s="343">
        <v>869172</v>
      </c>
      <c r="E38" s="343">
        <v>6111517</v>
      </c>
      <c r="F38" s="343">
        <v>6546103</v>
      </c>
      <c r="G38" s="343"/>
      <c r="H38" s="370">
        <v>1303758</v>
      </c>
      <c r="I38" s="180"/>
      <c r="J38" s="180">
        <v>14725108</v>
      </c>
      <c r="K38" s="185">
        <f t="shared" si="0"/>
        <v>0</v>
      </c>
      <c r="L38" s="185">
        <f t="shared" si="1"/>
        <v>13421350</v>
      </c>
    </row>
    <row r="39" spans="1:12" x14ac:dyDescent="0.25">
      <c r="A39" s="371" t="s">
        <v>247</v>
      </c>
      <c r="B39" s="452" t="s">
        <v>248</v>
      </c>
      <c r="C39" s="347"/>
      <c r="D39" s="347"/>
      <c r="E39" s="347">
        <v>6111517</v>
      </c>
      <c r="F39" s="347">
        <v>6111517</v>
      </c>
      <c r="G39" s="347"/>
      <c r="H39" s="372"/>
      <c r="I39" s="185"/>
      <c r="J39" s="185"/>
      <c r="K39" s="185">
        <f t="shared" si="0"/>
        <v>0</v>
      </c>
      <c r="L39" s="185">
        <f t="shared" si="1"/>
        <v>0</v>
      </c>
    </row>
    <row r="40" spans="1:12" x14ac:dyDescent="0.25">
      <c r="A40" s="371" t="s">
        <v>249</v>
      </c>
      <c r="B40" s="452" t="s">
        <v>250</v>
      </c>
      <c r="C40" s="347"/>
      <c r="D40" s="347"/>
      <c r="E40" s="347">
        <v>6111517</v>
      </c>
      <c r="F40" s="347">
        <v>6111517</v>
      </c>
      <c r="G40" s="347"/>
      <c r="H40" s="372"/>
      <c r="I40" s="185"/>
      <c r="J40" s="185"/>
      <c r="K40" s="185">
        <f t="shared" si="0"/>
        <v>0</v>
      </c>
      <c r="L40" s="185">
        <f t="shared" si="1"/>
        <v>0</v>
      </c>
    </row>
    <row r="41" spans="1:12" x14ac:dyDescent="0.25">
      <c r="A41" s="371" t="s">
        <v>251</v>
      </c>
      <c r="B41" s="452" t="s">
        <v>252</v>
      </c>
      <c r="C41" s="347"/>
      <c r="D41" s="347"/>
      <c r="E41" s="347">
        <v>6111517</v>
      </c>
      <c r="F41" s="347">
        <v>6111517</v>
      </c>
      <c r="G41" s="347"/>
      <c r="H41" s="372"/>
      <c r="I41" s="185"/>
      <c r="J41" s="185"/>
      <c r="K41" s="185">
        <f t="shared" si="0"/>
        <v>0</v>
      </c>
      <c r="L41" s="185">
        <f t="shared" si="1"/>
        <v>0</v>
      </c>
    </row>
    <row r="42" spans="1:12" x14ac:dyDescent="0.25">
      <c r="A42" s="371" t="s">
        <v>253</v>
      </c>
      <c r="B42" s="452" t="s">
        <v>254</v>
      </c>
      <c r="C42" s="347"/>
      <c r="D42" s="347"/>
      <c r="E42" s="347"/>
      <c r="F42" s="347"/>
      <c r="G42" s="347"/>
      <c r="H42" s="372"/>
      <c r="I42" s="185"/>
      <c r="J42" s="185"/>
      <c r="K42" s="185">
        <f t="shared" si="0"/>
        <v>0</v>
      </c>
      <c r="L42" s="185">
        <f t="shared" si="1"/>
        <v>0</v>
      </c>
    </row>
    <row r="43" spans="1:12" x14ac:dyDescent="0.25">
      <c r="A43" s="371" t="s">
        <v>255</v>
      </c>
      <c r="B43" s="452" t="s">
        <v>256</v>
      </c>
      <c r="C43" s="347"/>
      <c r="D43" s="347"/>
      <c r="E43" s="347"/>
      <c r="F43" s="347"/>
      <c r="G43" s="347"/>
      <c r="H43" s="372"/>
      <c r="I43" s="185"/>
      <c r="J43" s="185"/>
      <c r="K43" s="185">
        <f t="shared" si="0"/>
        <v>0</v>
      </c>
      <c r="L43" s="185">
        <f t="shared" si="1"/>
        <v>0</v>
      </c>
    </row>
    <row r="44" spans="1:12" x14ac:dyDescent="0.25">
      <c r="A44" s="371" t="s">
        <v>257</v>
      </c>
      <c r="B44" s="452" t="s">
        <v>258</v>
      </c>
      <c r="C44" s="347"/>
      <c r="D44" s="347"/>
      <c r="E44" s="347"/>
      <c r="F44" s="347"/>
      <c r="G44" s="347"/>
      <c r="H44" s="372"/>
      <c r="I44" s="185"/>
      <c r="J44" s="185"/>
      <c r="K44" s="185">
        <f t="shared" si="0"/>
        <v>0</v>
      </c>
      <c r="L44" s="185">
        <f t="shared" si="1"/>
        <v>0</v>
      </c>
    </row>
    <row r="45" spans="1:12" x14ac:dyDescent="0.25">
      <c r="A45" s="371" t="s">
        <v>259</v>
      </c>
      <c r="B45" s="452" t="s">
        <v>260</v>
      </c>
      <c r="C45" s="347"/>
      <c r="D45" s="347"/>
      <c r="E45" s="347"/>
      <c r="F45" s="347"/>
      <c r="G45" s="347"/>
      <c r="H45" s="372"/>
      <c r="I45" s="185"/>
      <c r="J45" s="185"/>
      <c r="K45" s="185">
        <f t="shared" si="0"/>
        <v>0</v>
      </c>
      <c r="L45" s="185">
        <f t="shared" si="1"/>
        <v>0</v>
      </c>
    </row>
    <row r="46" spans="1:12" x14ac:dyDescent="0.25">
      <c r="A46" s="371" t="s">
        <v>261</v>
      </c>
      <c r="B46" s="452" t="s">
        <v>262</v>
      </c>
      <c r="C46" s="347"/>
      <c r="D46" s="347"/>
      <c r="E46" s="347"/>
      <c r="F46" s="347"/>
      <c r="G46" s="347"/>
      <c r="H46" s="372"/>
      <c r="I46" s="185"/>
      <c r="J46" s="185"/>
      <c r="K46" s="185">
        <f t="shared" si="0"/>
        <v>0</v>
      </c>
      <c r="L46" s="185">
        <f t="shared" si="1"/>
        <v>0</v>
      </c>
    </row>
    <row r="47" spans="1:12" x14ac:dyDescent="0.25">
      <c r="A47" s="371" t="s">
        <v>263</v>
      </c>
      <c r="B47" s="452" t="s">
        <v>264</v>
      </c>
      <c r="C47" s="347"/>
      <c r="D47" s="347"/>
      <c r="E47" s="347"/>
      <c r="F47" s="347"/>
      <c r="G47" s="347"/>
      <c r="H47" s="372"/>
      <c r="I47" s="185"/>
      <c r="J47" s="185"/>
      <c r="K47" s="185">
        <f t="shared" si="0"/>
        <v>0</v>
      </c>
      <c r="L47" s="185">
        <f t="shared" si="1"/>
        <v>0</v>
      </c>
    </row>
    <row r="48" spans="1:12" x14ac:dyDescent="0.25">
      <c r="A48" s="371" t="s">
        <v>265</v>
      </c>
      <c r="B48" s="452" t="s">
        <v>266</v>
      </c>
      <c r="C48" s="347"/>
      <c r="D48" s="347"/>
      <c r="E48" s="347"/>
      <c r="F48" s="347"/>
      <c r="G48" s="347"/>
      <c r="H48" s="372"/>
      <c r="I48" s="185"/>
      <c r="J48" s="185"/>
      <c r="K48" s="185">
        <f t="shared" si="0"/>
        <v>0</v>
      </c>
      <c r="L48" s="185">
        <f t="shared" si="1"/>
        <v>0</v>
      </c>
    </row>
    <row r="49" spans="1:12" x14ac:dyDescent="0.25">
      <c r="A49" s="371" t="s">
        <v>267</v>
      </c>
      <c r="B49" s="452" t="s">
        <v>268</v>
      </c>
      <c r="C49" s="347"/>
      <c r="D49" s="347"/>
      <c r="E49" s="347"/>
      <c r="F49" s="347"/>
      <c r="G49" s="347"/>
      <c r="H49" s="372"/>
      <c r="I49" s="185"/>
      <c r="J49" s="185">
        <v>13421350</v>
      </c>
      <c r="K49" s="185">
        <f t="shared" si="0"/>
        <v>0</v>
      </c>
      <c r="L49" s="185">
        <f t="shared" si="1"/>
        <v>13421350</v>
      </c>
    </row>
    <row r="50" spans="1:12" x14ac:dyDescent="0.25">
      <c r="A50" s="371" t="s">
        <v>269</v>
      </c>
      <c r="B50" s="452" t="s">
        <v>270</v>
      </c>
      <c r="C50" s="347"/>
      <c r="D50" s="347">
        <v>869172</v>
      </c>
      <c r="E50" s="347"/>
      <c r="F50" s="347">
        <v>434586</v>
      </c>
      <c r="G50" s="347"/>
      <c r="H50" s="372">
        <v>1303758</v>
      </c>
      <c r="I50" s="185"/>
      <c r="J50" s="185">
        <v>1303758</v>
      </c>
      <c r="K50" s="185">
        <f t="shared" si="0"/>
        <v>0</v>
      </c>
      <c r="L50" s="185">
        <f t="shared" si="1"/>
        <v>0</v>
      </c>
    </row>
    <row r="51" spans="1:12" x14ac:dyDescent="0.25">
      <c r="A51" s="371" t="s">
        <v>271</v>
      </c>
      <c r="B51" s="452" t="s">
        <v>272</v>
      </c>
      <c r="C51" s="347"/>
      <c r="D51" s="347"/>
      <c r="E51" s="347"/>
      <c r="F51" s="347"/>
      <c r="G51" s="347"/>
      <c r="H51" s="372"/>
      <c r="I51" s="185"/>
      <c r="J51" s="185"/>
      <c r="K51" s="185">
        <f t="shared" si="0"/>
        <v>0</v>
      </c>
      <c r="L51" s="185">
        <f t="shared" si="1"/>
        <v>0</v>
      </c>
    </row>
    <row r="52" spans="1:12" x14ac:dyDescent="0.25">
      <c r="A52" s="371" t="s">
        <v>273</v>
      </c>
      <c r="B52" s="452" t="s">
        <v>274</v>
      </c>
      <c r="C52" s="347"/>
      <c r="D52" s="347"/>
      <c r="E52" s="347"/>
      <c r="F52" s="347"/>
      <c r="G52" s="347"/>
      <c r="H52" s="372"/>
      <c r="I52" s="185"/>
      <c r="J52" s="185"/>
      <c r="K52" s="185">
        <f t="shared" si="0"/>
        <v>0</v>
      </c>
      <c r="L52" s="185">
        <f t="shared" si="1"/>
        <v>0</v>
      </c>
    </row>
    <row r="53" spans="1:12" x14ac:dyDescent="0.25">
      <c r="A53" s="361" t="s">
        <v>275</v>
      </c>
      <c r="B53" s="453" t="s">
        <v>276</v>
      </c>
      <c r="C53" s="363"/>
      <c r="D53" s="363"/>
      <c r="E53" s="363">
        <v>24758400</v>
      </c>
      <c r="F53" s="363">
        <v>24758400</v>
      </c>
      <c r="G53" s="363"/>
      <c r="H53" s="364"/>
      <c r="I53" s="309"/>
      <c r="J53" s="309"/>
      <c r="K53" s="185">
        <f t="shared" si="0"/>
        <v>0</v>
      </c>
      <c r="L53" s="185">
        <f t="shared" si="1"/>
        <v>0</v>
      </c>
    </row>
    <row r="54" spans="1:12" x14ac:dyDescent="0.25">
      <c r="A54" s="365" t="s">
        <v>277</v>
      </c>
      <c r="B54" s="451" t="s">
        <v>278</v>
      </c>
      <c r="C54" s="367"/>
      <c r="D54" s="367"/>
      <c r="E54" s="367">
        <v>24758400</v>
      </c>
      <c r="F54" s="367">
        <v>24758400</v>
      </c>
      <c r="G54" s="367"/>
      <c r="H54" s="368"/>
      <c r="I54" s="315"/>
      <c r="J54" s="315"/>
      <c r="K54" s="185">
        <f t="shared" si="0"/>
        <v>0</v>
      </c>
      <c r="L54" s="185">
        <f t="shared" si="1"/>
        <v>0</v>
      </c>
    </row>
    <row r="55" spans="1:12" x14ac:dyDescent="0.25">
      <c r="A55" s="369" t="s">
        <v>279</v>
      </c>
      <c r="B55" s="450" t="s">
        <v>280</v>
      </c>
      <c r="C55" s="343"/>
      <c r="D55" s="343"/>
      <c r="E55" s="343"/>
      <c r="F55" s="343"/>
      <c r="G55" s="343"/>
      <c r="H55" s="370"/>
      <c r="I55" s="180"/>
      <c r="J55" s="180"/>
      <c r="K55" s="185">
        <f t="shared" si="0"/>
        <v>0</v>
      </c>
      <c r="L55" s="185">
        <f t="shared" si="1"/>
        <v>0</v>
      </c>
    </row>
    <row r="56" spans="1:12" x14ac:dyDescent="0.25">
      <c r="A56" s="371" t="s">
        <v>281</v>
      </c>
      <c r="B56" s="452" t="s">
        <v>282</v>
      </c>
      <c r="C56" s="347"/>
      <c r="D56" s="347"/>
      <c r="E56" s="347"/>
      <c r="F56" s="347"/>
      <c r="G56" s="347"/>
      <c r="H56" s="372"/>
      <c r="I56" s="185"/>
      <c r="J56" s="185"/>
      <c r="K56" s="185">
        <f t="shared" si="0"/>
        <v>0</v>
      </c>
      <c r="L56" s="185">
        <f t="shared" si="1"/>
        <v>0</v>
      </c>
    </row>
    <row r="57" spans="1:12" x14ac:dyDescent="0.25">
      <c r="A57" s="371" t="s">
        <v>283</v>
      </c>
      <c r="B57" s="452" t="s">
        <v>284</v>
      </c>
      <c r="C57" s="347"/>
      <c r="D57" s="347"/>
      <c r="E57" s="347"/>
      <c r="F57" s="347"/>
      <c r="G57" s="347"/>
      <c r="H57" s="372"/>
      <c r="I57" s="185"/>
      <c r="J57" s="185"/>
      <c r="K57" s="185">
        <f t="shared" si="0"/>
        <v>0</v>
      </c>
      <c r="L57" s="185">
        <f t="shared" si="1"/>
        <v>0</v>
      </c>
    </row>
    <row r="58" spans="1:12" x14ac:dyDescent="0.25">
      <c r="A58" s="369" t="s">
        <v>285</v>
      </c>
      <c r="B58" s="450" t="s">
        <v>286</v>
      </c>
      <c r="C58" s="343"/>
      <c r="D58" s="343">
        <v>10906433</v>
      </c>
      <c r="E58" s="343">
        <v>16101537</v>
      </c>
      <c r="F58" s="343">
        <v>14492530</v>
      </c>
      <c r="G58" s="343"/>
      <c r="H58" s="370">
        <v>9297426</v>
      </c>
      <c r="I58" s="180"/>
      <c r="J58" s="180">
        <v>9607375</v>
      </c>
      <c r="K58" s="185">
        <f t="shared" si="0"/>
        <v>0</v>
      </c>
      <c r="L58" s="185">
        <f t="shared" si="1"/>
        <v>309949</v>
      </c>
    </row>
    <row r="59" spans="1:12" x14ac:dyDescent="0.25">
      <c r="A59" s="365" t="s">
        <v>287</v>
      </c>
      <c r="B59" s="451" t="s">
        <v>288</v>
      </c>
      <c r="C59" s="367"/>
      <c r="D59" s="367"/>
      <c r="E59" s="367">
        <v>4273392</v>
      </c>
      <c r="F59" s="367">
        <v>4273392</v>
      </c>
      <c r="G59" s="367"/>
      <c r="H59" s="368"/>
      <c r="I59" s="315"/>
      <c r="J59" s="315"/>
      <c r="K59" s="185">
        <f t="shared" si="0"/>
        <v>0</v>
      </c>
      <c r="L59" s="185">
        <f t="shared" si="1"/>
        <v>0</v>
      </c>
    </row>
    <row r="60" spans="1:12" x14ac:dyDescent="0.25">
      <c r="A60" s="365" t="s">
        <v>289</v>
      </c>
      <c r="B60" s="451" t="s">
        <v>290</v>
      </c>
      <c r="C60" s="367"/>
      <c r="D60" s="367"/>
      <c r="E60" s="367">
        <v>754128</v>
      </c>
      <c r="F60" s="367">
        <v>754128</v>
      </c>
      <c r="G60" s="367"/>
      <c r="H60" s="368"/>
      <c r="I60" s="315"/>
      <c r="J60" s="315"/>
      <c r="K60" s="185">
        <f t="shared" si="0"/>
        <v>0</v>
      </c>
      <c r="L60" s="185">
        <f t="shared" si="1"/>
        <v>0</v>
      </c>
    </row>
    <row r="61" spans="1:12" x14ac:dyDescent="0.25">
      <c r="A61" s="365" t="s">
        <v>291</v>
      </c>
      <c r="B61" s="451" t="s">
        <v>292</v>
      </c>
      <c r="C61" s="367"/>
      <c r="D61" s="367"/>
      <c r="E61" s="367">
        <v>167584</v>
      </c>
      <c r="F61" s="367">
        <v>167584</v>
      </c>
      <c r="G61" s="367"/>
      <c r="H61" s="368"/>
      <c r="I61" s="315"/>
      <c r="J61" s="315"/>
      <c r="K61" s="185">
        <f t="shared" si="0"/>
        <v>0</v>
      </c>
      <c r="L61" s="185">
        <f t="shared" si="1"/>
        <v>0</v>
      </c>
    </row>
    <row r="62" spans="1:12" x14ac:dyDescent="0.25">
      <c r="A62" s="371" t="s">
        <v>293</v>
      </c>
      <c r="B62" s="452" t="s">
        <v>286</v>
      </c>
      <c r="C62" s="347"/>
      <c r="D62" s="347">
        <v>10906433</v>
      </c>
      <c r="E62" s="347">
        <v>10906433</v>
      </c>
      <c r="F62" s="454">
        <v>9297426</v>
      </c>
      <c r="G62" s="454"/>
      <c r="H62" s="438">
        <v>9297426</v>
      </c>
      <c r="I62" s="185"/>
      <c r="J62" s="185">
        <v>9607375</v>
      </c>
      <c r="K62" s="185">
        <f t="shared" si="0"/>
        <v>0</v>
      </c>
      <c r="L62" s="185">
        <f t="shared" si="1"/>
        <v>309949</v>
      </c>
    </row>
    <row r="63" spans="1:12" x14ac:dyDescent="0.25">
      <c r="A63" s="371" t="s">
        <v>294</v>
      </c>
      <c r="B63" s="452" t="s">
        <v>295</v>
      </c>
      <c r="C63" s="347"/>
      <c r="D63" s="347">
        <v>10906433</v>
      </c>
      <c r="E63" s="347">
        <v>10906433</v>
      </c>
      <c r="F63" s="454">
        <v>9297426</v>
      </c>
      <c r="G63" s="454"/>
      <c r="H63" s="438">
        <v>9297426</v>
      </c>
      <c r="I63" s="185"/>
      <c r="J63" s="185">
        <v>9607375</v>
      </c>
      <c r="K63" s="185">
        <f t="shared" si="0"/>
        <v>0</v>
      </c>
      <c r="L63" s="185">
        <f t="shared" si="1"/>
        <v>309949</v>
      </c>
    </row>
    <row r="64" spans="1:12" x14ac:dyDescent="0.25">
      <c r="A64" s="371" t="s">
        <v>296</v>
      </c>
      <c r="B64" s="452" t="s">
        <v>297</v>
      </c>
      <c r="C64" s="347"/>
      <c r="D64" s="347">
        <v>10906433</v>
      </c>
      <c r="E64" s="347">
        <v>10906433</v>
      </c>
      <c r="F64" s="454">
        <v>9297426</v>
      </c>
      <c r="G64" s="454"/>
      <c r="H64" s="438">
        <v>9297426</v>
      </c>
      <c r="I64" s="185"/>
      <c r="J64" s="185">
        <v>9607375</v>
      </c>
      <c r="K64" s="185">
        <f t="shared" si="0"/>
        <v>0</v>
      </c>
      <c r="L64" s="185">
        <f t="shared" si="1"/>
        <v>309949</v>
      </c>
    </row>
    <row r="65" spans="1:12" x14ac:dyDescent="0.25">
      <c r="A65" s="369" t="s">
        <v>298</v>
      </c>
      <c r="B65" s="450" t="s">
        <v>299</v>
      </c>
      <c r="C65" s="343"/>
      <c r="D65" s="343">
        <v>600000000</v>
      </c>
      <c r="E65" s="343"/>
      <c r="F65" s="343"/>
      <c r="G65" s="343"/>
      <c r="H65" s="370">
        <v>600000000</v>
      </c>
      <c r="I65" s="180"/>
      <c r="J65" s="180">
        <v>600000000</v>
      </c>
      <c r="K65" s="185">
        <f t="shared" si="0"/>
        <v>0</v>
      </c>
      <c r="L65" s="185">
        <f t="shared" si="1"/>
        <v>0</v>
      </c>
    </row>
    <row r="66" spans="1:12" x14ac:dyDescent="0.25">
      <c r="A66" s="371" t="s">
        <v>300</v>
      </c>
      <c r="B66" s="452" t="s">
        <v>301</v>
      </c>
      <c r="C66" s="347"/>
      <c r="D66" s="347">
        <v>600000000</v>
      </c>
      <c r="E66" s="347"/>
      <c r="F66" s="347"/>
      <c r="G66" s="347"/>
      <c r="H66" s="372">
        <v>600000000</v>
      </c>
      <c r="I66" s="185"/>
      <c r="J66" s="185">
        <v>600000000</v>
      </c>
      <c r="K66" s="185">
        <f t="shared" si="0"/>
        <v>0</v>
      </c>
      <c r="L66" s="185">
        <f t="shared" si="1"/>
        <v>0</v>
      </c>
    </row>
    <row r="67" spans="1:12" x14ac:dyDescent="0.25">
      <c r="A67" s="371" t="s">
        <v>302</v>
      </c>
      <c r="B67" s="452" t="s">
        <v>303</v>
      </c>
      <c r="C67" s="347"/>
      <c r="D67" s="347">
        <v>600000000</v>
      </c>
      <c r="E67" s="347"/>
      <c r="F67" s="347"/>
      <c r="G67" s="347"/>
      <c r="H67" s="372">
        <v>600000000</v>
      </c>
      <c r="I67" s="185"/>
      <c r="J67" s="185">
        <v>600000000</v>
      </c>
      <c r="K67" s="185">
        <f t="shared" ref="K67:K71" si="2">I67-G67</f>
        <v>0</v>
      </c>
      <c r="L67" s="185">
        <f t="shared" ref="L67:L71" si="3">J67-H67</f>
        <v>0</v>
      </c>
    </row>
    <row r="68" spans="1:12" x14ac:dyDescent="0.25">
      <c r="A68" s="371" t="s">
        <v>304</v>
      </c>
      <c r="B68" s="452" t="s">
        <v>301</v>
      </c>
      <c r="C68" s="347"/>
      <c r="D68" s="347">
        <v>600000000</v>
      </c>
      <c r="E68" s="347"/>
      <c r="F68" s="347"/>
      <c r="G68" s="347"/>
      <c r="H68" s="372">
        <v>600000000</v>
      </c>
      <c r="I68" s="185"/>
      <c r="J68" s="185">
        <v>600000000</v>
      </c>
      <c r="K68" s="185">
        <f t="shared" si="2"/>
        <v>0</v>
      </c>
      <c r="L68" s="185">
        <f t="shared" si="3"/>
        <v>0</v>
      </c>
    </row>
    <row r="69" spans="1:12" x14ac:dyDescent="0.25">
      <c r="A69" s="369" t="s">
        <v>305</v>
      </c>
      <c r="B69" s="450" t="s">
        <v>306</v>
      </c>
      <c r="C69" s="343"/>
      <c r="D69" s="343">
        <v>1142870534</v>
      </c>
      <c r="E69" s="343"/>
      <c r="F69" s="343">
        <v>15731087</v>
      </c>
      <c r="G69" s="343"/>
      <c r="H69" s="370">
        <v>1158601621</v>
      </c>
      <c r="I69" s="180"/>
      <c r="J69" s="180">
        <v>1145180271</v>
      </c>
      <c r="K69" s="185">
        <f t="shared" si="2"/>
        <v>0</v>
      </c>
      <c r="L69" s="185">
        <f t="shared" si="3"/>
        <v>-13421350</v>
      </c>
    </row>
    <row r="70" spans="1:12" x14ac:dyDescent="0.25">
      <c r="A70" s="371" t="s">
        <v>307</v>
      </c>
      <c r="B70" s="452" t="s">
        <v>308</v>
      </c>
      <c r="C70" s="347"/>
      <c r="D70" s="347">
        <v>1021077429</v>
      </c>
      <c r="E70" s="347"/>
      <c r="F70" s="347"/>
      <c r="G70" s="347"/>
      <c r="H70" s="372">
        <v>1021077429</v>
      </c>
      <c r="I70" s="185"/>
      <c r="J70" s="185">
        <v>1021077429</v>
      </c>
      <c r="K70" s="185">
        <f t="shared" si="2"/>
        <v>0</v>
      </c>
      <c r="L70" s="185">
        <f t="shared" si="3"/>
        <v>0</v>
      </c>
    </row>
    <row r="71" spans="1:12" x14ac:dyDescent="0.25">
      <c r="A71" s="371" t="s">
        <v>309</v>
      </c>
      <c r="B71" s="452" t="s">
        <v>310</v>
      </c>
      <c r="C71" s="347"/>
      <c r="D71" s="347">
        <v>121793105</v>
      </c>
      <c r="E71" s="347"/>
      <c r="F71" s="347">
        <v>15731087</v>
      </c>
      <c r="G71" s="347"/>
      <c r="H71" s="372">
        <v>137524192</v>
      </c>
      <c r="I71" s="185"/>
      <c r="J71" s="185">
        <v>124102842</v>
      </c>
      <c r="K71" s="185">
        <f t="shared" si="2"/>
        <v>0</v>
      </c>
      <c r="L71" s="185">
        <f t="shared" si="3"/>
        <v>-13421350</v>
      </c>
    </row>
    <row r="72" spans="1:12" x14ac:dyDescent="0.25">
      <c r="A72" s="369" t="s">
        <v>311</v>
      </c>
      <c r="B72" s="450" t="s">
        <v>312</v>
      </c>
      <c r="C72" s="343"/>
      <c r="D72" s="343"/>
      <c r="E72" s="343">
        <v>76393964</v>
      </c>
      <c r="F72" s="343">
        <v>76393964</v>
      </c>
      <c r="G72" s="343"/>
      <c r="H72" s="370"/>
      <c r="I72" s="180">
        <v>76393964</v>
      </c>
      <c r="J72" s="180">
        <v>76393964</v>
      </c>
      <c r="K72" s="185">
        <f>E72-I72</f>
        <v>0</v>
      </c>
      <c r="L72" s="185">
        <f>F72-J72</f>
        <v>0</v>
      </c>
    </row>
    <row r="73" spans="1:12" x14ac:dyDescent="0.25">
      <c r="A73" s="371" t="s">
        <v>313</v>
      </c>
      <c r="B73" s="452" t="s">
        <v>314</v>
      </c>
      <c r="C73" s="347"/>
      <c r="D73" s="347"/>
      <c r="E73" s="347">
        <v>76393964</v>
      </c>
      <c r="F73" s="347">
        <v>76393964</v>
      </c>
      <c r="G73" s="347"/>
      <c r="H73" s="372"/>
      <c r="I73" s="185">
        <v>76393964</v>
      </c>
      <c r="J73" s="185">
        <v>76393964</v>
      </c>
      <c r="K73" s="185">
        <f t="shared" ref="K73:K102" si="4">E73-I73</f>
        <v>0</v>
      </c>
      <c r="L73" s="185">
        <f t="shared" ref="L73:L102" si="5">F73-J73</f>
        <v>0</v>
      </c>
    </row>
    <row r="74" spans="1:12" x14ac:dyDescent="0.25">
      <c r="A74" s="371" t="s">
        <v>577</v>
      </c>
      <c r="B74" s="452" t="s">
        <v>578</v>
      </c>
      <c r="C74" s="347"/>
      <c r="D74" s="347"/>
      <c r="E74" s="347"/>
      <c r="F74" s="347"/>
      <c r="G74" s="347"/>
      <c r="H74" s="372"/>
      <c r="I74" s="185"/>
      <c r="J74" s="185"/>
      <c r="K74" s="185">
        <f t="shared" si="4"/>
        <v>0</v>
      </c>
      <c r="L74" s="185">
        <f t="shared" si="5"/>
        <v>0</v>
      </c>
    </row>
    <row r="75" spans="1:12" x14ac:dyDescent="0.25">
      <c r="A75" s="371" t="s">
        <v>315</v>
      </c>
      <c r="B75" s="452" t="s">
        <v>316</v>
      </c>
      <c r="C75" s="347"/>
      <c r="D75" s="347"/>
      <c r="E75" s="347">
        <v>76393964</v>
      </c>
      <c r="F75" s="347">
        <v>76393964</v>
      </c>
      <c r="G75" s="347"/>
      <c r="H75" s="372"/>
      <c r="I75" s="185">
        <v>76393964</v>
      </c>
      <c r="J75" s="185">
        <v>76393964</v>
      </c>
      <c r="K75" s="185">
        <f t="shared" si="4"/>
        <v>0</v>
      </c>
      <c r="L75" s="185">
        <f t="shared" si="5"/>
        <v>0</v>
      </c>
    </row>
    <row r="76" spans="1:12" x14ac:dyDescent="0.25">
      <c r="A76" s="369" t="s">
        <v>317</v>
      </c>
      <c r="B76" s="450" t="s">
        <v>318</v>
      </c>
      <c r="C76" s="343"/>
      <c r="D76" s="343"/>
      <c r="E76" s="343">
        <v>155604</v>
      </c>
      <c r="F76" s="343">
        <v>155604</v>
      </c>
      <c r="G76" s="343"/>
      <c r="H76" s="370"/>
      <c r="I76" s="180">
        <v>155604</v>
      </c>
      <c r="J76" s="180">
        <v>155604</v>
      </c>
      <c r="K76" s="185">
        <f t="shared" si="4"/>
        <v>0</v>
      </c>
      <c r="L76" s="185">
        <f t="shared" si="5"/>
        <v>0</v>
      </c>
    </row>
    <row r="77" spans="1:12" x14ac:dyDescent="0.25">
      <c r="A77" s="371" t="s">
        <v>319</v>
      </c>
      <c r="B77" s="452" t="s">
        <v>320</v>
      </c>
      <c r="C77" s="347"/>
      <c r="D77" s="347"/>
      <c r="E77" s="347">
        <v>155604</v>
      </c>
      <c r="F77" s="347">
        <v>155604</v>
      </c>
      <c r="G77" s="347"/>
      <c r="H77" s="372"/>
      <c r="I77" s="185">
        <v>155604</v>
      </c>
      <c r="J77" s="185">
        <v>155604</v>
      </c>
      <c r="K77" s="185">
        <f t="shared" si="4"/>
        <v>0</v>
      </c>
      <c r="L77" s="185">
        <f t="shared" si="5"/>
        <v>0</v>
      </c>
    </row>
    <row r="78" spans="1:12" x14ac:dyDescent="0.25">
      <c r="A78" s="369" t="s">
        <v>321</v>
      </c>
      <c r="B78" s="450" t="s">
        <v>322</v>
      </c>
      <c r="C78" s="343"/>
      <c r="D78" s="343"/>
      <c r="E78" s="343">
        <v>26193872</v>
      </c>
      <c r="F78" s="343">
        <v>26193872</v>
      </c>
      <c r="G78" s="343"/>
      <c r="H78" s="370"/>
      <c r="I78" s="180">
        <v>26193872</v>
      </c>
      <c r="J78" s="180">
        <v>26193872</v>
      </c>
      <c r="K78" s="185">
        <f t="shared" si="4"/>
        <v>0</v>
      </c>
      <c r="L78" s="185">
        <f t="shared" si="5"/>
        <v>0</v>
      </c>
    </row>
    <row r="79" spans="1:12" x14ac:dyDescent="0.25">
      <c r="A79" s="369" t="s">
        <v>323</v>
      </c>
      <c r="B79" s="450" t="s">
        <v>324</v>
      </c>
      <c r="C79" s="343"/>
      <c r="D79" s="343"/>
      <c r="E79" s="343">
        <v>26193872</v>
      </c>
      <c r="F79" s="343">
        <v>26193872</v>
      </c>
      <c r="G79" s="343"/>
      <c r="H79" s="370"/>
      <c r="I79" s="180">
        <v>26193872</v>
      </c>
      <c r="J79" s="180">
        <v>26193872</v>
      </c>
      <c r="K79" s="185">
        <f t="shared" si="4"/>
        <v>0</v>
      </c>
      <c r="L79" s="185">
        <f t="shared" si="5"/>
        <v>0</v>
      </c>
    </row>
    <row r="80" spans="1:12" x14ac:dyDescent="0.25">
      <c r="A80" s="371" t="s">
        <v>325</v>
      </c>
      <c r="B80" s="452" t="s">
        <v>326</v>
      </c>
      <c r="C80" s="347"/>
      <c r="D80" s="347"/>
      <c r="E80" s="347">
        <v>26193872</v>
      </c>
      <c r="F80" s="347">
        <v>26193872</v>
      </c>
      <c r="G80" s="347"/>
      <c r="H80" s="372"/>
      <c r="I80" s="185">
        <v>26193872</v>
      </c>
      <c r="J80" s="185">
        <v>26193872</v>
      </c>
      <c r="K80" s="185">
        <f t="shared" si="4"/>
        <v>0</v>
      </c>
      <c r="L80" s="185">
        <f t="shared" si="5"/>
        <v>0</v>
      </c>
    </row>
    <row r="81" spans="1:12" x14ac:dyDescent="0.25">
      <c r="A81" s="371" t="s">
        <v>327</v>
      </c>
      <c r="B81" s="452" t="s">
        <v>328</v>
      </c>
      <c r="C81" s="347"/>
      <c r="D81" s="347"/>
      <c r="E81" s="347">
        <v>26193872</v>
      </c>
      <c r="F81" s="347">
        <v>26193872</v>
      </c>
      <c r="G81" s="347"/>
      <c r="H81" s="372"/>
      <c r="I81" s="185">
        <v>26193872</v>
      </c>
      <c r="J81" s="185">
        <v>26193872</v>
      </c>
      <c r="K81" s="185">
        <f t="shared" si="4"/>
        <v>0</v>
      </c>
      <c r="L81" s="185">
        <f t="shared" si="5"/>
        <v>0</v>
      </c>
    </row>
    <row r="82" spans="1:12" x14ac:dyDescent="0.25">
      <c r="A82" s="369" t="s">
        <v>329</v>
      </c>
      <c r="B82" s="450" t="s">
        <v>330</v>
      </c>
      <c r="C82" s="343"/>
      <c r="D82" s="343"/>
      <c r="E82" s="343">
        <v>517981</v>
      </c>
      <c r="F82" s="343">
        <v>517981</v>
      </c>
      <c r="G82" s="343"/>
      <c r="H82" s="370"/>
      <c r="I82" s="180">
        <v>517981</v>
      </c>
      <c r="J82" s="180">
        <v>517981</v>
      </c>
      <c r="K82" s="185">
        <f t="shared" si="4"/>
        <v>0</v>
      </c>
      <c r="L82" s="185">
        <f t="shared" si="5"/>
        <v>0</v>
      </c>
    </row>
    <row r="83" spans="1:12" x14ac:dyDescent="0.25">
      <c r="A83" s="371" t="s">
        <v>331</v>
      </c>
      <c r="B83" s="452" t="s">
        <v>332</v>
      </c>
      <c r="C83" s="347"/>
      <c r="D83" s="347"/>
      <c r="E83" s="347">
        <v>517981</v>
      </c>
      <c r="F83" s="347">
        <v>517981</v>
      </c>
      <c r="G83" s="347"/>
      <c r="H83" s="372"/>
      <c r="I83" s="185">
        <v>517981</v>
      </c>
      <c r="J83" s="185">
        <v>517981</v>
      </c>
      <c r="K83" s="185">
        <f t="shared" si="4"/>
        <v>0</v>
      </c>
      <c r="L83" s="185">
        <f t="shared" si="5"/>
        <v>0</v>
      </c>
    </row>
    <row r="84" spans="1:12" x14ac:dyDescent="0.25">
      <c r="A84" s="369" t="s">
        <v>333</v>
      </c>
      <c r="B84" s="450" t="s">
        <v>334</v>
      </c>
      <c r="C84" s="343"/>
      <c r="D84" s="343"/>
      <c r="E84" s="343">
        <v>34106628</v>
      </c>
      <c r="F84" s="343">
        <v>34106628</v>
      </c>
      <c r="G84" s="343"/>
      <c r="H84" s="370"/>
      <c r="I84" s="180">
        <v>34106628</v>
      </c>
      <c r="J84" s="180">
        <v>34106628</v>
      </c>
      <c r="K84" s="185">
        <f t="shared" si="4"/>
        <v>0</v>
      </c>
      <c r="L84" s="185">
        <f t="shared" si="5"/>
        <v>0</v>
      </c>
    </row>
    <row r="85" spans="1:12" x14ac:dyDescent="0.25">
      <c r="A85" s="371" t="s">
        <v>335</v>
      </c>
      <c r="B85" s="452" t="s">
        <v>336</v>
      </c>
      <c r="C85" s="347"/>
      <c r="D85" s="347"/>
      <c r="E85" s="347">
        <v>8000000</v>
      </c>
      <c r="F85" s="347">
        <v>8000000</v>
      </c>
      <c r="G85" s="347"/>
      <c r="H85" s="372"/>
      <c r="I85" s="185">
        <v>8000000</v>
      </c>
      <c r="J85" s="185">
        <v>8000000</v>
      </c>
      <c r="K85" s="185">
        <f t="shared" si="4"/>
        <v>0</v>
      </c>
      <c r="L85" s="185">
        <f t="shared" si="5"/>
        <v>0</v>
      </c>
    </row>
    <row r="86" spans="1:12" x14ac:dyDescent="0.25">
      <c r="A86" s="371" t="s">
        <v>337</v>
      </c>
      <c r="B86" s="452" t="s">
        <v>338</v>
      </c>
      <c r="C86" s="347"/>
      <c r="D86" s="347"/>
      <c r="E86" s="347">
        <v>1554866</v>
      </c>
      <c r="F86" s="347">
        <v>1554866</v>
      </c>
      <c r="G86" s="347"/>
      <c r="H86" s="372"/>
      <c r="I86" s="185">
        <v>1554866</v>
      </c>
      <c r="J86" s="185">
        <v>1554866</v>
      </c>
      <c r="K86" s="185">
        <f t="shared" si="4"/>
        <v>0</v>
      </c>
      <c r="L86" s="185">
        <f t="shared" si="5"/>
        <v>0</v>
      </c>
    </row>
    <row r="87" spans="1:12" x14ac:dyDescent="0.25">
      <c r="A87" s="371" t="s">
        <v>647</v>
      </c>
      <c r="B87" s="452" t="s">
        <v>648</v>
      </c>
      <c r="C87" s="347"/>
      <c r="D87" s="347"/>
      <c r="E87" s="347">
        <v>300000</v>
      </c>
      <c r="F87" s="347">
        <v>300000</v>
      </c>
      <c r="G87" s="347"/>
      <c r="H87" s="372"/>
      <c r="I87" s="185">
        <v>300000</v>
      </c>
      <c r="J87" s="185">
        <v>300000</v>
      </c>
      <c r="K87" s="185">
        <f t="shared" si="4"/>
        <v>0</v>
      </c>
      <c r="L87" s="185">
        <f t="shared" si="5"/>
        <v>0</v>
      </c>
    </row>
    <row r="88" spans="1:12" x14ac:dyDescent="0.25">
      <c r="A88" s="371" t="s">
        <v>339</v>
      </c>
      <c r="B88" s="452" t="s">
        <v>340</v>
      </c>
      <c r="C88" s="347"/>
      <c r="D88" s="347"/>
      <c r="E88" s="347"/>
      <c r="F88" s="347"/>
      <c r="G88" s="347"/>
      <c r="H88" s="372"/>
      <c r="I88" s="185"/>
      <c r="J88" s="185"/>
      <c r="K88" s="185">
        <f t="shared" si="4"/>
        <v>0</v>
      </c>
      <c r="L88" s="185">
        <f t="shared" si="5"/>
        <v>0</v>
      </c>
    </row>
    <row r="89" spans="1:12" x14ac:dyDescent="0.25">
      <c r="A89" s="371" t="s">
        <v>341</v>
      </c>
      <c r="B89" s="452" t="s">
        <v>342</v>
      </c>
      <c r="C89" s="347"/>
      <c r="D89" s="347"/>
      <c r="E89" s="347">
        <v>6036262</v>
      </c>
      <c r="F89" s="347">
        <v>6036262</v>
      </c>
      <c r="G89" s="347"/>
      <c r="H89" s="372"/>
      <c r="I89" s="185">
        <v>6036262</v>
      </c>
      <c r="J89" s="185">
        <v>6036262</v>
      </c>
      <c r="K89" s="185">
        <f t="shared" si="4"/>
        <v>0</v>
      </c>
      <c r="L89" s="185">
        <f t="shared" si="5"/>
        <v>0</v>
      </c>
    </row>
    <row r="90" spans="1:12" x14ac:dyDescent="0.25">
      <c r="A90" s="371" t="s">
        <v>343</v>
      </c>
      <c r="B90" s="452" t="s">
        <v>344</v>
      </c>
      <c r="C90" s="347"/>
      <c r="D90" s="347"/>
      <c r="E90" s="347"/>
      <c r="F90" s="347"/>
      <c r="G90" s="347"/>
      <c r="H90" s="372"/>
      <c r="I90" s="185"/>
      <c r="J90" s="185"/>
      <c r="K90" s="185">
        <f t="shared" si="4"/>
        <v>0</v>
      </c>
      <c r="L90" s="185">
        <f t="shared" si="5"/>
        <v>0</v>
      </c>
    </row>
    <row r="91" spans="1:12" x14ac:dyDescent="0.25">
      <c r="A91" s="371" t="s">
        <v>345</v>
      </c>
      <c r="B91" s="452" t="s">
        <v>346</v>
      </c>
      <c r="C91" s="347"/>
      <c r="D91" s="347"/>
      <c r="E91" s="347">
        <v>640000</v>
      </c>
      <c r="F91" s="347">
        <v>640000</v>
      </c>
      <c r="G91" s="347"/>
      <c r="H91" s="372"/>
      <c r="I91" s="185">
        <v>640000</v>
      </c>
      <c r="J91" s="185">
        <v>640000</v>
      </c>
      <c r="K91" s="185">
        <f t="shared" si="4"/>
        <v>0</v>
      </c>
      <c r="L91" s="185">
        <f t="shared" si="5"/>
        <v>0</v>
      </c>
    </row>
    <row r="92" spans="1:12" x14ac:dyDescent="0.25">
      <c r="A92" s="371" t="s">
        <v>347</v>
      </c>
      <c r="B92" s="452" t="s">
        <v>348</v>
      </c>
      <c r="C92" s="347"/>
      <c r="D92" s="347"/>
      <c r="E92" s="347">
        <v>62929</v>
      </c>
      <c r="F92" s="347">
        <v>62929</v>
      </c>
      <c r="G92" s="347"/>
      <c r="H92" s="372"/>
      <c r="I92" s="185">
        <v>62929</v>
      </c>
      <c r="J92" s="185">
        <v>62929</v>
      </c>
      <c r="K92" s="185">
        <f t="shared" si="4"/>
        <v>0</v>
      </c>
      <c r="L92" s="185">
        <f t="shared" si="5"/>
        <v>0</v>
      </c>
    </row>
    <row r="93" spans="1:12" x14ac:dyDescent="0.25">
      <c r="A93" s="371" t="s">
        <v>349</v>
      </c>
      <c r="B93" s="452" t="s">
        <v>350</v>
      </c>
      <c r="C93" s="347"/>
      <c r="D93" s="347"/>
      <c r="E93" s="347">
        <v>5333333</v>
      </c>
      <c r="F93" s="347">
        <v>5333333</v>
      </c>
      <c r="G93" s="347"/>
      <c r="H93" s="372"/>
      <c r="I93" s="185">
        <v>5333333</v>
      </c>
      <c r="J93" s="185">
        <v>5333333</v>
      </c>
      <c r="K93" s="185">
        <f t="shared" si="4"/>
        <v>0</v>
      </c>
      <c r="L93" s="185">
        <f t="shared" si="5"/>
        <v>0</v>
      </c>
    </row>
    <row r="94" spans="1:12" x14ac:dyDescent="0.25">
      <c r="A94" s="371" t="s">
        <v>351</v>
      </c>
      <c r="B94" s="452" t="s">
        <v>352</v>
      </c>
      <c r="C94" s="347"/>
      <c r="D94" s="347"/>
      <c r="E94" s="347">
        <v>18215500</v>
      </c>
      <c r="F94" s="347">
        <v>18215500</v>
      </c>
      <c r="G94" s="347"/>
      <c r="H94" s="372"/>
      <c r="I94" s="185">
        <v>18215500</v>
      </c>
      <c r="J94" s="185">
        <v>18215500</v>
      </c>
      <c r="K94" s="185">
        <f t="shared" si="4"/>
        <v>0</v>
      </c>
      <c r="L94" s="185">
        <f t="shared" si="5"/>
        <v>0</v>
      </c>
    </row>
    <row r="95" spans="1:12" x14ac:dyDescent="0.25">
      <c r="A95" s="369" t="s">
        <v>353</v>
      </c>
      <c r="B95" s="450" t="s">
        <v>354</v>
      </c>
      <c r="C95" s="343"/>
      <c r="D95" s="343"/>
      <c r="E95" s="343"/>
      <c r="F95" s="343"/>
      <c r="G95" s="343"/>
      <c r="H95" s="370"/>
      <c r="I95" s="180"/>
      <c r="J95" s="180"/>
      <c r="K95" s="185">
        <f t="shared" si="4"/>
        <v>0</v>
      </c>
      <c r="L95" s="185">
        <f t="shared" si="5"/>
        <v>0</v>
      </c>
    </row>
    <row r="96" spans="1:12" x14ac:dyDescent="0.25">
      <c r="A96" s="371" t="s">
        <v>355</v>
      </c>
      <c r="B96" s="452" t="s">
        <v>354</v>
      </c>
      <c r="C96" s="347"/>
      <c r="D96" s="347"/>
      <c r="E96" s="347"/>
      <c r="F96" s="347"/>
      <c r="G96" s="347"/>
      <c r="H96" s="372"/>
      <c r="I96" s="185"/>
      <c r="J96" s="185"/>
      <c r="K96" s="185">
        <f t="shared" si="4"/>
        <v>0</v>
      </c>
      <c r="L96" s="185">
        <f t="shared" si="5"/>
        <v>0</v>
      </c>
    </row>
    <row r="97" spans="1:12" x14ac:dyDescent="0.25">
      <c r="A97" s="369" t="s">
        <v>356</v>
      </c>
      <c r="B97" s="450" t="s">
        <v>357</v>
      </c>
      <c r="C97" s="343"/>
      <c r="D97" s="343"/>
      <c r="E97" s="343"/>
      <c r="F97" s="343"/>
      <c r="G97" s="343"/>
      <c r="H97" s="370"/>
      <c r="I97" s="180"/>
      <c r="J97" s="180"/>
      <c r="K97" s="185">
        <f t="shared" si="4"/>
        <v>0</v>
      </c>
      <c r="L97" s="185">
        <f t="shared" si="5"/>
        <v>0</v>
      </c>
    </row>
    <row r="98" spans="1:12" x14ac:dyDescent="0.25">
      <c r="A98" s="371" t="s">
        <v>564</v>
      </c>
      <c r="B98" s="452" t="s">
        <v>565</v>
      </c>
      <c r="C98" s="347"/>
      <c r="D98" s="347"/>
      <c r="E98" s="347"/>
      <c r="F98" s="347"/>
      <c r="G98" s="347"/>
      <c r="H98" s="372"/>
      <c r="I98" s="185"/>
      <c r="J98" s="185"/>
      <c r="K98" s="185">
        <f t="shared" si="4"/>
        <v>0</v>
      </c>
      <c r="L98" s="185">
        <f t="shared" si="5"/>
        <v>0</v>
      </c>
    </row>
    <row r="99" spans="1:12" x14ac:dyDescent="0.25">
      <c r="A99" s="371" t="s">
        <v>358</v>
      </c>
      <c r="B99" s="452" t="s">
        <v>357</v>
      </c>
      <c r="C99" s="347"/>
      <c r="D99" s="347"/>
      <c r="E99" s="347"/>
      <c r="F99" s="347"/>
      <c r="G99" s="347"/>
      <c r="H99" s="372"/>
      <c r="I99" s="185"/>
      <c r="J99" s="185"/>
      <c r="K99" s="185">
        <f t="shared" si="4"/>
        <v>0</v>
      </c>
      <c r="L99" s="185">
        <f t="shared" si="5"/>
        <v>0</v>
      </c>
    </row>
    <row r="100" spans="1:12" x14ac:dyDescent="0.25">
      <c r="A100" s="369" t="s">
        <v>359</v>
      </c>
      <c r="B100" s="450" t="s">
        <v>360</v>
      </c>
      <c r="C100" s="343"/>
      <c r="D100" s="343"/>
      <c r="E100" s="343"/>
      <c r="F100" s="343"/>
      <c r="G100" s="343"/>
      <c r="H100" s="370"/>
      <c r="I100" s="180">
        <v>13421350</v>
      </c>
      <c r="J100" s="180">
        <v>13421350</v>
      </c>
      <c r="K100" s="185">
        <f t="shared" si="4"/>
        <v>-13421350</v>
      </c>
      <c r="L100" s="185">
        <f t="shared" si="5"/>
        <v>-13421350</v>
      </c>
    </row>
    <row r="101" spans="1:12" x14ac:dyDescent="0.25">
      <c r="A101" s="371" t="s">
        <v>361</v>
      </c>
      <c r="B101" s="452" t="s">
        <v>362</v>
      </c>
      <c r="C101" s="347"/>
      <c r="D101" s="347"/>
      <c r="E101" s="347"/>
      <c r="F101" s="347"/>
      <c r="G101" s="347"/>
      <c r="H101" s="372"/>
      <c r="I101" s="185">
        <v>13421350</v>
      </c>
      <c r="J101" s="185">
        <v>13421350</v>
      </c>
      <c r="K101" s="185">
        <f t="shared" si="4"/>
        <v>-13421350</v>
      </c>
      <c r="L101" s="185">
        <f t="shared" si="5"/>
        <v>-13421350</v>
      </c>
    </row>
    <row r="102" spans="1:12" ht="14.4" thickBot="1" x14ac:dyDescent="0.3">
      <c r="A102" s="373" t="s">
        <v>363</v>
      </c>
      <c r="B102" s="455" t="s">
        <v>364</v>
      </c>
      <c r="C102" s="375"/>
      <c r="D102" s="375"/>
      <c r="E102" s="375">
        <v>76549568</v>
      </c>
      <c r="F102" s="375">
        <v>76549568</v>
      </c>
      <c r="G102" s="375"/>
      <c r="H102" s="376"/>
      <c r="I102" s="180">
        <v>76549568</v>
      </c>
      <c r="J102" s="180">
        <v>76549568</v>
      </c>
      <c r="K102" s="185">
        <f t="shared" si="4"/>
        <v>0</v>
      </c>
      <c r="L102" s="185">
        <f t="shared" si="5"/>
        <v>0</v>
      </c>
    </row>
    <row r="103" spans="1:12" x14ac:dyDescent="0.25">
      <c r="B103" s="456"/>
      <c r="C103" s="185"/>
      <c r="D103" s="185"/>
      <c r="E103" s="185"/>
      <c r="F103" s="185"/>
      <c r="G103" s="185"/>
      <c r="H103" s="185"/>
      <c r="I103" s="185"/>
      <c r="J103" s="185"/>
    </row>
    <row r="104" spans="1:12" x14ac:dyDescent="0.25">
      <c r="B104" s="457" t="s">
        <v>365</v>
      </c>
      <c r="C104" s="180">
        <v>2548446139</v>
      </c>
      <c r="D104" s="180">
        <v>2548446139</v>
      </c>
      <c r="E104" s="180">
        <v>558805400</v>
      </c>
      <c r="F104" s="180">
        <v>558805400</v>
      </c>
      <c r="G104" s="180">
        <v>2563002805</v>
      </c>
      <c r="H104" s="180">
        <v>2563002805</v>
      </c>
      <c r="I104" s="180"/>
      <c r="J104" s="18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F1CB8-18DC-43CF-AED0-D8D4B376B682}">
  <dimension ref="A1:J79"/>
  <sheetViews>
    <sheetView view="pageBreakPreview" zoomScaleNormal="100" zoomScaleSheetLayoutView="100" workbookViewId="0">
      <selection activeCell="D16" sqref="D16"/>
    </sheetView>
  </sheetViews>
  <sheetFormatPr defaultColWidth="9.09765625" defaultRowHeight="13.2" x14ac:dyDescent="0.25"/>
  <cols>
    <col min="1" max="1" width="10.69921875" style="121" customWidth="1"/>
    <col min="2" max="2" width="52.69921875" style="121" customWidth="1"/>
    <col min="3" max="3" width="19.09765625" style="435" customWidth="1"/>
    <col min="4" max="4" width="48" style="121" customWidth="1"/>
    <col min="5" max="5" width="12.59765625" style="269" bestFit="1" customWidth="1"/>
    <col min="6" max="6" width="13.59765625" style="121" bestFit="1" customWidth="1"/>
    <col min="7" max="7" width="12.296875" style="121" bestFit="1" customWidth="1"/>
    <col min="8" max="10" width="11.296875" style="121" bestFit="1" customWidth="1"/>
    <col min="11" max="16384" width="9.09765625" style="121"/>
  </cols>
  <sheetData>
    <row r="1" spans="1:7" x14ac:dyDescent="0.25">
      <c r="A1" s="76" t="s">
        <v>366</v>
      </c>
      <c r="B1" s="78"/>
      <c r="C1" s="413"/>
      <c r="D1" s="84"/>
    </row>
    <row r="2" spans="1:7" x14ac:dyDescent="0.25">
      <c r="A2" s="77"/>
      <c r="B2" s="78"/>
      <c r="C2" s="414" t="s">
        <v>367</v>
      </c>
      <c r="D2" s="81" t="s">
        <v>128</v>
      </c>
    </row>
    <row r="3" spans="1:7" x14ac:dyDescent="0.25">
      <c r="A3" s="76" t="s">
        <v>390</v>
      </c>
      <c r="B3" s="78"/>
      <c r="C3" s="414" t="s">
        <v>368</v>
      </c>
      <c r="D3" s="80" t="s">
        <v>127</v>
      </c>
    </row>
    <row r="4" spans="1:7" x14ac:dyDescent="0.25">
      <c r="A4" s="78"/>
      <c r="B4" s="78"/>
      <c r="C4" s="414" t="s">
        <v>369</v>
      </c>
      <c r="D4" s="81" t="s">
        <v>127</v>
      </c>
    </row>
    <row r="5" spans="1:7" x14ac:dyDescent="0.25">
      <c r="A5" s="564" t="s">
        <v>370</v>
      </c>
      <c r="B5" s="564"/>
      <c r="C5" s="414" t="s">
        <v>371</v>
      </c>
      <c r="D5" s="82">
        <v>44819</v>
      </c>
    </row>
    <row r="6" spans="1:7" x14ac:dyDescent="0.25">
      <c r="A6" s="564"/>
      <c r="B6" s="564"/>
      <c r="C6" s="415" t="s">
        <v>372</v>
      </c>
      <c r="D6" s="83">
        <v>44774</v>
      </c>
    </row>
    <row r="7" spans="1:7" x14ac:dyDescent="0.25">
      <c r="A7" s="564"/>
      <c r="B7" s="564"/>
      <c r="C7" s="413"/>
      <c r="D7" s="85"/>
    </row>
    <row r="8" spans="1:7" ht="13.8" thickBot="1" x14ac:dyDescent="0.3">
      <c r="A8" s="86"/>
      <c r="B8" s="86"/>
      <c r="C8" s="416"/>
      <c r="D8" s="122"/>
    </row>
    <row r="9" spans="1:7" ht="13.8" thickTop="1" x14ac:dyDescent="0.25">
      <c r="A9" s="198" t="s">
        <v>373</v>
      </c>
      <c r="B9" s="123" t="s">
        <v>374</v>
      </c>
      <c r="C9" s="565" t="s">
        <v>375</v>
      </c>
      <c r="D9" s="566"/>
    </row>
    <row r="10" spans="1:7" x14ac:dyDescent="0.25">
      <c r="A10" s="199">
        <v>111</v>
      </c>
      <c r="B10" s="124" t="s">
        <v>376</v>
      </c>
      <c r="C10" s="417"/>
      <c r="D10" s="388"/>
    </row>
    <row r="11" spans="1:7" x14ac:dyDescent="0.25">
      <c r="A11" s="199"/>
      <c r="B11" s="384"/>
      <c r="C11" s="418"/>
      <c r="D11" s="386"/>
    </row>
    <row r="12" spans="1:7" x14ac:dyDescent="0.25">
      <c r="A12" s="200">
        <v>112</v>
      </c>
      <c r="B12" s="125"/>
      <c r="C12" s="419"/>
      <c r="D12" s="201"/>
      <c r="E12" s="270"/>
      <c r="F12" s="126"/>
    </row>
    <row r="13" spans="1:7" x14ac:dyDescent="0.25">
      <c r="A13" s="202" t="s">
        <v>182</v>
      </c>
      <c r="B13" s="127" t="s">
        <v>183</v>
      </c>
      <c r="C13" s="420">
        <v>983602098</v>
      </c>
      <c r="D13" s="204" t="s">
        <v>377</v>
      </c>
      <c r="E13" s="435"/>
      <c r="F13" s="175"/>
    </row>
    <row r="14" spans="1:7" x14ac:dyDescent="0.25">
      <c r="A14" s="202">
        <v>11213</v>
      </c>
      <c r="B14" s="127" t="s">
        <v>596</v>
      </c>
      <c r="C14" s="420">
        <v>127968</v>
      </c>
      <c r="D14" s="204" t="s">
        <v>377</v>
      </c>
      <c r="E14" s="435"/>
      <c r="F14" s="175"/>
    </row>
    <row r="15" spans="1:7" x14ac:dyDescent="0.25">
      <c r="A15" s="202">
        <v>11221</v>
      </c>
      <c r="B15" s="127" t="s">
        <v>187</v>
      </c>
      <c r="C15" s="421">
        <v>940741230</v>
      </c>
      <c r="D15" s="447" t="s">
        <v>377</v>
      </c>
      <c r="E15" s="269">
        <v>41338</v>
      </c>
      <c r="F15" s="175"/>
      <c r="G15" s="408">
        <f>C15/E15</f>
        <v>22757.299095263439</v>
      </c>
    </row>
    <row r="16" spans="1:7" x14ac:dyDescent="0.25">
      <c r="A16" s="202"/>
      <c r="B16" s="127"/>
      <c r="C16" s="421"/>
      <c r="D16" s="208"/>
      <c r="E16" s="409"/>
    </row>
    <row r="17" spans="1:6" x14ac:dyDescent="0.25">
      <c r="A17" s="200">
        <v>131</v>
      </c>
      <c r="B17" s="172" t="s">
        <v>620</v>
      </c>
      <c r="C17" s="422">
        <v>-781920000</v>
      </c>
      <c r="D17" s="208" t="s">
        <v>621</v>
      </c>
      <c r="E17" s="409">
        <f>C17+'TB6.22'!H9</f>
        <v>19</v>
      </c>
    </row>
    <row r="18" spans="1:6" x14ac:dyDescent="0.25">
      <c r="A18" s="200"/>
      <c r="B18" s="174"/>
      <c r="C18" s="423"/>
      <c r="D18" s="208"/>
      <c r="E18" s="409"/>
    </row>
    <row r="19" spans="1:6" s="252" customFormat="1" x14ac:dyDescent="0.25">
      <c r="A19" s="200">
        <v>133</v>
      </c>
      <c r="B19" s="172" t="s">
        <v>606</v>
      </c>
      <c r="C19" s="422">
        <v>48267918</v>
      </c>
      <c r="D19" s="393" t="s">
        <v>386</v>
      </c>
      <c r="E19" s="409"/>
    </row>
    <row r="20" spans="1:6" x14ac:dyDescent="0.25">
      <c r="A20" s="200">
        <v>156</v>
      </c>
      <c r="B20" s="172" t="s">
        <v>129</v>
      </c>
      <c r="C20" s="422">
        <v>0</v>
      </c>
      <c r="D20" s="208"/>
      <c r="E20" s="409"/>
    </row>
    <row r="21" spans="1:6" x14ac:dyDescent="0.25">
      <c r="A21" s="200">
        <v>242</v>
      </c>
      <c r="B21" s="172" t="s">
        <v>474</v>
      </c>
      <c r="C21" s="422">
        <v>17149485</v>
      </c>
      <c r="D21" s="208" t="s">
        <v>378</v>
      </c>
      <c r="E21" s="409"/>
      <c r="F21" s="175"/>
    </row>
    <row r="22" spans="1:6" x14ac:dyDescent="0.25">
      <c r="A22" s="200"/>
      <c r="B22" s="172"/>
      <c r="C22" s="424"/>
      <c r="D22" s="208"/>
      <c r="E22" s="409"/>
    </row>
    <row r="23" spans="1:6" x14ac:dyDescent="0.25">
      <c r="A23" s="200">
        <v>244</v>
      </c>
      <c r="B23" s="172" t="s">
        <v>379</v>
      </c>
      <c r="C23" s="425">
        <v>5000000</v>
      </c>
      <c r="D23" s="208" t="s">
        <v>393</v>
      </c>
      <c r="E23" s="409"/>
    </row>
    <row r="24" spans="1:6" x14ac:dyDescent="0.25">
      <c r="A24" s="200">
        <v>331</v>
      </c>
      <c r="B24" s="172" t="s">
        <v>380</v>
      </c>
      <c r="C24" s="425">
        <f>SUM(C25:C26)</f>
        <v>11880000</v>
      </c>
      <c r="D24" s="208"/>
      <c r="E24" s="409"/>
    </row>
    <row r="25" spans="1:6" x14ac:dyDescent="0.25">
      <c r="A25" s="215"/>
      <c r="B25" s="173" t="s">
        <v>366</v>
      </c>
      <c r="C25" s="426">
        <v>11880000</v>
      </c>
      <c r="D25" s="217" t="s">
        <v>396</v>
      </c>
      <c r="E25" s="409"/>
      <c r="F25" s="171"/>
    </row>
    <row r="26" spans="1:6" x14ac:dyDescent="0.25">
      <c r="A26" s="215"/>
      <c r="B26" s="173"/>
      <c r="C26" s="426"/>
      <c r="D26" s="217"/>
      <c r="E26" s="409"/>
      <c r="F26" s="171"/>
    </row>
    <row r="27" spans="1:6" x14ac:dyDescent="0.25">
      <c r="A27" s="215"/>
      <c r="B27" s="172" t="s">
        <v>394</v>
      </c>
      <c r="C27" s="425">
        <f>SUM(C28:C29)</f>
        <v>553257440</v>
      </c>
      <c r="D27" s="214">
        <f>SUM(D29:D34)</f>
        <v>0</v>
      </c>
      <c r="E27" s="409"/>
    </row>
    <row r="28" spans="1:6" x14ac:dyDescent="0.25">
      <c r="A28" s="215"/>
      <c r="B28" s="173" t="s">
        <v>395</v>
      </c>
      <c r="C28" s="427">
        <v>552960000</v>
      </c>
      <c r="D28" s="217" t="s">
        <v>640</v>
      </c>
      <c r="E28" s="409"/>
      <c r="F28" s="171"/>
    </row>
    <row r="29" spans="1:6" x14ac:dyDescent="0.25">
      <c r="A29" s="215"/>
      <c r="B29" s="173" t="s">
        <v>631</v>
      </c>
      <c r="C29" s="427">
        <v>297440</v>
      </c>
      <c r="D29" s="217" t="s">
        <v>639</v>
      </c>
      <c r="E29" s="409"/>
      <c r="F29" s="171"/>
    </row>
    <row r="30" spans="1:6" x14ac:dyDescent="0.25">
      <c r="A30" s="215"/>
      <c r="B30" s="173"/>
      <c r="C30" s="427"/>
      <c r="D30" s="217"/>
      <c r="E30" s="409"/>
      <c r="F30" s="171"/>
    </row>
    <row r="31" spans="1:6" s="126" customFormat="1" x14ac:dyDescent="0.25">
      <c r="A31" s="200">
        <v>3331</v>
      </c>
      <c r="B31" s="172" t="s">
        <v>473</v>
      </c>
      <c r="C31" s="422">
        <v>0</v>
      </c>
      <c r="D31" s="208" t="s">
        <v>151</v>
      </c>
      <c r="E31" s="409"/>
    </row>
    <row r="32" spans="1:6" s="126" customFormat="1" x14ac:dyDescent="0.25">
      <c r="A32" s="200"/>
      <c r="B32" s="172"/>
      <c r="C32" s="422"/>
      <c r="D32" s="208"/>
      <c r="E32" s="409"/>
    </row>
    <row r="33" spans="1:5" ht="13.8" x14ac:dyDescent="0.25">
      <c r="A33" s="200">
        <v>3334</v>
      </c>
      <c r="B33" s="172" t="s">
        <v>473</v>
      </c>
      <c r="C33" s="428"/>
      <c r="D33" s="359" t="s">
        <v>151</v>
      </c>
      <c r="E33" s="409"/>
    </row>
    <row r="34" spans="1:5" x14ac:dyDescent="0.25">
      <c r="A34" s="202"/>
      <c r="B34" s="148"/>
      <c r="C34" s="429"/>
      <c r="D34" s="222"/>
    </row>
    <row r="35" spans="1:5" ht="13.8" x14ac:dyDescent="0.25">
      <c r="A35" s="200">
        <v>3335</v>
      </c>
      <c r="B35" s="136" t="s">
        <v>381</v>
      </c>
      <c r="C35" s="428">
        <f>SUM(C36:C38)</f>
        <v>869172</v>
      </c>
      <c r="D35" s="223" t="s">
        <v>151</v>
      </c>
      <c r="E35" s="409"/>
    </row>
    <row r="36" spans="1:5" x14ac:dyDescent="0.25">
      <c r="A36" s="202"/>
      <c r="B36" s="127" t="s">
        <v>641</v>
      </c>
      <c r="C36" s="420">
        <f>401253*2</f>
        <v>802506</v>
      </c>
      <c r="D36" s="204" t="s">
        <v>382</v>
      </c>
    </row>
    <row r="37" spans="1:5" x14ac:dyDescent="0.25">
      <c r="A37" s="202"/>
      <c r="B37" s="127" t="s">
        <v>642</v>
      </c>
      <c r="C37" s="420">
        <f>33333*2</f>
        <v>66666</v>
      </c>
      <c r="D37" s="204" t="s">
        <v>382</v>
      </c>
    </row>
    <row r="38" spans="1:5" x14ac:dyDescent="0.25">
      <c r="A38" s="202"/>
      <c r="B38" s="127"/>
      <c r="C38" s="420"/>
      <c r="D38" s="204"/>
    </row>
    <row r="39" spans="1:5" x14ac:dyDescent="0.25">
      <c r="A39" s="202"/>
      <c r="B39" s="148"/>
      <c r="C39" s="430"/>
      <c r="D39" s="204"/>
    </row>
    <row r="40" spans="1:5" x14ac:dyDescent="0.25">
      <c r="A40" s="200">
        <v>334</v>
      </c>
      <c r="B40" s="172" t="s">
        <v>473</v>
      </c>
      <c r="C40" s="422">
        <v>0</v>
      </c>
      <c r="D40" s="208" t="s">
        <v>130</v>
      </c>
    </row>
    <row r="41" spans="1:5" x14ac:dyDescent="0.25">
      <c r="A41" s="215"/>
      <c r="B41" s="172"/>
      <c r="C41" s="425"/>
      <c r="D41" s="214"/>
    </row>
    <row r="42" spans="1:5" x14ac:dyDescent="0.25">
      <c r="A42" s="200">
        <v>335</v>
      </c>
      <c r="B42" s="172"/>
      <c r="C42" s="425">
        <f>SUM(C43:C43)</f>
        <v>0</v>
      </c>
      <c r="D42" s="214"/>
    </row>
    <row r="43" spans="1:5" x14ac:dyDescent="0.25">
      <c r="A43" s="215"/>
      <c r="B43" s="173"/>
      <c r="C43" s="426"/>
      <c r="D43" s="217"/>
    </row>
    <row r="44" spans="1:5" ht="13.8" x14ac:dyDescent="0.25">
      <c r="A44" s="200"/>
      <c r="B44" s="136"/>
      <c r="C44" s="428"/>
      <c r="D44" s="223"/>
    </row>
    <row r="45" spans="1:5" x14ac:dyDescent="0.25">
      <c r="A45" s="202"/>
      <c r="B45" s="127"/>
      <c r="C45" s="420"/>
      <c r="D45" s="204"/>
    </row>
    <row r="46" spans="1:5" x14ac:dyDescent="0.25">
      <c r="A46" s="200" t="s">
        <v>385</v>
      </c>
      <c r="B46" s="136" t="s">
        <v>473</v>
      </c>
      <c r="C46" s="431">
        <f>SUM(C47:C47)</f>
        <v>0</v>
      </c>
      <c r="D46" s="229"/>
    </row>
    <row r="47" spans="1:5" x14ac:dyDescent="0.25">
      <c r="A47" s="215"/>
      <c r="B47" s="142"/>
      <c r="C47" s="432"/>
      <c r="D47" s="336"/>
    </row>
    <row r="48" spans="1:5" x14ac:dyDescent="0.25">
      <c r="A48" s="215"/>
      <c r="B48" s="142"/>
      <c r="C48" s="432"/>
      <c r="D48" s="336"/>
    </row>
    <row r="49" spans="1:6" x14ac:dyDescent="0.25">
      <c r="A49" s="200">
        <v>3388</v>
      </c>
      <c r="B49" s="136" t="s">
        <v>447</v>
      </c>
      <c r="C49" s="431">
        <f>SUM(C50:C51)</f>
        <v>10906433</v>
      </c>
      <c r="D49" s="229"/>
      <c r="E49" s="409"/>
    </row>
    <row r="50" spans="1:6" s="157" customFormat="1" x14ac:dyDescent="0.25">
      <c r="A50" s="215"/>
      <c r="B50" s="142" t="s">
        <v>635</v>
      </c>
      <c r="C50" s="433">
        <v>10906433</v>
      </c>
      <c r="D50" s="231"/>
      <c r="E50" s="273"/>
    </row>
    <row r="51" spans="1:6" s="157" customFormat="1" x14ac:dyDescent="0.25">
      <c r="A51" s="215"/>
      <c r="B51" s="142" t="s">
        <v>483</v>
      </c>
      <c r="C51" s="433">
        <v>0</v>
      </c>
      <c r="D51" s="231"/>
      <c r="E51" s="273"/>
    </row>
    <row r="52" spans="1:6" s="157" customFormat="1" x14ac:dyDescent="0.25">
      <c r="A52" s="215"/>
      <c r="B52" s="142"/>
      <c r="C52" s="433"/>
      <c r="D52" s="231"/>
      <c r="E52" s="273"/>
    </row>
    <row r="53" spans="1:6" ht="13.8" x14ac:dyDescent="0.25">
      <c r="A53" s="200">
        <v>511</v>
      </c>
      <c r="B53" s="136" t="s">
        <v>387</v>
      </c>
      <c r="C53" s="436">
        <f>SUM(C54:C55)</f>
        <v>3240.74</v>
      </c>
      <c r="D53" s="234">
        <f>SUM(D54:D54)</f>
        <v>75395816</v>
      </c>
      <c r="F53" s="175"/>
    </row>
    <row r="54" spans="1:6" s="157" customFormat="1" x14ac:dyDescent="0.25">
      <c r="A54" s="215"/>
      <c r="B54" s="142" t="s">
        <v>472</v>
      </c>
      <c r="C54" s="437">
        <v>3240.74</v>
      </c>
      <c r="D54" s="236">
        <v>75395816</v>
      </c>
      <c r="E54" s="394">
        <f>D54/C54</f>
        <v>23264.999969142853</v>
      </c>
    </row>
    <row r="55" spans="1:6" s="157" customFormat="1" x14ac:dyDescent="0.25">
      <c r="A55" s="215"/>
      <c r="B55" s="142"/>
      <c r="C55" s="433"/>
      <c r="D55" s="236"/>
      <c r="E55" s="273"/>
    </row>
    <row r="56" spans="1:6" x14ac:dyDescent="0.25">
      <c r="A56" s="200">
        <v>632</v>
      </c>
      <c r="B56" s="136"/>
      <c r="C56" s="431"/>
      <c r="D56" s="229"/>
    </row>
    <row r="57" spans="1:6" x14ac:dyDescent="0.25">
      <c r="A57" s="200"/>
      <c r="B57" s="136"/>
      <c r="C57" s="431"/>
      <c r="D57" s="229"/>
    </row>
    <row r="58" spans="1:6" x14ac:dyDescent="0.25">
      <c r="A58" s="200">
        <v>642</v>
      </c>
      <c r="B58" s="136"/>
      <c r="C58" s="431"/>
      <c r="D58" s="229"/>
    </row>
    <row r="59" spans="1:6" s="157" customFormat="1" x14ac:dyDescent="0.25">
      <c r="A59" s="215"/>
      <c r="B59" s="142"/>
      <c r="C59" s="433"/>
      <c r="D59" s="231"/>
      <c r="E59" s="273"/>
    </row>
    <row r="60" spans="1:6" x14ac:dyDescent="0.25">
      <c r="A60" s="202"/>
      <c r="B60" s="148"/>
      <c r="C60" s="420"/>
      <c r="D60" s="237"/>
    </row>
    <row r="61" spans="1:6" x14ac:dyDescent="0.25">
      <c r="A61" s="200" t="s">
        <v>388</v>
      </c>
      <c r="B61" s="136"/>
      <c r="C61" s="431"/>
      <c r="D61" s="229"/>
    </row>
    <row r="62" spans="1:6" x14ac:dyDescent="0.25">
      <c r="A62" s="202"/>
      <c r="B62" s="148"/>
      <c r="C62" s="420"/>
      <c r="D62" s="237"/>
    </row>
    <row r="63" spans="1:6" s="126" customFormat="1" x14ac:dyDescent="0.25">
      <c r="A63" s="200" t="s">
        <v>593</v>
      </c>
      <c r="B63" s="136"/>
      <c r="C63" s="431"/>
      <c r="D63" s="229"/>
      <c r="E63" s="270"/>
    </row>
    <row r="64" spans="1:6" x14ac:dyDescent="0.25">
      <c r="A64" s="202"/>
      <c r="B64" s="148"/>
      <c r="C64" s="430"/>
      <c r="D64" s="204"/>
    </row>
    <row r="65" spans="1:10" x14ac:dyDescent="0.25">
      <c r="A65" s="202"/>
      <c r="B65" s="166"/>
      <c r="C65" s="562"/>
      <c r="D65" s="563"/>
    </row>
    <row r="66" spans="1:10" x14ac:dyDescent="0.25">
      <c r="A66" s="202"/>
      <c r="B66" s="148"/>
      <c r="C66" s="567"/>
      <c r="D66" s="568"/>
    </row>
    <row r="67" spans="1:10" x14ac:dyDescent="0.25">
      <c r="A67" s="202"/>
      <c r="B67" s="148"/>
      <c r="C67" s="567"/>
      <c r="D67" s="568"/>
    </row>
    <row r="68" spans="1:10" ht="28.5" customHeight="1" x14ac:dyDescent="0.25">
      <c r="A68" s="202"/>
      <c r="B68" s="132" t="s">
        <v>427</v>
      </c>
      <c r="C68" s="562" t="s">
        <v>428</v>
      </c>
      <c r="D68" s="563"/>
    </row>
    <row r="69" spans="1:10" x14ac:dyDescent="0.25">
      <c r="A69" s="202"/>
      <c r="B69" s="148"/>
      <c r="C69" s="434"/>
      <c r="D69" s="240"/>
    </row>
    <row r="70" spans="1:10" ht="15" customHeight="1" thickBot="1" x14ac:dyDescent="0.3">
      <c r="A70" s="241"/>
      <c r="B70" s="242"/>
      <c r="C70" s="557"/>
      <c r="D70" s="558"/>
    </row>
    <row r="71" spans="1:10" s="269" customFormat="1" ht="13.8" thickTop="1" x14ac:dyDescent="0.25">
      <c r="A71" s="121"/>
      <c r="B71" s="121"/>
      <c r="C71" s="435"/>
      <c r="D71" s="121"/>
      <c r="F71" s="121"/>
      <c r="G71" s="121"/>
      <c r="H71" s="121"/>
      <c r="I71" s="121"/>
      <c r="J71" s="121"/>
    </row>
    <row r="72" spans="1:10" s="269" customFormat="1" ht="36.75" customHeight="1" x14ac:dyDescent="0.25">
      <c r="A72" s="121"/>
      <c r="B72" s="559" t="s">
        <v>406</v>
      </c>
      <c r="C72" s="560" t="s">
        <v>407</v>
      </c>
      <c r="D72" s="560"/>
      <c r="F72" s="121"/>
      <c r="G72" s="121"/>
      <c r="H72" s="121"/>
      <c r="I72" s="121"/>
      <c r="J72" s="121"/>
    </row>
    <row r="73" spans="1:10" s="269" customFormat="1" ht="59.25" customHeight="1" x14ac:dyDescent="0.25">
      <c r="A73" s="121"/>
      <c r="B73" s="559"/>
      <c r="C73" s="556" t="s">
        <v>408</v>
      </c>
      <c r="D73" s="556"/>
      <c r="F73" s="121"/>
      <c r="G73" s="121"/>
      <c r="H73" s="121"/>
      <c r="I73" s="121"/>
      <c r="J73" s="121"/>
    </row>
    <row r="74" spans="1:10" s="269" customFormat="1" x14ac:dyDescent="0.25">
      <c r="A74" s="121"/>
      <c r="B74" s="559"/>
      <c r="C74" s="556" t="s">
        <v>409</v>
      </c>
      <c r="D74" s="556"/>
      <c r="F74" s="121"/>
      <c r="G74" s="121"/>
      <c r="H74" s="121"/>
      <c r="I74" s="121"/>
      <c r="J74" s="121"/>
    </row>
    <row r="75" spans="1:10" s="269" customFormat="1" x14ac:dyDescent="0.25">
      <c r="A75" s="121"/>
      <c r="B75" s="559"/>
      <c r="C75" s="561" t="s">
        <v>410</v>
      </c>
      <c r="D75" s="561"/>
      <c r="F75" s="121"/>
      <c r="G75" s="121"/>
      <c r="H75" s="121"/>
      <c r="I75" s="121"/>
      <c r="J75" s="121"/>
    </row>
    <row r="76" spans="1:10" s="269" customFormat="1" ht="54" customHeight="1" x14ac:dyDescent="0.25">
      <c r="A76" s="121"/>
      <c r="B76" s="559"/>
      <c r="C76" s="561" t="s">
        <v>411</v>
      </c>
      <c r="D76" s="561"/>
      <c r="F76" s="121"/>
      <c r="G76" s="121"/>
      <c r="H76" s="121"/>
      <c r="I76" s="121"/>
      <c r="J76" s="121"/>
    </row>
    <row r="77" spans="1:10" s="269" customFormat="1" ht="30.75" customHeight="1" x14ac:dyDescent="0.25">
      <c r="A77" s="121"/>
      <c r="B77" s="559"/>
      <c r="C77" s="556" t="s">
        <v>413</v>
      </c>
      <c r="D77" s="556"/>
      <c r="F77" s="121"/>
      <c r="G77" s="121"/>
      <c r="H77" s="121"/>
      <c r="I77" s="121"/>
      <c r="J77" s="121"/>
    </row>
    <row r="79" spans="1:10" s="269" customFormat="1" ht="100.5" customHeight="1" x14ac:dyDescent="0.25">
      <c r="A79" s="121"/>
      <c r="B79" s="120" t="s">
        <v>412</v>
      </c>
      <c r="C79" s="556" t="s">
        <v>421</v>
      </c>
      <c r="D79" s="556"/>
      <c r="F79" s="121"/>
      <c r="G79" s="121"/>
      <c r="H79" s="121"/>
      <c r="I79" s="121"/>
      <c r="J79" s="121"/>
    </row>
  </sheetData>
  <mergeCells count="15">
    <mergeCell ref="C79:D79"/>
    <mergeCell ref="C70:D70"/>
    <mergeCell ref="B72:B77"/>
    <mergeCell ref="C72:D72"/>
    <mergeCell ref="C73:D73"/>
    <mergeCell ref="C74:D74"/>
    <mergeCell ref="C75:D75"/>
    <mergeCell ref="C76:D76"/>
    <mergeCell ref="C77:D77"/>
    <mergeCell ref="C68:D68"/>
    <mergeCell ref="A5:B7"/>
    <mergeCell ref="C9:D9"/>
    <mergeCell ref="C65:D65"/>
    <mergeCell ref="C66:D66"/>
    <mergeCell ref="C67:D67"/>
  </mergeCells>
  <pageMargins left="0.7" right="0.7" top="0.75" bottom="0.75" header="0.3" footer="0.3"/>
  <pageSetup scale="6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F3C76-38BC-4E3F-B5E2-55F23267B37C}">
  <dimension ref="A1:I103"/>
  <sheetViews>
    <sheetView workbookViewId="0">
      <pane ySplit="1" topLeftCell="A2" activePane="bottomLeft" state="frozen"/>
      <selection activeCell="D16" sqref="D16"/>
      <selection pane="bottomLeft" activeCell="D16" sqref="D16"/>
    </sheetView>
  </sheetViews>
  <sheetFormatPr defaultRowHeight="13.8" x14ac:dyDescent="0.25"/>
  <cols>
    <col min="1" max="1" width="11.19921875" customWidth="1"/>
    <col min="2" max="2" width="41.796875" customWidth="1"/>
    <col min="3" max="3" width="15.19921875" customWidth="1"/>
    <col min="4" max="6" width="15.69921875" customWidth="1"/>
    <col min="7" max="7" width="15.59765625" customWidth="1"/>
    <col min="8" max="9" width="16.09765625" customWidth="1"/>
  </cols>
  <sheetData>
    <row r="1" spans="1:9" x14ac:dyDescent="0.25">
      <c r="A1" s="377" t="s">
        <v>7</v>
      </c>
      <c r="B1" s="378" t="s">
        <v>168</v>
      </c>
      <c r="C1" s="378" t="s">
        <v>169</v>
      </c>
      <c r="D1" s="378" t="s">
        <v>170</v>
      </c>
      <c r="E1" s="378" t="s">
        <v>487</v>
      </c>
      <c r="F1" s="378" t="s">
        <v>488</v>
      </c>
      <c r="G1" s="378" t="s">
        <v>173</v>
      </c>
      <c r="H1" s="379" t="s">
        <v>174</v>
      </c>
      <c r="I1" s="190"/>
    </row>
    <row r="2" spans="1:9" x14ac:dyDescent="0.25">
      <c r="A2" s="369" t="s">
        <v>178</v>
      </c>
      <c r="B2" s="342" t="s">
        <v>179</v>
      </c>
      <c r="C2" s="343">
        <v>1893751226</v>
      </c>
      <c r="D2" s="343"/>
      <c r="E2" s="343">
        <v>81302537</v>
      </c>
      <c r="F2" s="343">
        <v>50582467</v>
      </c>
      <c r="G2" s="343">
        <v>1924471296</v>
      </c>
      <c r="H2" s="370"/>
      <c r="I2" s="180"/>
    </row>
    <row r="3" spans="1:9" x14ac:dyDescent="0.25">
      <c r="A3" s="371" t="s">
        <v>180</v>
      </c>
      <c r="B3" s="346" t="s">
        <v>181</v>
      </c>
      <c r="C3" s="347">
        <v>1034139996</v>
      </c>
      <c r="D3" s="347"/>
      <c r="E3" s="347">
        <v>172537</v>
      </c>
      <c r="F3" s="347">
        <v>50582467</v>
      </c>
      <c r="G3" s="347">
        <v>983730066</v>
      </c>
      <c r="H3" s="372"/>
      <c r="I3" s="185"/>
    </row>
    <row r="4" spans="1:9" x14ac:dyDescent="0.25">
      <c r="A4" s="365" t="s">
        <v>182</v>
      </c>
      <c r="B4" s="366" t="s">
        <v>183</v>
      </c>
      <c r="C4" s="367">
        <v>1034012050</v>
      </c>
      <c r="D4" s="367"/>
      <c r="E4" s="367">
        <v>172515</v>
      </c>
      <c r="F4" s="367">
        <v>50582467</v>
      </c>
      <c r="G4" s="367">
        <v>983602098</v>
      </c>
      <c r="H4" s="368"/>
      <c r="I4" s="315"/>
    </row>
    <row r="5" spans="1:9" x14ac:dyDescent="0.25">
      <c r="A5" s="365" t="s">
        <v>605</v>
      </c>
      <c r="B5" s="366" t="s">
        <v>596</v>
      </c>
      <c r="C5" s="367">
        <v>127946</v>
      </c>
      <c r="D5" s="367"/>
      <c r="E5" s="367">
        <v>22</v>
      </c>
      <c r="F5" s="367"/>
      <c r="G5" s="367">
        <v>127968</v>
      </c>
      <c r="H5" s="368"/>
      <c r="I5" s="315"/>
    </row>
    <row r="6" spans="1:9" x14ac:dyDescent="0.25">
      <c r="A6" s="365" t="s">
        <v>184</v>
      </c>
      <c r="B6" s="366" t="s">
        <v>185</v>
      </c>
      <c r="C6" s="367">
        <v>859611230</v>
      </c>
      <c r="D6" s="367"/>
      <c r="E6" s="367">
        <v>81130000</v>
      </c>
      <c r="F6" s="367"/>
      <c r="G6" s="367">
        <v>940741230</v>
      </c>
      <c r="H6" s="368"/>
      <c r="I6" s="315"/>
    </row>
    <row r="7" spans="1:9" x14ac:dyDescent="0.25">
      <c r="A7" s="365" t="s">
        <v>186</v>
      </c>
      <c r="B7" s="366" t="s">
        <v>187</v>
      </c>
      <c r="C7" s="367">
        <v>859611230</v>
      </c>
      <c r="D7" s="367"/>
      <c r="E7" s="367">
        <v>81130000</v>
      </c>
      <c r="F7" s="367"/>
      <c r="G7" s="367">
        <v>940741230</v>
      </c>
      <c r="H7" s="368"/>
      <c r="I7" s="315"/>
    </row>
    <row r="8" spans="1:9" x14ac:dyDescent="0.25">
      <c r="A8" s="369" t="s">
        <v>188</v>
      </c>
      <c r="B8" s="342" t="s">
        <v>189</v>
      </c>
      <c r="C8" s="343"/>
      <c r="D8" s="343">
        <v>781920000</v>
      </c>
      <c r="E8" s="343">
        <v>81427481</v>
      </c>
      <c r="F8" s="343">
        <v>81427481</v>
      </c>
      <c r="G8" s="343"/>
      <c r="H8" s="370">
        <v>781920000</v>
      </c>
      <c r="I8" s="180"/>
    </row>
    <row r="9" spans="1:9" x14ac:dyDescent="0.25">
      <c r="A9" s="371" t="s">
        <v>190</v>
      </c>
      <c r="B9" s="346" t="s">
        <v>191</v>
      </c>
      <c r="C9" s="347"/>
      <c r="D9" s="347">
        <v>781920000</v>
      </c>
      <c r="E9" s="347">
        <v>81427481</v>
      </c>
      <c r="F9" s="347">
        <v>81427481</v>
      </c>
      <c r="G9" s="347"/>
      <c r="H9" s="372">
        <v>781920000</v>
      </c>
      <c r="I9" s="185"/>
    </row>
    <row r="10" spans="1:9" x14ac:dyDescent="0.25">
      <c r="A10" s="371" t="s">
        <v>192</v>
      </c>
      <c r="B10" s="346" t="s">
        <v>193</v>
      </c>
      <c r="C10" s="347"/>
      <c r="D10" s="347">
        <v>781920000</v>
      </c>
      <c r="E10" s="347">
        <v>81427481</v>
      </c>
      <c r="F10" s="347">
        <v>81427481</v>
      </c>
      <c r="G10" s="347"/>
      <c r="H10" s="372">
        <v>781920000</v>
      </c>
      <c r="I10" s="185"/>
    </row>
    <row r="11" spans="1:9" x14ac:dyDescent="0.25">
      <c r="A11" s="371" t="s">
        <v>457</v>
      </c>
      <c r="B11" s="346" t="s">
        <v>458</v>
      </c>
      <c r="C11" s="347"/>
      <c r="D11" s="347">
        <v>781920000</v>
      </c>
      <c r="E11" s="347"/>
      <c r="F11" s="347"/>
      <c r="G11" s="347"/>
      <c r="H11" s="372">
        <v>781920000</v>
      </c>
      <c r="I11" s="185"/>
    </row>
    <row r="12" spans="1:9" x14ac:dyDescent="0.25">
      <c r="A12" s="371" t="s">
        <v>194</v>
      </c>
      <c r="B12" s="346" t="s">
        <v>195</v>
      </c>
      <c r="C12" s="347"/>
      <c r="D12" s="347"/>
      <c r="E12" s="347">
        <v>81427481</v>
      </c>
      <c r="F12" s="347">
        <v>81427481</v>
      </c>
      <c r="G12" s="347"/>
      <c r="H12" s="372"/>
      <c r="I12" s="185"/>
    </row>
    <row r="13" spans="1:9" x14ac:dyDescent="0.25">
      <c r="A13" s="369" t="s">
        <v>196</v>
      </c>
      <c r="B13" s="342" t="s">
        <v>197</v>
      </c>
      <c r="C13" s="343">
        <v>53419583</v>
      </c>
      <c r="D13" s="343"/>
      <c r="E13" s="343">
        <v>880000</v>
      </c>
      <c r="F13" s="343">
        <v>6031665</v>
      </c>
      <c r="G13" s="343">
        <v>48267918</v>
      </c>
      <c r="H13" s="370"/>
      <c r="I13" s="180"/>
    </row>
    <row r="14" spans="1:9" x14ac:dyDescent="0.25">
      <c r="A14" s="371" t="s">
        <v>198</v>
      </c>
      <c r="B14" s="346" t="s">
        <v>199</v>
      </c>
      <c r="C14" s="347">
        <v>53419583</v>
      </c>
      <c r="D14" s="347"/>
      <c r="E14" s="347">
        <v>880000</v>
      </c>
      <c r="F14" s="347">
        <v>6031665</v>
      </c>
      <c r="G14" s="347">
        <v>48267918</v>
      </c>
      <c r="H14" s="372"/>
      <c r="I14" s="185"/>
    </row>
    <row r="15" spans="1:9" x14ac:dyDescent="0.25">
      <c r="A15" s="371" t="s">
        <v>200</v>
      </c>
      <c r="B15" s="346" t="s">
        <v>201</v>
      </c>
      <c r="C15" s="347">
        <v>53419583</v>
      </c>
      <c r="D15" s="347"/>
      <c r="E15" s="347">
        <v>880000</v>
      </c>
      <c r="F15" s="347">
        <v>6031665</v>
      </c>
      <c r="G15" s="347">
        <v>48267918</v>
      </c>
      <c r="H15" s="372"/>
      <c r="I15" s="185"/>
    </row>
    <row r="16" spans="1:9" x14ac:dyDescent="0.25">
      <c r="A16" s="371" t="s">
        <v>202</v>
      </c>
      <c r="B16" s="346" t="s">
        <v>203</v>
      </c>
      <c r="C16" s="347">
        <v>53419583</v>
      </c>
      <c r="D16" s="347"/>
      <c r="E16" s="347">
        <v>880000</v>
      </c>
      <c r="F16" s="347">
        <v>6031665</v>
      </c>
      <c r="G16" s="347">
        <v>48267918</v>
      </c>
      <c r="H16" s="372"/>
      <c r="I16" s="185"/>
    </row>
    <row r="17" spans="1:9" x14ac:dyDescent="0.25">
      <c r="A17" s="371" t="s">
        <v>204</v>
      </c>
      <c r="B17" s="346" t="s">
        <v>205</v>
      </c>
      <c r="C17" s="347"/>
      <c r="D17" s="347"/>
      <c r="E17" s="347"/>
      <c r="F17" s="347"/>
      <c r="G17" s="347"/>
      <c r="H17" s="372"/>
      <c r="I17" s="185"/>
    </row>
    <row r="18" spans="1:9" x14ac:dyDescent="0.25">
      <c r="A18" s="371" t="s">
        <v>206</v>
      </c>
      <c r="B18" s="346" t="s">
        <v>207</v>
      </c>
      <c r="C18" s="347"/>
      <c r="D18" s="347"/>
      <c r="E18" s="347"/>
      <c r="F18" s="347"/>
      <c r="G18" s="347"/>
      <c r="H18" s="372"/>
      <c r="I18" s="185"/>
    </row>
    <row r="19" spans="1:9" x14ac:dyDescent="0.25">
      <c r="A19" s="369" t="s">
        <v>208</v>
      </c>
      <c r="B19" s="342" t="s">
        <v>209</v>
      </c>
      <c r="C19" s="343"/>
      <c r="D19" s="343"/>
      <c r="E19" s="343"/>
      <c r="F19" s="343"/>
      <c r="G19" s="343"/>
      <c r="H19" s="370"/>
      <c r="I19" s="180"/>
    </row>
    <row r="20" spans="1:9" x14ac:dyDescent="0.25">
      <c r="A20" s="371" t="s">
        <v>210</v>
      </c>
      <c r="B20" s="346" t="s">
        <v>211</v>
      </c>
      <c r="C20" s="347"/>
      <c r="D20" s="347"/>
      <c r="E20" s="347"/>
      <c r="F20" s="347"/>
      <c r="G20" s="347"/>
      <c r="H20" s="372"/>
      <c r="I20" s="185"/>
    </row>
    <row r="21" spans="1:9" x14ac:dyDescent="0.25">
      <c r="A21" s="369" t="s">
        <v>212</v>
      </c>
      <c r="B21" s="342" t="s">
        <v>213</v>
      </c>
      <c r="C21" s="343"/>
      <c r="D21" s="343"/>
      <c r="E21" s="343"/>
      <c r="F21" s="343"/>
      <c r="G21" s="343"/>
      <c r="H21" s="370"/>
      <c r="I21" s="180"/>
    </row>
    <row r="22" spans="1:9" x14ac:dyDescent="0.25">
      <c r="A22" s="371" t="s">
        <v>214</v>
      </c>
      <c r="B22" s="346" t="s">
        <v>213</v>
      </c>
      <c r="C22" s="347"/>
      <c r="D22" s="347"/>
      <c r="E22" s="347"/>
      <c r="F22" s="347"/>
      <c r="G22" s="347"/>
      <c r="H22" s="372"/>
      <c r="I22" s="185"/>
    </row>
    <row r="23" spans="1:9" x14ac:dyDescent="0.25">
      <c r="A23" s="369" t="s">
        <v>215</v>
      </c>
      <c r="B23" s="342" t="s">
        <v>216</v>
      </c>
      <c r="C23" s="343"/>
      <c r="D23" s="343"/>
      <c r="E23" s="343">
        <v>26193872</v>
      </c>
      <c r="F23" s="343">
        <v>26193872</v>
      </c>
      <c r="G23" s="343"/>
      <c r="H23" s="370"/>
      <c r="I23" s="180"/>
    </row>
    <row r="24" spans="1:9" x14ac:dyDescent="0.25">
      <c r="A24" s="371" t="s">
        <v>217</v>
      </c>
      <c r="B24" s="346" t="s">
        <v>218</v>
      </c>
      <c r="C24" s="347"/>
      <c r="D24" s="347"/>
      <c r="E24" s="347">
        <v>26193872</v>
      </c>
      <c r="F24" s="347">
        <v>26193872</v>
      </c>
      <c r="G24" s="347"/>
      <c r="H24" s="372"/>
      <c r="I24" s="185"/>
    </row>
    <row r="25" spans="1:9" x14ac:dyDescent="0.25">
      <c r="A25" s="369" t="s">
        <v>219</v>
      </c>
      <c r="B25" s="342" t="s">
        <v>220</v>
      </c>
      <c r="C25" s="343"/>
      <c r="D25" s="343"/>
      <c r="E25" s="343"/>
      <c r="F25" s="343"/>
      <c r="G25" s="343"/>
      <c r="H25" s="370"/>
      <c r="I25" s="180"/>
    </row>
    <row r="26" spans="1:9" x14ac:dyDescent="0.25">
      <c r="A26" s="371" t="s">
        <v>221</v>
      </c>
      <c r="B26" s="346" t="s">
        <v>222</v>
      </c>
      <c r="C26" s="347"/>
      <c r="D26" s="347"/>
      <c r="E26" s="347"/>
      <c r="F26" s="347"/>
      <c r="G26" s="347"/>
      <c r="H26" s="372"/>
      <c r="I26" s="185"/>
    </row>
    <row r="27" spans="1:9" x14ac:dyDescent="0.25">
      <c r="A27" s="369" t="s">
        <v>223</v>
      </c>
      <c r="B27" s="342" t="s">
        <v>224</v>
      </c>
      <c r="C27" s="343">
        <v>28432414</v>
      </c>
      <c r="D27" s="343"/>
      <c r="E27" s="343"/>
      <c r="F27" s="343">
        <v>11282929</v>
      </c>
      <c r="G27" s="343">
        <v>17149485</v>
      </c>
      <c r="H27" s="370"/>
      <c r="I27" s="180"/>
    </row>
    <row r="28" spans="1:9" x14ac:dyDescent="0.25">
      <c r="A28" s="371" t="s">
        <v>225</v>
      </c>
      <c r="B28" s="346" t="s">
        <v>226</v>
      </c>
      <c r="C28" s="347">
        <v>27220000</v>
      </c>
      <c r="D28" s="347"/>
      <c r="E28" s="347"/>
      <c r="F28" s="347">
        <v>11220000</v>
      </c>
      <c r="G28" s="347">
        <v>16000000</v>
      </c>
      <c r="H28" s="372"/>
      <c r="I28" s="185"/>
    </row>
    <row r="29" spans="1:9" x14ac:dyDescent="0.25">
      <c r="A29" s="371" t="s">
        <v>227</v>
      </c>
      <c r="B29" s="346" t="s">
        <v>228</v>
      </c>
      <c r="C29" s="347">
        <v>27220000</v>
      </c>
      <c r="D29" s="347"/>
      <c r="E29" s="347"/>
      <c r="F29" s="347">
        <v>11220000</v>
      </c>
      <c r="G29" s="347">
        <v>16000000</v>
      </c>
      <c r="H29" s="372"/>
      <c r="I29" s="185"/>
    </row>
    <row r="30" spans="1:9" x14ac:dyDescent="0.25">
      <c r="A30" s="371" t="s">
        <v>229</v>
      </c>
      <c r="B30" s="346" t="s">
        <v>230</v>
      </c>
      <c r="C30" s="347">
        <v>1212414</v>
      </c>
      <c r="D30" s="347"/>
      <c r="E30" s="347"/>
      <c r="F30" s="347">
        <v>62929</v>
      </c>
      <c r="G30" s="347">
        <v>1149485</v>
      </c>
      <c r="H30" s="372"/>
      <c r="I30" s="185"/>
    </row>
    <row r="31" spans="1:9" x14ac:dyDescent="0.25">
      <c r="A31" s="371" t="s">
        <v>231</v>
      </c>
      <c r="B31" s="346" t="s">
        <v>232</v>
      </c>
      <c r="C31" s="347">
        <v>1212414</v>
      </c>
      <c r="D31" s="347"/>
      <c r="E31" s="347"/>
      <c r="F31" s="347">
        <v>62929</v>
      </c>
      <c r="G31" s="347">
        <v>1149485</v>
      </c>
      <c r="H31" s="372"/>
      <c r="I31" s="185"/>
    </row>
    <row r="32" spans="1:9" x14ac:dyDescent="0.25">
      <c r="A32" s="369" t="s">
        <v>233</v>
      </c>
      <c r="B32" s="342" t="s">
        <v>234</v>
      </c>
      <c r="C32" s="343">
        <v>5000000</v>
      </c>
      <c r="D32" s="343"/>
      <c r="E32" s="343"/>
      <c r="F32" s="343"/>
      <c r="G32" s="343">
        <v>5000000</v>
      </c>
      <c r="H32" s="370"/>
      <c r="I32" s="180"/>
    </row>
    <row r="33" spans="1:9" x14ac:dyDescent="0.25">
      <c r="A33" s="371" t="s">
        <v>235</v>
      </c>
      <c r="B33" s="346" t="s">
        <v>236</v>
      </c>
      <c r="C33" s="347">
        <v>5000000</v>
      </c>
      <c r="D33" s="347"/>
      <c r="E33" s="347"/>
      <c r="F33" s="347"/>
      <c r="G33" s="347">
        <v>5000000</v>
      </c>
      <c r="H33" s="372"/>
      <c r="I33" s="185"/>
    </row>
    <row r="34" spans="1:9" x14ac:dyDescent="0.25">
      <c r="A34" s="369" t="s">
        <v>237</v>
      </c>
      <c r="B34" s="342" t="s">
        <v>238</v>
      </c>
      <c r="C34" s="343">
        <v>553258372</v>
      </c>
      <c r="D34" s="343">
        <v>11880000</v>
      </c>
      <c r="E34" s="343">
        <v>12477440</v>
      </c>
      <c r="F34" s="343">
        <v>12178372</v>
      </c>
      <c r="G34" s="343">
        <v>553557440</v>
      </c>
      <c r="H34" s="370">
        <v>11880000</v>
      </c>
      <c r="I34" s="180"/>
    </row>
    <row r="35" spans="1:9" x14ac:dyDescent="0.25">
      <c r="A35" s="371" t="s">
        <v>239</v>
      </c>
      <c r="B35" s="346" t="s">
        <v>240</v>
      </c>
      <c r="C35" s="347">
        <v>553258372</v>
      </c>
      <c r="D35" s="347">
        <v>11880000</v>
      </c>
      <c r="E35" s="347">
        <v>12477440</v>
      </c>
      <c r="F35" s="347">
        <v>12178372</v>
      </c>
      <c r="G35" s="347">
        <v>553557440</v>
      </c>
      <c r="H35" s="372">
        <v>11880000</v>
      </c>
      <c r="I35" s="185"/>
    </row>
    <row r="36" spans="1:9" x14ac:dyDescent="0.25">
      <c r="A36" s="371" t="s">
        <v>241</v>
      </c>
      <c r="B36" s="346" t="s">
        <v>242</v>
      </c>
      <c r="C36" s="347">
        <v>553258372</v>
      </c>
      <c r="D36" s="347">
        <v>11880000</v>
      </c>
      <c r="E36" s="347">
        <v>12477440</v>
      </c>
      <c r="F36" s="347">
        <v>12178372</v>
      </c>
      <c r="G36" s="347">
        <v>553557440</v>
      </c>
      <c r="H36" s="372">
        <v>11880000</v>
      </c>
      <c r="I36" s="185"/>
    </row>
    <row r="37" spans="1:9" x14ac:dyDescent="0.25">
      <c r="A37" s="371" t="s">
        <v>243</v>
      </c>
      <c r="B37" s="346" t="s">
        <v>244</v>
      </c>
      <c r="C37" s="347">
        <v>553258372</v>
      </c>
      <c r="D37" s="347">
        <v>11880000</v>
      </c>
      <c r="E37" s="347">
        <v>12477440</v>
      </c>
      <c r="F37" s="347">
        <v>12178372</v>
      </c>
      <c r="G37" s="347">
        <v>553557440</v>
      </c>
      <c r="H37" s="372">
        <v>11880000</v>
      </c>
      <c r="I37" s="185"/>
    </row>
    <row r="38" spans="1:9" x14ac:dyDescent="0.25">
      <c r="A38" s="369" t="s">
        <v>245</v>
      </c>
      <c r="B38" s="342" t="s">
        <v>246</v>
      </c>
      <c r="C38" s="343"/>
      <c r="D38" s="343">
        <v>434586</v>
      </c>
      <c r="E38" s="343">
        <v>6031665</v>
      </c>
      <c r="F38" s="343">
        <v>6466251</v>
      </c>
      <c r="G38" s="343"/>
      <c r="H38" s="370">
        <v>869172</v>
      </c>
      <c r="I38" s="180"/>
    </row>
    <row r="39" spans="1:9" x14ac:dyDescent="0.25">
      <c r="A39" s="371" t="s">
        <v>247</v>
      </c>
      <c r="B39" s="346" t="s">
        <v>248</v>
      </c>
      <c r="C39" s="347"/>
      <c r="D39" s="347"/>
      <c r="E39" s="347">
        <v>6031665</v>
      </c>
      <c r="F39" s="347">
        <v>6031665</v>
      </c>
      <c r="G39" s="347"/>
      <c r="H39" s="372"/>
      <c r="I39" s="185"/>
    </row>
    <row r="40" spans="1:9" x14ac:dyDescent="0.25">
      <c r="A40" s="371" t="s">
        <v>249</v>
      </c>
      <c r="B40" s="346" t="s">
        <v>250</v>
      </c>
      <c r="C40" s="347"/>
      <c r="D40" s="347"/>
      <c r="E40" s="347">
        <v>6031665</v>
      </c>
      <c r="F40" s="347">
        <v>6031665</v>
      </c>
      <c r="G40" s="347"/>
      <c r="H40" s="372"/>
      <c r="I40" s="185"/>
    </row>
    <row r="41" spans="1:9" x14ac:dyDescent="0.25">
      <c r="A41" s="371" t="s">
        <v>251</v>
      </c>
      <c r="B41" s="346" t="s">
        <v>252</v>
      </c>
      <c r="C41" s="347"/>
      <c r="D41" s="347"/>
      <c r="E41" s="347">
        <v>6031665</v>
      </c>
      <c r="F41" s="347">
        <v>6031665</v>
      </c>
      <c r="G41" s="347"/>
      <c r="H41" s="372"/>
      <c r="I41" s="185"/>
    </row>
    <row r="42" spans="1:9" x14ac:dyDescent="0.25">
      <c r="A42" s="371" t="s">
        <v>253</v>
      </c>
      <c r="B42" s="346" t="s">
        <v>254</v>
      </c>
      <c r="C42" s="347"/>
      <c r="D42" s="347"/>
      <c r="E42" s="347"/>
      <c r="F42" s="347"/>
      <c r="G42" s="347"/>
      <c r="H42" s="372"/>
      <c r="I42" s="185"/>
    </row>
    <row r="43" spans="1:9" x14ac:dyDescent="0.25">
      <c r="A43" s="371" t="s">
        <v>255</v>
      </c>
      <c r="B43" s="346" t="s">
        <v>256</v>
      </c>
      <c r="C43" s="347"/>
      <c r="D43" s="347"/>
      <c r="E43" s="347"/>
      <c r="F43" s="347"/>
      <c r="G43" s="347"/>
      <c r="H43" s="372"/>
      <c r="I43" s="185"/>
    </row>
    <row r="44" spans="1:9" x14ac:dyDescent="0.25">
      <c r="A44" s="371" t="s">
        <v>257</v>
      </c>
      <c r="B44" s="346" t="s">
        <v>258</v>
      </c>
      <c r="C44" s="347"/>
      <c r="D44" s="347"/>
      <c r="E44" s="347"/>
      <c r="F44" s="347"/>
      <c r="G44" s="347"/>
      <c r="H44" s="372"/>
      <c r="I44" s="185"/>
    </row>
    <row r="45" spans="1:9" x14ac:dyDescent="0.25">
      <c r="A45" s="371" t="s">
        <v>259</v>
      </c>
      <c r="B45" s="346" t="s">
        <v>260</v>
      </c>
      <c r="C45" s="347"/>
      <c r="D45" s="347"/>
      <c r="E45" s="347"/>
      <c r="F45" s="347"/>
      <c r="G45" s="347"/>
      <c r="H45" s="372"/>
      <c r="I45" s="185"/>
    </row>
    <row r="46" spans="1:9" x14ac:dyDescent="0.25">
      <c r="A46" s="371" t="s">
        <v>261</v>
      </c>
      <c r="B46" s="346" t="s">
        <v>262</v>
      </c>
      <c r="C46" s="347"/>
      <c r="D46" s="347"/>
      <c r="E46" s="347"/>
      <c r="F46" s="347"/>
      <c r="G46" s="347"/>
      <c r="H46" s="372"/>
      <c r="I46" s="185"/>
    </row>
    <row r="47" spans="1:9" x14ac:dyDescent="0.25">
      <c r="A47" s="371" t="s">
        <v>263</v>
      </c>
      <c r="B47" s="346" t="s">
        <v>264</v>
      </c>
      <c r="C47" s="347"/>
      <c r="D47" s="347"/>
      <c r="E47" s="347"/>
      <c r="F47" s="347"/>
      <c r="G47" s="347"/>
      <c r="H47" s="372"/>
      <c r="I47" s="185"/>
    </row>
    <row r="48" spans="1:9" x14ac:dyDescent="0.25">
      <c r="A48" s="371" t="s">
        <v>265</v>
      </c>
      <c r="B48" s="346" t="s">
        <v>266</v>
      </c>
      <c r="C48" s="347"/>
      <c r="D48" s="347"/>
      <c r="E48" s="347"/>
      <c r="F48" s="347"/>
      <c r="G48" s="347"/>
      <c r="H48" s="372"/>
      <c r="I48" s="185"/>
    </row>
    <row r="49" spans="1:9" x14ac:dyDescent="0.25">
      <c r="A49" s="371" t="s">
        <v>267</v>
      </c>
      <c r="B49" s="346" t="s">
        <v>268</v>
      </c>
      <c r="C49" s="347"/>
      <c r="D49" s="347"/>
      <c r="E49" s="347"/>
      <c r="F49" s="347"/>
      <c r="G49" s="347"/>
      <c r="H49" s="372"/>
      <c r="I49" s="185"/>
    </row>
    <row r="50" spans="1:9" x14ac:dyDescent="0.25">
      <c r="A50" s="371" t="s">
        <v>269</v>
      </c>
      <c r="B50" s="346" t="s">
        <v>270</v>
      </c>
      <c r="C50" s="347"/>
      <c r="D50" s="347">
        <v>434586</v>
      </c>
      <c r="E50" s="347"/>
      <c r="F50" s="347">
        <v>434586</v>
      </c>
      <c r="G50" s="347"/>
      <c r="H50" s="372">
        <v>869172</v>
      </c>
      <c r="I50" s="185"/>
    </row>
    <row r="51" spans="1:9" x14ac:dyDescent="0.25">
      <c r="A51" s="371" t="s">
        <v>271</v>
      </c>
      <c r="B51" s="346" t="s">
        <v>272</v>
      </c>
      <c r="C51" s="347"/>
      <c r="D51" s="347"/>
      <c r="E51" s="347"/>
      <c r="F51" s="347"/>
      <c r="G51" s="347"/>
      <c r="H51" s="372"/>
      <c r="I51" s="185"/>
    </row>
    <row r="52" spans="1:9" x14ac:dyDescent="0.25">
      <c r="A52" s="371" t="s">
        <v>273</v>
      </c>
      <c r="B52" s="346" t="s">
        <v>274</v>
      </c>
      <c r="C52" s="347"/>
      <c r="D52" s="347"/>
      <c r="E52" s="347"/>
      <c r="F52" s="347"/>
      <c r="G52" s="347"/>
      <c r="H52" s="372"/>
      <c r="I52" s="185"/>
    </row>
    <row r="53" spans="1:9" x14ac:dyDescent="0.25">
      <c r="A53" s="369" t="s">
        <v>275</v>
      </c>
      <c r="B53" s="342" t="s">
        <v>276</v>
      </c>
      <c r="C53" s="343"/>
      <c r="D53" s="343"/>
      <c r="E53" s="343">
        <v>24758400</v>
      </c>
      <c r="F53" s="343">
        <v>24758400</v>
      </c>
      <c r="G53" s="343"/>
      <c r="H53" s="370"/>
      <c r="I53" s="180"/>
    </row>
    <row r="54" spans="1:9" x14ac:dyDescent="0.25">
      <c r="A54" s="371" t="s">
        <v>277</v>
      </c>
      <c r="B54" s="346" t="s">
        <v>278</v>
      </c>
      <c r="C54" s="347"/>
      <c r="D54" s="347"/>
      <c r="E54" s="347">
        <v>24758400</v>
      </c>
      <c r="F54" s="347">
        <v>24758400</v>
      </c>
      <c r="G54" s="347"/>
      <c r="H54" s="372"/>
      <c r="I54" s="185"/>
    </row>
    <row r="55" spans="1:9" x14ac:dyDescent="0.25">
      <c r="A55" s="369" t="s">
        <v>279</v>
      </c>
      <c r="B55" s="342" t="s">
        <v>280</v>
      </c>
      <c r="C55" s="343"/>
      <c r="D55" s="343"/>
      <c r="E55" s="343"/>
      <c r="F55" s="343"/>
      <c r="G55" s="343"/>
      <c r="H55" s="370"/>
      <c r="I55" s="180"/>
    </row>
    <row r="56" spans="1:9" x14ac:dyDescent="0.25">
      <c r="A56" s="371" t="s">
        <v>281</v>
      </c>
      <c r="B56" s="346" t="s">
        <v>282</v>
      </c>
      <c r="C56" s="347"/>
      <c r="D56" s="347"/>
      <c r="E56" s="347"/>
      <c r="F56" s="347"/>
      <c r="G56" s="347"/>
      <c r="H56" s="372"/>
      <c r="I56" s="185"/>
    </row>
    <row r="57" spans="1:9" x14ac:dyDescent="0.25">
      <c r="A57" s="371" t="s">
        <v>283</v>
      </c>
      <c r="B57" s="346" t="s">
        <v>284</v>
      </c>
      <c r="C57" s="347"/>
      <c r="D57" s="347"/>
      <c r="E57" s="347"/>
      <c r="F57" s="347"/>
      <c r="G57" s="347"/>
      <c r="H57" s="372"/>
      <c r="I57" s="185"/>
    </row>
    <row r="58" spans="1:9" x14ac:dyDescent="0.25">
      <c r="A58" s="369" t="s">
        <v>285</v>
      </c>
      <c r="B58" s="342" t="s">
        <v>286</v>
      </c>
      <c r="C58" s="343"/>
      <c r="D58" s="343">
        <v>10816348</v>
      </c>
      <c r="E58" s="343">
        <v>16011452</v>
      </c>
      <c r="F58" s="343">
        <v>16101537</v>
      </c>
      <c r="G58" s="343"/>
      <c r="H58" s="370">
        <v>10906433</v>
      </c>
      <c r="I58" s="180"/>
    </row>
    <row r="59" spans="1:9" x14ac:dyDescent="0.25">
      <c r="A59" s="371" t="s">
        <v>287</v>
      </c>
      <c r="B59" s="346" t="s">
        <v>288</v>
      </c>
      <c r="C59" s="347"/>
      <c r="D59" s="347"/>
      <c r="E59" s="347">
        <v>4273392</v>
      </c>
      <c r="F59" s="347">
        <v>4273392</v>
      </c>
      <c r="G59" s="347"/>
      <c r="H59" s="372"/>
      <c r="I59" s="185"/>
    </row>
    <row r="60" spans="1:9" x14ac:dyDescent="0.25">
      <c r="A60" s="371" t="s">
        <v>289</v>
      </c>
      <c r="B60" s="346" t="s">
        <v>290</v>
      </c>
      <c r="C60" s="347"/>
      <c r="D60" s="347"/>
      <c r="E60" s="347">
        <v>754128</v>
      </c>
      <c r="F60" s="347">
        <v>754128</v>
      </c>
      <c r="G60" s="347"/>
      <c r="H60" s="372"/>
      <c r="I60" s="185"/>
    </row>
    <row r="61" spans="1:9" x14ac:dyDescent="0.25">
      <c r="A61" s="371" t="s">
        <v>291</v>
      </c>
      <c r="B61" s="346" t="s">
        <v>292</v>
      </c>
      <c r="C61" s="347"/>
      <c r="D61" s="347"/>
      <c r="E61" s="347">
        <v>167584</v>
      </c>
      <c r="F61" s="347">
        <v>167584</v>
      </c>
      <c r="G61" s="347"/>
      <c r="H61" s="372"/>
      <c r="I61" s="185"/>
    </row>
    <row r="62" spans="1:9" x14ac:dyDescent="0.25">
      <c r="A62" s="371" t="s">
        <v>293</v>
      </c>
      <c r="B62" s="346" t="s">
        <v>286</v>
      </c>
      <c r="C62" s="347"/>
      <c r="D62" s="347">
        <v>10816348</v>
      </c>
      <c r="E62" s="347">
        <v>10816348</v>
      </c>
      <c r="F62" s="347">
        <v>10906433</v>
      </c>
      <c r="G62" s="347"/>
      <c r="H62" s="372">
        <v>10906433</v>
      </c>
      <c r="I62" s="185"/>
    </row>
    <row r="63" spans="1:9" x14ac:dyDescent="0.25">
      <c r="A63" s="371" t="s">
        <v>294</v>
      </c>
      <c r="B63" s="346" t="s">
        <v>295</v>
      </c>
      <c r="C63" s="347"/>
      <c r="D63" s="347">
        <v>10816348</v>
      </c>
      <c r="E63" s="347">
        <v>10816348</v>
      </c>
      <c r="F63" s="347">
        <v>10906433</v>
      </c>
      <c r="G63" s="347"/>
      <c r="H63" s="372">
        <v>10906433</v>
      </c>
      <c r="I63" s="185"/>
    </row>
    <row r="64" spans="1:9" x14ac:dyDescent="0.25">
      <c r="A64" s="371" t="s">
        <v>296</v>
      </c>
      <c r="B64" s="346" t="s">
        <v>297</v>
      </c>
      <c r="C64" s="347"/>
      <c r="D64" s="347">
        <v>10816348</v>
      </c>
      <c r="E64" s="347">
        <v>10816348</v>
      </c>
      <c r="F64" s="347">
        <v>10906433</v>
      </c>
      <c r="G64" s="347"/>
      <c r="H64" s="372">
        <v>10906433</v>
      </c>
      <c r="I64" s="185"/>
    </row>
    <row r="65" spans="1:9" x14ac:dyDescent="0.25">
      <c r="A65" s="369" t="s">
        <v>298</v>
      </c>
      <c r="B65" s="342" t="s">
        <v>299</v>
      </c>
      <c r="C65" s="343"/>
      <c r="D65" s="343">
        <v>600000000</v>
      </c>
      <c r="E65" s="343"/>
      <c r="F65" s="343"/>
      <c r="G65" s="343"/>
      <c r="H65" s="370">
        <v>600000000</v>
      </c>
      <c r="I65" s="180"/>
    </row>
    <row r="66" spans="1:9" x14ac:dyDescent="0.25">
      <c r="A66" s="371" t="s">
        <v>300</v>
      </c>
      <c r="B66" s="346" t="s">
        <v>301</v>
      </c>
      <c r="C66" s="347"/>
      <c r="D66" s="347">
        <v>600000000</v>
      </c>
      <c r="E66" s="347"/>
      <c r="F66" s="347"/>
      <c r="G66" s="347"/>
      <c r="H66" s="372">
        <v>600000000</v>
      </c>
      <c r="I66" s="185"/>
    </row>
    <row r="67" spans="1:9" x14ac:dyDescent="0.25">
      <c r="A67" s="371" t="s">
        <v>302</v>
      </c>
      <c r="B67" s="346" t="s">
        <v>303</v>
      </c>
      <c r="C67" s="347"/>
      <c r="D67" s="347">
        <v>600000000</v>
      </c>
      <c r="E67" s="347"/>
      <c r="F67" s="347"/>
      <c r="G67" s="347"/>
      <c r="H67" s="372">
        <v>600000000</v>
      </c>
      <c r="I67" s="185"/>
    </row>
    <row r="68" spans="1:9" x14ac:dyDescent="0.25">
      <c r="A68" s="371" t="s">
        <v>304</v>
      </c>
      <c r="B68" s="346" t="s">
        <v>301</v>
      </c>
      <c r="C68" s="347"/>
      <c r="D68" s="347">
        <v>600000000</v>
      </c>
      <c r="E68" s="347"/>
      <c r="F68" s="347"/>
      <c r="G68" s="347"/>
      <c r="H68" s="372">
        <v>600000000</v>
      </c>
      <c r="I68" s="185"/>
    </row>
    <row r="69" spans="1:9" x14ac:dyDescent="0.25">
      <c r="A69" s="369" t="s">
        <v>305</v>
      </c>
      <c r="B69" s="342" t="s">
        <v>306</v>
      </c>
      <c r="C69" s="343"/>
      <c r="D69" s="343">
        <v>1128810661</v>
      </c>
      <c r="E69" s="343"/>
      <c r="F69" s="343">
        <v>14059873</v>
      </c>
      <c r="G69" s="343"/>
      <c r="H69" s="370">
        <v>1142870534</v>
      </c>
      <c r="I69" s="180"/>
    </row>
    <row r="70" spans="1:9" x14ac:dyDescent="0.25">
      <c r="A70" s="371" t="s">
        <v>307</v>
      </c>
      <c r="B70" s="346" t="s">
        <v>308</v>
      </c>
      <c r="C70" s="347"/>
      <c r="D70" s="347">
        <v>1021077429</v>
      </c>
      <c r="E70" s="347"/>
      <c r="F70" s="347"/>
      <c r="G70" s="347"/>
      <c r="H70" s="372">
        <v>1021077429</v>
      </c>
      <c r="I70" s="185"/>
    </row>
    <row r="71" spans="1:9" x14ac:dyDescent="0.25">
      <c r="A71" s="371" t="s">
        <v>309</v>
      </c>
      <c r="B71" s="346" t="s">
        <v>310</v>
      </c>
      <c r="C71" s="347"/>
      <c r="D71" s="347">
        <v>107733232</v>
      </c>
      <c r="E71" s="347"/>
      <c r="F71" s="347">
        <v>14059873</v>
      </c>
      <c r="G71" s="347"/>
      <c r="H71" s="372">
        <v>121793105</v>
      </c>
      <c r="I71" s="185"/>
    </row>
    <row r="72" spans="1:9" x14ac:dyDescent="0.25">
      <c r="A72" s="369" t="s">
        <v>311</v>
      </c>
      <c r="B72" s="342" t="s">
        <v>312</v>
      </c>
      <c r="C72" s="343"/>
      <c r="D72" s="343"/>
      <c r="E72" s="343">
        <v>75395816</v>
      </c>
      <c r="F72" s="343">
        <v>75395816</v>
      </c>
      <c r="G72" s="343"/>
      <c r="H72" s="370"/>
      <c r="I72" s="180"/>
    </row>
    <row r="73" spans="1:9" x14ac:dyDescent="0.25">
      <c r="A73" s="371" t="s">
        <v>313</v>
      </c>
      <c r="B73" s="346" t="s">
        <v>314</v>
      </c>
      <c r="C73" s="347"/>
      <c r="D73" s="347"/>
      <c r="E73" s="347">
        <v>75395816</v>
      </c>
      <c r="F73" s="347">
        <v>75395816</v>
      </c>
      <c r="G73" s="347"/>
      <c r="H73" s="372"/>
      <c r="I73" s="185"/>
    </row>
    <row r="74" spans="1:9" x14ac:dyDescent="0.25">
      <c r="A74" s="371" t="s">
        <v>577</v>
      </c>
      <c r="B74" s="346" t="s">
        <v>578</v>
      </c>
      <c r="C74" s="347"/>
      <c r="D74" s="347"/>
      <c r="E74" s="347"/>
      <c r="F74" s="347"/>
      <c r="G74" s="347"/>
      <c r="H74" s="372"/>
      <c r="I74" s="185"/>
    </row>
    <row r="75" spans="1:9" x14ac:dyDescent="0.25">
      <c r="A75" s="371" t="s">
        <v>315</v>
      </c>
      <c r="B75" s="346" t="s">
        <v>316</v>
      </c>
      <c r="C75" s="347"/>
      <c r="D75" s="347"/>
      <c r="E75" s="347">
        <v>75395816</v>
      </c>
      <c r="F75" s="347">
        <v>75395816</v>
      </c>
      <c r="G75" s="347"/>
      <c r="H75" s="372"/>
      <c r="I75" s="185"/>
    </row>
    <row r="76" spans="1:9" x14ac:dyDescent="0.25">
      <c r="A76" s="369" t="s">
        <v>317</v>
      </c>
      <c r="B76" s="342" t="s">
        <v>318</v>
      </c>
      <c r="C76" s="343"/>
      <c r="D76" s="343"/>
      <c r="E76" s="343">
        <v>172537</v>
      </c>
      <c r="F76" s="343">
        <v>172537</v>
      </c>
      <c r="G76" s="343"/>
      <c r="H76" s="370"/>
      <c r="I76" s="180"/>
    </row>
    <row r="77" spans="1:9" x14ac:dyDescent="0.25">
      <c r="A77" s="371" t="s">
        <v>319</v>
      </c>
      <c r="B77" s="346" t="s">
        <v>320</v>
      </c>
      <c r="C77" s="347"/>
      <c r="D77" s="347"/>
      <c r="E77" s="347">
        <v>172537</v>
      </c>
      <c r="F77" s="347">
        <v>172537</v>
      </c>
      <c r="G77" s="347"/>
      <c r="H77" s="372"/>
      <c r="I77" s="185"/>
    </row>
    <row r="78" spans="1:9" x14ac:dyDescent="0.25">
      <c r="A78" s="369" t="s">
        <v>321</v>
      </c>
      <c r="B78" s="342" t="s">
        <v>322</v>
      </c>
      <c r="C78" s="343"/>
      <c r="D78" s="343"/>
      <c r="E78" s="343">
        <v>26193872</v>
      </c>
      <c r="F78" s="343">
        <v>26193872</v>
      </c>
      <c r="G78" s="343"/>
      <c r="H78" s="370"/>
      <c r="I78" s="180"/>
    </row>
    <row r="79" spans="1:9" x14ac:dyDescent="0.25">
      <c r="A79" s="369" t="s">
        <v>323</v>
      </c>
      <c r="B79" s="342" t="s">
        <v>324</v>
      </c>
      <c r="C79" s="343"/>
      <c r="D79" s="343"/>
      <c r="E79" s="343">
        <v>26193872</v>
      </c>
      <c r="F79" s="343">
        <v>26193872</v>
      </c>
      <c r="G79" s="343"/>
      <c r="H79" s="370"/>
      <c r="I79" s="180"/>
    </row>
    <row r="80" spans="1:9" x14ac:dyDescent="0.25">
      <c r="A80" s="371" t="s">
        <v>325</v>
      </c>
      <c r="B80" s="346" t="s">
        <v>326</v>
      </c>
      <c r="C80" s="347"/>
      <c r="D80" s="347"/>
      <c r="E80" s="347">
        <v>26193872</v>
      </c>
      <c r="F80" s="347">
        <v>26193872</v>
      </c>
      <c r="G80" s="347"/>
      <c r="H80" s="372"/>
      <c r="I80" s="185"/>
    </row>
    <row r="81" spans="1:9" x14ac:dyDescent="0.25">
      <c r="A81" s="371" t="s">
        <v>327</v>
      </c>
      <c r="B81" s="346" t="s">
        <v>328</v>
      </c>
      <c r="C81" s="347"/>
      <c r="D81" s="347"/>
      <c r="E81" s="347">
        <v>26193872</v>
      </c>
      <c r="F81" s="347">
        <v>26193872</v>
      </c>
      <c r="G81" s="347"/>
      <c r="H81" s="372"/>
      <c r="I81" s="185"/>
    </row>
    <row r="82" spans="1:9" x14ac:dyDescent="0.25">
      <c r="A82" s="369" t="s">
        <v>329</v>
      </c>
      <c r="B82" s="342" t="s">
        <v>330</v>
      </c>
      <c r="C82" s="343"/>
      <c r="D82" s="343"/>
      <c r="E82" s="343">
        <v>297481</v>
      </c>
      <c r="F82" s="343">
        <v>297481</v>
      </c>
      <c r="G82" s="343"/>
      <c r="H82" s="370"/>
      <c r="I82" s="180"/>
    </row>
    <row r="83" spans="1:9" x14ac:dyDescent="0.25">
      <c r="A83" s="371" t="s">
        <v>331</v>
      </c>
      <c r="B83" s="346" t="s">
        <v>332</v>
      </c>
      <c r="C83" s="347"/>
      <c r="D83" s="347"/>
      <c r="E83" s="347">
        <v>297481</v>
      </c>
      <c r="F83" s="347">
        <v>297481</v>
      </c>
      <c r="G83" s="347"/>
      <c r="H83" s="372"/>
      <c r="I83" s="185"/>
    </row>
    <row r="84" spans="1:9" x14ac:dyDescent="0.25">
      <c r="A84" s="369" t="s">
        <v>333</v>
      </c>
      <c r="B84" s="342" t="s">
        <v>334</v>
      </c>
      <c r="C84" s="343"/>
      <c r="D84" s="343"/>
      <c r="E84" s="343">
        <v>35017127</v>
      </c>
      <c r="F84" s="343">
        <v>35017127</v>
      </c>
      <c r="G84" s="343"/>
      <c r="H84" s="370"/>
      <c r="I84" s="180"/>
    </row>
    <row r="85" spans="1:9" x14ac:dyDescent="0.25">
      <c r="A85" s="371" t="s">
        <v>335</v>
      </c>
      <c r="B85" s="346" t="s">
        <v>336</v>
      </c>
      <c r="C85" s="347"/>
      <c r="D85" s="347"/>
      <c r="E85" s="347">
        <v>8000000</v>
      </c>
      <c r="F85" s="347">
        <v>8000000</v>
      </c>
      <c r="G85" s="347"/>
      <c r="H85" s="372"/>
      <c r="I85" s="185"/>
    </row>
    <row r="86" spans="1:9" x14ac:dyDescent="0.25">
      <c r="A86" s="371" t="s">
        <v>337</v>
      </c>
      <c r="B86" s="346" t="s">
        <v>338</v>
      </c>
      <c r="C86" s="347"/>
      <c r="D86" s="347"/>
      <c r="E86" s="347">
        <v>821500</v>
      </c>
      <c r="F86" s="347">
        <v>821500</v>
      </c>
      <c r="G86" s="347"/>
      <c r="H86" s="372"/>
      <c r="I86" s="185"/>
    </row>
    <row r="87" spans="1:9" x14ac:dyDescent="0.25">
      <c r="A87" s="371" t="s">
        <v>339</v>
      </c>
      <c r="B87" s="346" t="s">
        <v>340</v>
      </c>
      <c r="C87" s="347"/>
      <c r="D87" s="347"/>
      <c r="E87" s="347"/>
      <c r="F87" s="347"/>
      <c r="G87" s="347"/>
      <c r="H87" s="372"/>
      <c r="I87" s="185"/>
    </row>
    <row r="88" spans="1:9" x14ac:dyDescent="0.25">
      <c r="A88" s="371" t="s">
        <v>341</v>
      </c>
      <c r="B88" s="346" t="s">
        <v>342</v>
      </c>
      <c r="C88" s="347"/>
      <c r="D88" s="347"/>
      <c r="E88" s="347">
        <v>7102127</v>
      </c>
      <c r="F88" s="347">
        <v>7102127</v>
      </c>
      <c r="G88" s="347"/>
      <c r="H88" s="372"/>
      <c r="I88" s="185"/>
    </row>
    <row r="89" spans="1:9" x14ac:dyDescent="0.25">
      <c r="A89" s="371" t="s">
        <v>343</v>
      </c>
      <c r="B89" s="346" t="s">
        <v>344</v>
      </c>
      <c r="C89" s="347"/>
      <c r="D89" s="347"/>
      <c r="E89" s="347">
        <v>220000</v>
      </c>
      <c r="F89" s="347">
        <v>220000</v>
      </c>
      <c r="G89" s="347"/>
      <c r="H89" s="372"/>
      <c r="I89" s="185"/>
    </row>
    <row r="90" spans="1:9" x14ac:dyDescent="0.25">
      <c r="A90" s="371" t="s">
        <v>345</v>
      </c>
      <c r="B90" s="346" t="s">
        <v>346</v>
      </c>
      <c r="C90" s="347"/>
      <c r="D90" s="347"/>
      <c r="E90" s="347">
        <v>1485865</v>
      </c>
      <c r="F90" s="347">
        <v>1485865</v>
      </c>
      <c r="G90" s="347"/>
      <c r="H90" s="372"/>
      <c r="I90" s="185"/>
    </row>
    <row r="91" spans="1:9" x14ac:dyDescent="0.25">
      <c r="A91" s="371" t="s">
        <v>347</v>
      </c>
      <c r="B91" s="346" t="s">
        <v>348</v>
      </c>
      <c r="C91" s="347"/>
      <c r="D91" s="347"/>
      <c r="E91" s="347">
        <v>62929</v>
      </c>
      <c r="F91" s="347">
        <v>62929</v>
      </c>
      <c r="G91" s="347"/>
      <c r="H91" s="372"/>
      <c r="I91" s="185"/>
    </row>
    <row r="92" spans="1:9" x14ac:dyDescent="0.25">
      <c r="A92" s="371" t="s">
        <v>349</v>
      </c>
      <c r="B92" s="346" t="s">
        <v>350</v>
      </c>
      <c r="C92" s="347"/>
      <c r="D92" s="347"/>
      <c r="E92" s="347">
        <v>5333333</v>
      </c>
      <c r="F92" s="347">
        <v>5333333</v>
      </c>
      <c r="G92" s="347"/>
      <c r="H92" s="372"/>
      <c r="I92" s="185"/>
    </row>
    <row r="93" spans="1:9" x14ac:dyDescent="0.25">
      <c r="A93" s="371" t="s">
        <v>351</v>
      </c>
      <c r="B93" s="346" t="s">
        <v>352</v>
      </c>
      <c r="C93" s="347"/>
      <c r="D93" s="347"/>
      <c r="E93" s="347">
        <v>19093500</v>
      </c>
      <c r="F93" s="347">
        <v>19093500</v>
      </c>
      <c r="G93" s="347"/>
      <c r="H93" s="372"/>
      <c r="I93" s="185"/>
    </row>
    <row r="94" spans="1:9" x14ac:dyDescent="0.25">
      <c r="A94" s="369" t="s">
        <v>353</v>
      </c>
      <c r="B94" s="342" t="s">
        <v>354</v>
      </c>
      <c r="C94" s="343"/>
      <c r="D94" s="343"/>
      <c r="E94" s="343"/>
      <c r="F94" s="343"/>
      <c r="G94" s="343"/>
      <c r="H94" s="370"/>
      <c r="I94" s="180"/>
    </row>
    <row r="95" spans="1:9" x14ac:dyDescent="0.25">
      <c r="A95" s="371" t="s">
        <v>355</v>
      </c>
      <c r="B95" s="346" t="s">
        <v>354</v>
      </c>
      <c r="C95" s="347"/>
      <c r="D95" s="347"/>
      <c r="E95" s="347"/>
      <c r="F95" s="347"/>
      <c r="G95" s="347"/>
      <c r="H95" s="372"/>
      <c r="I95" s="185"/>
    </row>
    <row r="96" spans="1:9" x14ac:dyDescent="0.25">
      <c r="A96" s="369" t="s">
        <v>356</v>
      </c>
      <c r="B96" s="342" t="s">
        <v>357</v>
      </c>
      <c r="C96" s="343"/>
      <c r="D96" s="343"/>
      <c r="E96" s="343"/>
      <c r="F96" s="343"/>
      <c r="G96" s="343"/>
      <c r="H96" s="370"/>
      <c r="I96" s="180"/>
    </row>
    <row r="97" spans="1:9" x14ac:dyDescent="0.25">
      <c r="A97" s="371" t="s">
        <v>564</v>
      </c>
      <c r="B97" s="346" t="s">
        <v>565</v>
      </c>
      <c r="C97" s="347"/>
      <c r="D97" s="347"/>
      <c r="E97" s="347"/>
      <c r="F97" s="347"/>
      <c r="G97" s="347"/>
      <c r="H97" s="372"/>
      <c r="I97" s="185"/>
    </row>
    <row r="98" spans="1:9" x14ac:dyDescent="0.25">
      <c r="A98" s="371" t="s">
        <v>358</v>
      </c>
      <c r="B98" s="346" t="s">
        <v>357</v>
      </c>
      <c r="C98" s="347"/>
      <c r="D98" s="347"/>
      <c r="E98" s="347"/>
      <c r="F98" s="347"/>
      <c r="G98" s="347"/>
      <c r="H98" s="372"/>
      <c r="I98" s="185"/>
    </row>
    <row r="99" spans="1:9" x14ac:dyDescent="0.25">
      <c r="A99" s="369" t="s">
        <v>359</v>
      </c>
      <c r="B99" s="342" t="s">
        <v>360</v>
      </c>
      <c r="C99" s="343"/>
      <c r="D99" s="343"/>
      <c r="E99" s="343"/>
      <c r="F99" s="343"/>
      <c r="G99" s="343"/>
      <c r="H99" s="370"/>
      <c r="I99" s="180"/>
    </row>
    <row r="100" spans="1:9" x14ac:dyDescent="0.25">
      <c r="A100" s="371" t="s">
        <v>361</v>
      </c>
      <c r="B100" s="346" t="s">
        <v>362</v>
      </c>
      <c r="C100" s="347"/>
      <c r="D100" s="347"/>
      <c r="E100" s="347"/>
      <c r="F100" s="347"/>
      <c r="G100" s="347"/>
      <c r="H100" s="372"/>
      <c r="I100" s="185"/>
    </row>
    <row r="101" spans="1:9" ht="14.4" thickBot="1" x14ac:dyDescent="0.3">
      <c r="A101" s="373" t="s">
        <v>363</v>
      </c>
      <c r="B101" s="374" t="s">
        <v>364</v>
      </c>
      <c r="C101" s="375"/>
      <c r="D101" s="375"/>
      <c r="E101" s="375">
        <v>75568353</v>
      </c>
      <c r="F101" s="375">
        <v>75568353</v>
      </c>
      <c r="G101" s="375"/>
      <c r="H101" s="376"/>
      <c r="I101" s="180"/>
    </row>
    <row r="102" spans="1:9" x14ac:dyDescent="0.25">
      <c r="C102" s="185"/>
      <c r="D102" s="185"/>
      <c r="E102" s="185"/>
      <c r="F102" s="185"/>
      <c r="G102" s="185"/>
      <c r="H102" s="185"/>
      <c r="I102" s="185"/>
    </row>
    <row r="103" spans="1:9" x14ac:dyDescent="0.25">
      <c r="B103" s="190" t="s">
        <v>365</v>
      </c>
      <c r="C103" s="180">
        <v>2533861595</v>
      </c>
      <c r="D103" s="180">
        <v>2533861595</v>
      </c>
      <c r="E103" s="180">
        <v>487921905</v>
      </c>
      <c r="F103" s="180">
        <v>487921905</v>
      </c>
      <c r="G103" s="180">
        <v>2548446139</v>
      </c>
      <c r="H103" s="180">
        <v>2548446139</v>
      </c>
      <c r="I103" s="18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97C9C-0AE3-4AC7-BCBB-F4CFC9551501}">
  <dimension ref="A1:J77"/>
  <sheetViews>
    <sheetView view="pageBreakPreview" zoomScaleNormal="100" zoomScaleSheetLayoutView="100" workbookViewId="0">
      <selection activeCell="E23" sqref="E23"/>
    </sheetView>
  </sheetViews>
  <sheetFormatPr defaultColWidth="9.09765625" defaultRowHeight="13.2" x14ac:dyDescent="0.25"/>
  <cols>
    <col min="1" max="1" width="10.69921875" style="121" customWidth="1"/>
    <col min="2" max="2" width="52.69921875" style="121" customWidth="1"/>
    <col min="3" max="3" width="19.09765625" style="435" customWidth="1"/>
    <col min="4" max="4" width="48" style="121" customWidth="1"/>
    <col min="5" max="5" width="12.59765625" style="269" bestFit="1" customWidth="1"/>
    <col min="6" max="6" width="13.59765625" style="121" bestFit="1" customWidth="1"/>
    <col min="7" max="7" width="12.296875" style="121" bestFit="1" customWidth="1"/>
    <col min="8" max="10" width="11.296875" style="121" bestFit="1" customWidth="1"/>
    <col min="11" max="16384" width="9.09765625" style="121"/>
  </cols>
  <sheetData>
    <row r="1" spans="1:7" x14ac:dyDescent="0.25">
      <c r="A1" s="76" t="s">
        <v>366</v>
      </c>
      <c r="B1" s="78"/>
      <c r="C1" s="413"/>
      <c r="D1" s="84"/>
    </row>
    <row r="2" spans="1:7" x14ac:dyDescent="0.25">
      <c r="A2" s="77"/>
      <c r="B2" s="78"/>
      <c r="C2" s="414" t="s">
        <v>367</v>
      </c>
      <c r="D2" s="81" t="s">
        <v>128</v>
      </c>
    </row>
    <row r="3" spans="1:7" x14ac:dyDescent="0.25">
      <c r="A3" s="76" t="s">
        <v>390</v>
      </c>
      <c r="B3" s="78"/>
      <c r="C3" s="414" t="s">
        <v>368</v>
      </c>
      <c r="D3" s="80" t="s">
        <v>127</v>
      </c>
    </row>
    <row r="4" spans="1:7" x14ac:dyDescent="0.25">
      <c r="A4" s="78"/>
      <c r="B4" s="78"/>
      <c r="C4" s="414" t="s">
        <v>369</v>
      </c>
      <c r="D4" s="81" t="s">
        <v>127</v>
      </c>
    </row>
    <row r="5" spans="1:7" x14ac:dyDescent="0.25">
      <c r="A5" s="564" t="s">
        <v>370</v>
      </c>
      <c r="B5" s="564"/>
      <c r="C5" s="414" t="s">
        <v>371</v>
      </c>
      <c r="D5" s="82">
        <v>44785</v>
      </c>
    </row>
    <row r="6" spans="1:7" x14ac:dyDescent="0.25">
      <c r="A6" s="564"/>
      <c r="B6" s="564"/>
      <c r="C6" s="415" t="s">
        <v>372</v>
      </c>
      <c r="D6" s="83">
        <v>44743</v>
      </c>
    </row>
    <row r="7" spans="1:7" x14ac:dyDescent="0.25">
      <c r="A7" s="564"/>
      <c r="B7" s="564"/>
      <c r="C7" s="413"/>
      <c r="D7" s="85"/>
    </row>
    <row r="8" spans="1:7" ht="13.8" thickBot="1" x14ac:dyDescent="0.3">
      <c r="A8" s="86"/>
      <c r="B8" s="86"/>
      <c r="C8" s="416"/>
      <c r="D8" s="122"/>
    </row>
    <row r="9" spans="1:7" ht="13.8" thickTop="1" x14ac:dyDescent="0.25">
      <c r="A9" s="198" t="s">
        <v>373</v>
      </c>
      <c r="B9" s="123" t="s">
        <v>374</v>
      </c>
      <c r="C9" s="565" t="s">
        <v>375</v>
      </c>
      <c r="D9" s="566"/>
    </row>
    <row r="10" spans="1:7" x14ac:dyDescent="0.25">
      <c r="A10" s="199">
        <v>111</v>
      </c>
      <c r="B10" s="124" t="s">
        <v>376</v>
      </c>
      <c r="C10" s="417"/>
      <c r="D10" s="388"/>
    </row>
    <row r="11" spans="1:7" x14ac:dyDescent="0.25">
      <c r="A11" s="199"/>
      <c r="B11" s="384"/>
      <c r="C11" s="418"/>
      <c r="D11" s="386"/>
    </row>
    <row r="12" spans="1:7" x14ac:dyDescent="0.25">
      <c r="A12" s="200">
        <v>112</v>
      </c>
      <c r="B12" s="125"/>
      <c r="C12" s="419"/>
      <c r="D12" s="201"/>
      <c r="E12" s="270"/>
      <c r="F12" s="126"/>
    </row>
    <row r="13" spans="1:7" x14ac:dyDescent="0.25">
      <c r="A13" s="202" t="s">
        <v>182</v>
      </c>
      <c r="B13" s="127" t="s">
        <v>183</v>
      </c>
      <c r="C13" s="420">
        <v>1034012050</v>
      </c>
      <c r="D13" s="204" t="s">
        <v>377</v>
      </c>
      <c r="E13" s="435"/>
      <c r="F13" s="175"/>
    </row>
    <row r="14" spans="1:7" x14ac:dyDescent="0.25">
      <c r="A14" s="202">
        <v>11213</v>
      </c>
      <c r="B14" s="127" t="s">
        <v>596</v>
      </c>
      <c r="C14" s="420">
        <v>127946</v>
      </c>
      <c r="D14" s="204" t="s">
        <v>377</v>
      </c>
      <c r="E14" s="435"/>
      <c r="F14" s="175"/>
    </row>
    <row r="15" spans="1:7" x14ac:dyDescent="0.25">
      <c r="A15" s="202">
        <v>11221</v>
      </c>
      <c r="B15" s="127" t="s">
        <v>187</v>
      </c>
      <c r="C15" s="421">
        <v>859611230</v>
      </c>
      <c r="D15" s="447" t="s">
        <v>377</v>
      </c>
      <c r="E15" s="269">
        <v>37838</v>
      </c>
      <c r="F15" s="175"/>
      <c r="G15" s="408">
        <f>C15/E15</f>
        <v>22718.199429145305</v>
      </c>
    </row>
    <row r="16" spans="1:7" x14ac:dyDescent="0.25">
      <c r="A16" s="202"/>
      <c r="B16" s="127"/>
      <c r="C16" s="421"/>
      <c r="D16" s="208"/>
      <c r="E16" s="409"/>
    </row>
    <row r="17" spans="1:6" x14ac:dyDescent="0.25">
      <c r="A17" s="200">
        <v>131</v>
      </c>
      <c r="B17" s="172" t="s">
        <v>620</v>
      </c>
      <c r="C17" s="422">
        <v>-781920000</v>
      </c>
      <c r="D17" s="208" t="s">
        <v>621</v>
      </c>
      <c r="E17" s="409">
        <f>C17+'TB6.22'!H9</f>
        <v>19</v>
      </c>
    </row>
    <row r="18" spans="1:6" x14ac:dyDescent="0.25">
      <c r="A18" s="200"/>
      <c r="B18" s="174"/>
      <c r="C18" s="423"/>
      <c r="D18" s="208"/>
      <c r="E18" s="409"/>
    </row>
    <row r="19" spans="1:6" s="252" customFormat="1" x14ac:dyDescent="0.25">
      <c r="A19" s="200">
        <v>133</v>
      </c>
      <c r="B19" s="172" t="s">
        <v>606</v>
      </c>
      <c r="C19" s="422">
        <v>53419565</v>
      </c>
      <c r="D19" s="393" t="s">
        <v>386</v>
      </c>
      <c r="E19" s="409"/>
    </row>
    <row r="20" spans="1:6" x14ac:dyDescent="0.25">
      <c r="A20" s="200">
        <v>156</v>
      </c>
      <c r="B20" s="172" t="s">
        <v>129</v>
      </c>
      <c r="C20" s="422">
        <v>0</v>
      </c>
      <c r="D20" s="208"/>
      <c r="E20" s="409"/>
    </row>
    <row r="21" spans="1:6" x14ac:dyDescent="0.25">
      <c r="A21" s="200">
        <v>242</v>
      </c>
      <c r="B21" s="172" t="s">
        <v>474</v>
      </c>
      <c r="C21" s="422">
        <v>28432414</v>
      </c>
      <c r="D21" s="208" t="s">
        <v>378</v>
      </c>
      <c r="E21" s="409"/>
      <c r="F21" s="175"/>
    </row>
    <row r="22" spans="1:6" x14ac:dyDescent="0.25">
      <c r="A22" s="200"/>
      <c r="B22" s="172"/>
      <c r="C22" s="424"/>
      <c r="D22" s="208"/>
      <c r="E22" s="409"/>
    </row>
    <row r="23" spans="1:6" x14ac:dyDescent="0.25">
      <c r="A23" s="200">
        <v>244</v>
      </c>
      <c r="B23" s="172" t="s">
        <v>379</v>
      </c>
      <c r="C23" s="425">
        <v>5000000</v>
      </c>
      <c r="D23" s="208" t="s">
        <v>393</v>
      </c>
      <c r="E23" s="409"/>
    </row>
    <row r="24" spans="1:6" x14ac:dyDescent="0.25">
      <c r="A24" s="200">
        <v>331</v>
      </c>
      <c r="B24" s="172" t="s">
        <v>380</v>
      </c>
      <c r="C24" s="425">
        <f>SUM(C25:C26)</f>
        <v>11880000</v>
      </c>
      <c r="D24" s="208"/>
      <c r="E24" s="409"/>
    </row>
    <row r="25" spans="1:6" x14ac:dyDescent="0.25">
      <c r="A25" s="215"/>
      <c r="B25" s="173" t="s">
        <v>366</v>
      </c>
      <c r="C25" s="426">
        <v>11880000</v>
      </c>
      <c r="D25" s="217" t="s">
        <v>630</v>
      </c>
      <c r="E25" s="409"/>
      <c r="F25" s="171"/>
    </row>
    <row r="26" spans="1:6" x14ac:dyDescent="0.25">
      <c r="A26" s="215"/>
      <c r="B26" s="173"/>
      <c r="C26" s="426"/>
      <c r="D26" s="217"/>
      <c r="E26" s="409"/>
      <c r="F26" s="171"/>
    </row>
    <row r="27" spans="1:6" x14ac:dyDescent="0.25">
      <c r="A27" s="215"/>
      <c r="B27" s="172" t="s">
        <v>394</v>
      </c>
      <c r="C27" s="425">
        <f>C28</f>
        <v>298372</v>
      </c>
      <c r="D27" s="214">
        <f>SUM(D28:D32)</f>
        <v>0</v>
      </c>
      <c r="E27" s="409"/>
    </row>
    <row r="28" spans="1:6" x14ac:dyDescent="0.25">
      <c r="A28" s="215"/>
      <c r="B28" s="173" t="s">
        <v>631</v>
      </c>
      <c r="C28" s="427">
        <v>298372</v>
      </c>
      <c r="D28" s="217" t="s">
        <v>632</v>
      </c>
      <c r="E28" s="409"/>
      <c r="F28" s="171"/>
    </row>
    <row r="29" spans="1:6" s="126" customFormat="1" x14ac:dyDescent="0.25">
      <c r="A29" s="200">
        <v>3331</v>
      </c>
      <c r="B29" s="172" t="s">
        <v>473</v>
      </c>
      <c r="C29" s="422">
        <v>0</v>
      </c>
      <c r="D29" s="247" t="s">
        <v>634</v>
      </c>
      <c r="E29" s="409"/>
    </row>
    <row r="30" spans="1:6" s="126" customFormat="1" x14ac:dyDescent="0.25">
      <c r="A30" s="200"/>
      <c r="B30" s="172"/>
      <c r="C30" s="422"/>
      <c r="D30" s="208"/>
      <c r="E30" s="409"/>
    </row>
    <row r="31" spans="1:6" ht="13.8" x14ac:dyDescent="0.25">
      <c r="A31" s="200">
        <v>3334</v>
      </c>
      <c r="B31" s="172" t="s">
        <v>473</v>
      </c>
      <c r="C31" s="428"/>
      <c r="D31" s="359" t="s">
        <v>151</v>
      </c>
      <c r="E31" s="409"/>
    </row>
    <row r="32" spans="1:6" x14ac:dyDescent="0.25">
      <c r="A32" s="202"/>
      <c r="B32" s="148"/>
      <c r="C32" s="429"/>
      <c r="D32" s="222"/>
    </row>
    <row r="33" spans="1:5" ht="13.8" x14ac:dyDescent="0.25">
      <c r="A33" s="200">
        <v>3335</v>
      </c>
      <c r="B33" s="136" t="s">
        <v>381</v>
      </c>
      <c r="C33" s="428">
        <f>SUM(C34:C36)</f>
        <v>434586</v>
      </c>
      <c r="D33" s="223" t="s">
        <v>151</v>
      </c>
      <c r="E33" s="409"/>
    </row>
    <row r="34" spans="1:5" x14ac:dyDescent="0.25">
      <c r="A34" s="202"/>
      <c r="B34" s="127" t="s">
        <v>441</v>
      </c>
      <c r="C34" s="420">
        <v>401253</v>
      </c>
      <c r="D34" s="204" t="s">
        <v>599</v>
      </c>
    </row>
    <row r="35" spans="1:5" x14ac:dyDescent="0.25">
      <c r="A35" s="202"/>
      <c r="B35" s="127" t="s">
        <v>442</v>
      </c>
      <c r="C35" s="420">
        <v>33333</v>
      </c>
      <c r="D35" s="204" t="s">
        <v>599</v>
      </c>
    </row>
    <row r="36" spans="1:5" x14ac:dyDescent="0.25">
      <c r="A36" s="202"/>
      <c r="B36" s="127"/>
      <c r="C36" s="420"/>
      <c r="D36" s="204"/>
    </row>
    <row r="37" spans="1:5" x14ac:dyDescent="0.25">
      <c r="A37" s="202"/>
      <c r="B37" s="148"/>
      <c r="C37" s="430"/>
      <c r="D37" s="204"/>
    </row>
    <row r="38" spans="1:5" x14ac:dyDescent="0.25">
      <c r="A38" s="200">
        <v>334</v>
      </c>
      <c r="B38" s="172" t="s">
        <v>473</v>
      </c>
      <c r="C38" s="422">
        <v>0</v>
      </c>
      <c r="D38" s="208" t="s">
        <v>130</v>
      </c>
    </row>
    <row r="39" spans="1:5" x14ac:dyDescent="0.25">
      <c r="A39" s="215"/>
      <c r="B39" s="172"/>
      <c r="C39" s="425"/>
      <c r="D39" s="214"/>
    </row>
    <row r="40" spans="1:5" x14ac:dyDescent="0.25">
      <c r="A40" s="200">
        <v>335</v>
      </c>
      <c r="B40" s="172"/>
      <c r="C40" s="425">
        <f>SUM(C41:C41)</f>
        <v>0</v>
      </c>
      <c r="D40" s="214"/>
    </row>
    <row r="41" spans="1:5" x14ac:dyDescent="0.25">
      <c r="A41" s="215"/>
      <c r="B41" s="173"/>
      <c r="C41" s="426"/>
      <c r="D41" s="217"/>
    </row>
    <row r="42" spans="1:5" ht="13.8" x14ac:dyDescent="0.25">
      <c r="A42" s="200"/>
      <c r="B42" s="136"/>
      <c r="C42" s="428"/>
      <c r="D42" s="223"/>
    </row>
    <row r="43" spans="1:5" x14ac:dyDescent="0.25">
      <c r="A43" s="202"/>
      <c r="B43" s="127"/>
      <c r="C43" s="420"/>
      <c r="D43" s="204"/>
    </row>
    <row r="44" spans="1:5" x14ac:dyDescent="0.25">
      <c r="A44" s="200" t="s">
        <v>385</v>
      </c>
      <c r="B44" s="136" t="s">
        <v>473</v>
      </c>
      <c r="C44" s="431">
        <f>SUM(C45:C45)</f>
        <v>0</v>
      </c>
      <c r="D44" s="229"/>
    </row>
    <row r="45" spans="1:5" x14ac:dyDescent="0.25">
      <c r="A45" s="215"/>
      <c r="B45" s="142"/>
      <c r="C45" s="432"/>
      <c r="D45" s="336"/>
    </row>
    <row r="46" spans="1:5" x14ac:dyDescent="0.25">
      <c r="A46" s="215"/>
      <c r="B46" s="142"/>
      <c r="C46" s="432"/>
      <c r="D46" s="336"/>
    </row>
    <row r="47" spans="1:5" x14ac:dyDescent="0.25">
      <c r="A47" s="200">
        <v>3388</v>
      </c>
      <c r="B47" s="136" t="s">
        <v>447</v>
      </c>
      <c r="C47" s="431">
        <f>SUM(C48:C49)</f>
        <v>10816348</v>
      </c>
      <c r="D47" s="229"/>
      <c r="E47" s="409"/>
    </row>
    <row r="48" spans="1:5" s="157" customFormat="1" x14ac:dyDescent="0.25">
      <c r="A48" s="215"/>
      <c r="B48" s="142" t="s">
        <v>635</v>
      </c>
      <c r="C48" s="433">
        <v>10816348</v>
      </c>
      <c r="D48" s="231"/>
      <c r="E48" s="273"/>
    </row>
    <row r="49" spans="1:6" s="157" customFormat="1" x14ac:dyDescent="0.25">
      <c r="A49" s="215"/>
      <c r="B49" s="142" t="s">
        <v>483</v>
      </c>
      <c r="C49" s="433">
        <v>0</v>
      </c>
      <c r="D49" s="231"/>
      <c r="E49" s="273"/>
    </row>
    <row r="50" spans="1:6" s="157" customFormat="1" x14ac:dyDescent="0.25">
      <c r="A50" s="215"/>
      <c r="B50" s="142"/>
      <c r="C50" s="433"/>
      <c r="D50" s="231"/>
      <c r="E50" s="273"/>
    </row>
    <row r="51" spans="1:6" ht="13.8" x14ac:dyDescent="0.25">
      <c r="A51" s="200">
        <v>511</v>
      </c>
      <c r="B51" s="136" t="s">
        <v>633</v>
      </c>
      <c r="C51" s="436">
        <f>SUM(C52:C53)</f>
        <v>3240.74</v>
      </c>
      <c r="D51" s="234">
        <f>SUM(D52:D52)</f>
        <v>75402298</v>
      </c>
      <c r="F51" s="175"/>
    </row>
    <row r="52" spans="1:6" s="157" customFormat="1" x14ac:dyDescent="0.25">
      <c r="A52" s="215"/>
      <c r="B52" s="142" t="s">
        <v>472</v>
      </c>
      <c r="C52" s="437">
        <v>3240.74</v>
      </c>
      <c r="D52" s="236">
        <v>75402298</v>
      </c>
      <c r="E52" s="394">
        <f>D52/C52</f>
        <v>23267.00012960003</v>
      </c>
    </row>
    <row r="53" spans="1:6" s="157" customFormat="1" x14ac:dyDescent="0.25">
      <c r="A53" s="215"/>
      <c r="B53" s="142"/>
      <c r="C53" s="433"/>
      <c r="D53" s="236"/>
      <c r="E53" s="273"/>
    </row>
    <row r="54" spans="1:6" x14ac:dyDescent="0.25">
      <c r="A54" s="200">
        <v>632</v>
      </c>
      <c r="B54" s="136"/>
      <c r="C54" s="431"/>
      <c r="D54" s="229"/>
    </row>
    <row r="55" spans="1:6" x14ac:dyDescent="0.25">
      <c r="A55" s="200"/>
      <c r="B55" s="136"/>
      <c r="C55" s="431"/>
      <c r="D55" s="229"/>
    </row>
    <row r="56" spans="1:6" x14ac:dyDescent="0.25">
      <c r="A56" s="200">
        <v>642</v>
      </c>
      <c r="B56" s="136"/>
      <c r="C56" s="431"/>
      <c r="D56" s="300" t="s">
        <v>636</v>
      </c>
    </row>
    <row r="57" spans="1:6" s="157" customFormat="1" x14ac:dyDescent="0.25">
      <c r="A57" s="215"/>
      <c r="B57" s="142"/>
      <c r="C57" s="433"/>
      <c r="D57" s="231"/>
      <c r="E57" s="273"/>
    </row>
    <row r="58" spans="1:6" x14ac:dyDescent="0.25">
      <c r="A58" s="202"/>
      <c r="B58" s="148"/>
      <c r="C58" s="420"/>
      <c r="D58" s="237"/>
    </row>
    <row r="59" spans="1:6" x14ac:dyDescent="0.25">
      <c r="A59" s="200" t="s">
        <v>388</v>
      </c>
      <c r="B59" s="136"/>
      <c r="C59" s="431"/>
      <c r="D59" s="229"/>
    </row>
    <row r="60" spans="1:6" x14ac:dyDescent="0.25">
      <c r="A60" s="202"/>
      <c r="B60" s="148"/>
      <c r="C60" s="420"/>
      <c r="D60" s="237"/>
    </row>
    <row r="61" spans="1:6" s="126" customFormat="1" x14ac:dyDescent="0.25">
      <c r="A61" s="200" t="s">
        <v>593</v>
      </c>
      <c r="B61" s="136"/>
      <c r="C61" s="431"/>
      <c r="D61" s="229"/>
      <c r="E61" s="270"/>
    </row>
    <row r="62" spans="1:6" x14ac:dyDescent="0.25">
      <c r="A62" s="202"/>
      <c r="B62" s="148"/>
      <c r="C62" s="430"/>
      <c r="D62" s="204"/>
    </row>
    <row r="63" spans="1:6" x14ac:dyDescent="0.25">
      <c r="A63" s="202"/>
      <c r="B63" s="166"/>
      <c r="C63" s="562"/>
      <c r="D63" s="563"/>
    </row>
    <row r="64" spans="1:6" x14ac:dyDescent="0.25">
      <c r="A64" s="202"/>
      <c r="B64" s="148"/>
      <c r="C64" s="567"/>
      <c r="D64" s="568"/>
    </row>
    <row r="65" spans="1:10" x14ac:dyDescent="0.25">
      <c r="A65" s="202"/>
      <c r="B65" s="148"/>
      <c r="C65" s="567"/>
      <c r="D65" s="568"/>
    </row>
    <row r="66" spans="1:10" ht="28.5" customHeight="1" x14ac:dyDescent="0.25">
      <c r="A66" s="202"/>
      <c r="B66" s="132" t="s">
        <v>427</v>
      </c>
      <c r="C66" s="562" t="s">
        <v>428</v>
      </c>
      <c r="D66" s="563"/>
    </row>
    <row r="67" spans="1:10" x14ac:dyDescent="0.25">
      <c r="A67" s="202"/>
      <c r="B67" s="148"/>
      <c r="C67" s="434"/>
      <c r="D67" s="240"/>
    </row>
    <row r="68" spans="1:10" ht="15" customHeight="1" thickBot="1" x14ac:dyDescent="0.3">
      <c r="A68" s="241"/>
      <c r="B68" s="242"/>
      <c r="C68" s="557"/>
      <c r="D68" s="558"/>
    </row>
    <row r="69" spans="1:10" s="269" customFormat="1" ht="13.8" thickTop="1" x14ac:dyDescent="0.25">
      <c r="A69" s="121"/>
      <c r="B69" s="121"/>
      <c r="C69" s="435"/>
      <c r="D69" s="121"/>
      <c r="F69" s="121"/>
      <c r="G69" s="121"/>
      <c r="H69" s="121"/>
      <c r="I69" s="121"/>
      <c r="J69" s="121"/>
    </row>
    <row r="70" spans="1:10" s="269" customFormat="1" ht="36.75" customHeight="1" x14ac:dyDescent="0.25">
      <c r="A70" s="121"/>
      <c r="B70" s="559" t="s">
        <v>406</v>
      </c>
      <c r="C70" s="560" t="s">
        <v>407</v>
      </c>
      <c r="D70" s="560"/>
      <c r="F70" s="121"/>
      <c r="G70" s="121"/>
      <c r="H70" s="121"/>
      <c r="I70" s="121"/>
      <c r="J70" s="121"/>
    </row>
    <row r="71" spans="1:10" s="269" customFormat="1" ht="59.25" customHeight="1" x14ac:dyDescent="0.25">
      <c r="A71" s="121"/>
      <c r="B71" s="559"/>
      <c r="C71" s="556" t="s">
        <v>408</v>
      </c>
      <c r="D71" s="556"/>
      <c r="F71" s="121"/>
      <c r="G71" s="121"/>
      <c r="H71" s="121"/>
      <c r="I71" s="121"/>
      <c r="J71" s="121"/>
    </row>
    <row r="72" spans="1:10" s="269" customFormat="1" x14ac:dyDescent="0.25">
      <c r="A72" s="121"/>
      <c r="B72" s="559"/>
      <c r="C72" s="556" t="s">
        <v>409</v>
      </c>
      <c r="D72" s="556"/>
      <c r="F72" s="121"/>
      <c r="G72" s="121"/>
      <c r="H72" s="121"/>
      <c r="I72" s="121"/>
      <c r="J72" s="121"/>
    </row>
    <row r="73" spans="1:10" s="269" customFormat="1" x14ac:dyDescent="0.25">
      <c r="A73" s="121"/>
      <c r="B73" s="559"/>
      <c r="C73" s="561" t="s">
        <v>410</v>
      </c>
      <c r="D73" s="561"/>
      <c r="F73" s="121"/>
      <c r="G73" s="121"/>
      <c r="H73" s="121"/>
      <c r="I73" s="121"/>
      <c r="J73" s="121"/>
    </row>
    <row r="74" spans="1:10" s="269" customFormat="1" ht="54" customHeight="1" x14ac:dyDescent="0.25">
      <c r="A74" s="121"/>
      <c r="B74" s="559"/>
      <c r="C74" s="561" t="s">
        <v>411</v>
      </c>
      <c r="D74" s="561"/>
      <c r="F74" s="121"/>
      <c r="G74" s="121"/>
      <c r="H74" s="121"/>
      <c r="I74" s="121"/>
      <c r="J74" s="121"/>
    </row>
    <row r="75" spans="1:10" s="269" customFormat="1" ht="30.75" customHeight="1" x14ac:dyDescent="0.25">
      <c r="A75" s="121"/>
      <c r="B75" s="559"/>
      <c r="C75" s="556" t="s">
        <v>413</v>
      </c>
      <c r="D75" s="556"/>
      <c r="F75" s="121"/>
      <c r="G75" s="121"/>
      <c r="H75" s="121"/>
      <c r="I75" s="121"/>
      <c r="J75" s="121"/>
    </row>
    <row r="77" spans="1:10" s="269" customFormat="1" ht="100.5" customHeight="1" x14ac:dyDescent="0.25">
      <c r="A77" s="121"/>
      <c r="B77" s="120" t="s">
        <v>412</v>
      </c>
      <c r="C77" s="556" t="s">
        <v>421</v>
      </c>
      <c r="D77" s="556"/>
      <c r="F77" s="121"/>
      <c r="G77" s="121"/>
      <c r="H77" s="121"/>
      <c r="I77" s="121"/>
      <c r="J77" s="121"/>
    </row>
  </sheetData>
  <mergeCells count="15">
    <mergeCell ref="C77:D77"/>
    <mergeCell ref="C68:D68"/>
    <mergeCell ref="B70:B75"/>
    <mergeCell ref="C70:D70"/>
    <mergeCell ref="C71:D71"/>
    <mergeCell ref="C72:D72"/>
    <mergeCell ref="C73:D73"/>
    <mergeCell ref="C74:D74"/>
    <mergeCell ref="C75:D75"/>
    <mergeCell ref="C66:D66"/>
    <mergeCell ref="A5:B7"/>
    <mergeCell ref="C9:D9"/>
    <mergeCell ref="C63:D63"/>
    <mergeCell ref="C64:D64"/>
    <mergeCell ref="C65:D65"/>
  </mergeCells>
  <pageMargins left="0.7" right="0.7" top="0.75" bottom="0.75" header="0.3" footer="0.3"/>
  <pageSetup scale="6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33DD3-5FC3-4FCD-B098-1C4841F9A12E}">
  <dimension ref="A1:M103"/>
  <sheetViews>
    <sheetView zoomScale="85" zoomScaleNormal="85" workbookViewId="0">
      <pane ySplit="1" topLeftCell="A20" activePane="bottomLeft" state="frozen"/>
      <selection pane="bottomLeft" activeCell="J27" sqref="J27"/>
    </sheetView>
  </sheetViews>
  <sheetFormatPr defaultRowHeight="13.8" x14ac:dyDescent="0.25"/>
  <cols>
    <col min="1" max="1" width="11.19921875" customWidth="1"/>
    <col min="2" max="2" width="34.19921875" customWidth="1"/>
    <col min="3" max="3" width="15.19921875" customWidth="1"/>
    <col min="4" max="6" width="15.69921875" customWidth="1"/>
    <col min="7" max="7" width="15.59765625" customWidth="1"/>
    <col min="8" max="8" width="16.09765625" customWidth="1"/>
    <col min="9" max="9" width="3.19921875" customWidth="1"/>
    <col min="10" max="11" width="12.69921875" bestFit="1" customWidth="1"/>
    <col min="12" max="13" width="10.796875" bestFit="1" customWidth="1"/>
  </cols>
  <sheetData>
    <row r="1" spans="1:13" x14ac:dyDescent="0.25">
      <c r="A1" s="448" t="s">
        <v>7</v>
      </c>
      <c r="B1" s="448" t="s">
        <v>168</v>
      </c>
      <c r="C1" s="448" t="s">
        <v>169</v>
      </c>
      <c r="D1" s="448" t="s">
        <v>170</v>
      </c>
      <c r="E1" s="448" t="s">
        <v>487</v>
      </c>
      <c r="F1" s="448" t="s">
        <v>488</v>
      </c>
      <c r="G1" s="448" t="s">
        <v>173</v>
      </c>
      <c r="H1" s="448" t="s">
        <v>174</v>
      </c>
      <c r="I1" s="380" t="s">
        <v>375</v>
      </c>
      <c r="J1" s="380"/>
      <c r="K1" s="380"/>
      <c r="L1" s="380"/>
      <c r="M1" s="380"/>
    </row>
    <row r="2" spans="1:13" x14ac:dyDescent="0.25">
      <c r="A2" s="177" t="s">
        <v>178</v>
      </c>
      <c r="B2" s="177" t="s">
        <v>179</v>
      </c>
      <c r="C2" s="178">
        <v>1887545388</v>
      </c>
      <c r="D2" s="178"/>
      <c r="E2" s="178">
        <v>81384321</v>
      </c>
      <c r="F2" s="178">
        <v>75178483</v>
      </c>
      <c r="G2" s="178">
        <v>1893751226</v>
      </c>
      <c r="H2" s="178"/>
      <c r="I2" s="180" t="s">
        <v>151</v>
      </c>
      <c r="J2" s="180">
        <v>1893751226</v>
      </c>
      <c r="K2" s="180"/>
      <c r="L2" s="180">
        <f>G2-J2</f>
        <v>0</v>
      </c>
      <c r="M2" s="180">
        <f>H2-K2</f>
        <v>0</v>
      </c>
    </row>
    <row r="3" spans="1:13" x14ac:dyDescent="0.25">
      <c r="A3" s="182" t="s">
        <v>180</v>
      </c>
      <c r="B3" s="182" t="s">
        <v>181</v>
      </c>
      <c r="C3" s="183">
        <v>1109134158</v>
      </c>
      <c r="D3" s="183"/>
      <c r="E3" s="183">
        <v>184321</v>
      </c>
      <c r="F3" s="183">
        <v>75178483</v>
      </c>
      <c r="G3" s="183">
        <v>1034139996</v>
      </c>
      <c r="H3" s="183"/>
      <c r="I3" s="185"/>
      <c r="J3" s="185">
        <v>1034139996</v>
      </c>
      <c r="K3" s="185"/>
      <c r="L3" s="185">
        <f t="shared" ref="L3:L66" si="0">G3-J3</f>
        <v>0</v>
      </c>
      <c r="M3" s="185">
        <f t="shared" ref="M3:M66" si="1">H3-K3</f>
        <v>0</v>
      </c>
    </row>
    <row r="4" spans="1:13" x14ac:dyDescent="0.25">
      <c r="A4" s="182" t="s">
        <v>182</v>
      </c>
      <c r="B4" s="182" t="s">
        <v>183</v>
      </c>
      <c r="C4" s="183">
        <v>1109006234</v>
      </c>
      <c r="D4" s="183"/>
      <c r="E4" s="183">
        <v>184299</v>
      </c>
      <c r="F4" s="183">
        <v>75178483</v>
      </c>
      <c r="G4" s="183">
        <v>1034012050</v>
      </c>
      <c r="H4" s="183"/>
      <c r="I4" s="185"/>
      <c r="J4" s="185">
        <v>1034012050</v>
      </c>
      <c r="K4" s="185"/>
      <c r="L4" s="185">
        <f t="shared" si="0"/>
        <v>0</v>
      </c>
      <c r="M4" s="185">
        <f t="shared" si="1"/>
        <v>0</v>
      </c>
    </row>
    <row r="5" spans="1:13" x14ac:dyDescent="0.25">
      <c r="A5" s="182" t="s">
        <v>605</v>
      </c>
      <c r="B5" s="182" t="s">
        <v>596</v>
      </c>
      <c r="C5" s="183">
        <v>127924</v>
      </c>
      <c r="D5" s="183"/>
      <c r="E5" s="183">
        <v>22</v>
      </c>
      <c r="F5" s="183"/>
      <c r="G5" s="183">
        <v>127946</v>
      </c>
      <c r="H5" s="183"/>
      <c r="I5" s="185"/>
      <c r="J5" s="185">
        <v>127946</v>
      </c>
      <c r="K5" s="185"/>
      <c r="L5" s="185">
        <f t="shared" si="0"/>
        <v>0</v>
      </c>
      <c r="M5" s="185">
        <f t="shared" si="1"/>
        <v>0</v>
      </c>
    </row>
    <row r="6" spans="1:13" x14ac:dyDescent="0.25">
      <c r="A6" s="182" t="s">
        <v>184</v>
      </c>
      <c r="B6" s="182" t="s">
        <v>185</v>
      </c>
      <c r="C6" s="183">
        <v>778411230</v>
      </c>
      <c r="D6" s="183"/>
      <c r="E6" s="183">
        <v>81200000</v>
      </c>
      <c r="F6" s="183"/>
      <c r="G6" s="183">
        <v>859611230</v>
      </c>
      <c r="H6" s="183"/>
      <c r="I6" s="185"/>
      <c r="J6" s="185">
        <v>859611230</v>
      </c>
      <c r="K6" s="185"/>
      <c r="L6" s="185">
        <f t="shared" si="0"/>
        <v>0</v>
      </c>
      <c r="M6" s="185">
        <f t="shared" si="1"/>
        <v>0</v>
      </c>
    </row>
    <row r="7" spans="1:13" x14ac:dyDescent="0.25">
      <c r="A7" s="182" t="s">
        <v>186</v>
      </c>
      <c r="B7" s="182" t="s">
        <v>187</v>
      </c>
      <c r="C7" s="183">
        <v>778411230</v>
      </c>
      <c r="D7" s="183"/>
      <c r="E7" s="183">
        <v>81200000</v>
      </c>
      <c r="F7" s="183"/>
      <c r="G7" s="183">
        <v>859611230</v>
      </c>
      <c r="H7" s="183"/>
      <c r="I7" s="185"/>
      <c r="J7" s="185">
        <v>859611230</v>
      </c>
      <c r="K7" s="185"/>
      <c r="L7" s="185">
        <f t="shared" si="0"/>
        <v>0</v>
      </c>
      <c r="M7" s="185">
        <f t="shared" si="1"/>
        <v>0</v>
      </c>
    </row>
    <row r="8" spans="1:13" x14ac:dyDescent="0.25">
      <c r="A8" s="177" t="s">
        <v>188</v>
      </c>
      <c r="B8" s="177" t="s">
        <v>189</v>
      </c>
      <c r="C8" s="178"/>
      <c r="D8" s="178">
        <v>781920000</v>
      </c>
      <c r="E8" s="178">
        <v>81434500</v>
      </c>
      <c r="F8" s="178">
        <v>81434500</v>
      </c>
      <c r="G8" s="178"/>
      <c r="H8" s="178">
        <v>781920000</v>
      </c>
      <c r="I8" s="180" t="s">
        <v>151</v>
      </c>
      <c r="J8" s="180"/>
      <c r="K8" s="180">
        <v>781920000</v>
      </c>
      <c r="L8" s="180">
        <f t="shared" si="0"/>
        <v>0</v>
      </c>
      <c r="M8" s="180">
        <f t="shared" si="1"/>
        <v>0</v>
      </c>
    </row>
    <row r="9" spans="1:13" x14ac:dyDescent="0.25">
      <c r="A9" s="182" t="s">
        <v>190</v>
      </c>
      <c r="B9" s="182" t="s">
        <v>191</v>
      </c>
      <c r="C9" s="183"/>
      <c r="D9" s="183">
        <v>781920000</v>
      </c>
      <c r="E9" s="183">
        <v>81434500</v>
      </c>
      <c r="F9" s="183">
        <v>81434500</v>
      </c>
      <c r="G9" s="183"/>
      <c r="H9" s="183">
        <v>781920000</v>
      </c>
      <c r="I9" s="185"/>
      <c r="J9" s="185"/>
      <c r="K9" s="185">
        <v>781920000</v>
      </c>
      <c r="L9" s="185">
        <f t="shared" si="0"/>
        <v>0</v>
      </c>
      <c r="M9" s="185">
        <f t="shared" si="1"/>
        <v>0</v>
      </c>
    </row>
    <row r="10" spans="1:13" x14ac:dyDescent="0.25">
      <c r="A10" s="182" t="s">
        <v>192</v>
      </c>
      <c r="B10" s="182" t="s">
        <v>193</v>
      </c>
      <c r="C10" s="183"/>
      <c r="D10" s="183">
        <v>781920000</v>
      </c>
      <c r="E10" s="183">
        <v>81434500</v>
      </c>
      <c r="F10" s="183">
        <v>81434500</v>
      </c>
      <c r="G10" s="183"/>
      <c r="H10" s="183">
        <v>781920000</v>
      </c>
      <c r="I10" s="185"/>
      <c r="J10" s="185"/>
      <c r="K10" s="185">
        <v>781920000</v>
      </c>
      <c r="L10" s="185">
        <f t="shared" si="0"/>
        <v>0</v>
      </c>
      <c r="M10" s="185">
        <f t="shared" si="1"/>
        <v>0</v>
      </c>
    </row>
    <row r="11" spans="1:13" x14ac:dyDescent="0.25">
      <c r="A11" s="182" t="s">
        <v>457</v>
      </c>
      <c r="B11" s="182" t="s">
        <v>458</v>
      </c>
      <c r="C11" s="183"/>
      <c r="D11" s="183">
        <v>781920000</v>
      </c>
      <c r="E11" s="183"/>
      <c r="F11" s="183"/>
      <c r="G11" s="183"/>
      <c r="H11" s="183">
        <v>781920000</v>
      </c>
      <c r="I11" s="185"/>
      <c r="J11" s="185"/>
      <c r="K11" s="185">
        <v>781920000</v>
      </c>
      <c r="L11" s="185">
        <f t="shared" si="0"/>
        <v>0</v>
      </c>
      <c r="M11" s="185">
        <f t="shared" si="1"/>
        <v>0</v>
      </c>
    </row>
    <row r="12" spans="1:13" x14ac:dyDescent="0.25">
      <c r="A12" s="182" t="s">
        <v>194</v>
      </c>
      <c r="B12" s="182" t="s">
        <v>195</v>
      </c>
      <c r="C12" s="183"/>
      <c r="D12" s="183"/>
      <c r="E12" s="183">
        <v>81434500</v>
      </c>
      <c r="F12" s="183">
        <v>81434500</v>
      </c>
      <c r="G12" s="183"/>
      <c r="H12" s="183"/>
      <c r="I12" s="185"/>
      <c r="J12" s="185"/>
      <c r="K12" s="185"/>
      <c r="L12" s="185">
        <f t="shared" si="0"/>
        <v>0</v>
      </c>
      <c r="M12" s="185">
        <f t="shared" si="1"/>
        <v>0</v>
      </c>
    </row>
    <row r="13" spans="1:13" x14ac:dyDescent="0.25">
      <c r="A13" s="177" t="s">
        <v>196</v>
      </c>
      <c r="B13" s="177" t="s">
        <v>197</v>
      </c>
      <c r="C13" s="178">
        <v>57869571</v>
      </c>
      <c r="D13" s="178"/>
      <c r="E13" s="178">
        <v>1582196</v>
      </c>
      <c r="F13" s="178">
        <v>6032202</v>
      </c>
      <c r="G13" s="178">
        <v>53419565</v>
      </c>
      <c r="H13" s="178"/>
      <c r="I13" s="180" t="s">
        <v>638</v>
      </c>
      <c r="J13" s="180">
        <v>53419583</v>
      </c>
      <c r="K13" s="180"/>
      <c r="L13" s="180">
        <f t="shared" si="0"/>
        <v>-18</v>
      </c>
      <c r="M13" s="180">
        <f t="shared" si="1"/>
        <v>0</v>
      </c>
    </row>
    <row r="14" spans="1:13" x14ac:dyDescent="0.25">
      <c r="A14" s="182" t="s">
        <v>198</v>
      </c>
      <c r="B14" s="182" t="s">
        <v>199</v>
      </c>
      <c r="C14" s="183">
        <v>57869571</v>
      </c>
      <c r="D14" s="183"/>
      <c r="E14" s="183">
        <v>1582196</v>
      </c>
      <c r="F14" s="183">
        <v>6032202</v>
      </c>
      <c r="G14" s="183">
        <v>53419565</v>
      </c>
      <c r="H14" s="183"/>
      <c r="I14" s="185"/>
      <c r="J14" s="185">
        <v>53419583</v>
      </c>
      <c r="K14" s="185"/>
      <c r="L14" s="185">
        <f t="shared" si="0"/>
        <v>-18</v>
      </c>
      <c r="M14" s="185">
        <f t="shared" si="1"/>
        <v>0</v>
      </c>
    </row>
    <row r="15" spans="1:13" x14ac:dyDescent="0.25">
      <c r="A15" s="182" t="s">
        <v>200</v>
      </c>
      <c r="B15" s="182" t="s">
        <v>201</v>
      </c>
      <c r="C15" s="183">
        <v>57869571</v>
      </c>
      <c r="D15" s="183"/>
      <c r="E15" s="183">
        <v>1582196</v>
      </c>
      <c r="F15" s="183">
        <v>6032202</v>
      </c>
      <c r="G15" s="183">
        <v>53419565</v>
      </c>
      <c r="H15" s="183"/>
      <c r="I15" s="185"/>
      <c r="J15" s="185">
        <v>53419583</v>
      </c>
      <c r="K15" s="185"/>
      <c r="L15" s="185">
        <f t="shared" si="0"/>
        <v>-18</v>
      </c>
      <c r="M15" s="185">
        <f t="shared" si="1"/>
        <v>0</v>
      </c>
    </row>
    <row r="16" spans="1:13" x14ac:dyDescent="0.25">
      <c r="A16" s="182" t="s">
        <v>202</v>
      </c>
      <c r="B16" s="182" t="s">
        <v>203</v>
      </c>
      <c r="C16" s="183">
        <v>57869571</v>
      </c>
      <c r="D16" s="183"/>
      <c r="E16" s="183">
        <v>1582196</v>
      </c>
      <c r="F16" s="183">
        <v>6032202</v>
      </c>
      <c r="G16" s="183">
        <v>53419565</v>
      </c>
      <c r="H16" s="183"/>
      <c r="I16" s="185"/>
      <c r="J16" s="185">
        <v>53419583</v>
      </c>
      <c r="K16" s="185"/>
      <c r="L16" s="185">
        <f t="shared" si="0"/>
        <v>-18</v>
      </c>
      <c r="M16" s="185">
        <f t="shared" si="1"/>
        <v>0</v>
      </c>
    </row>
    <row r="17" spans="1:13" x14ac:dyDescent="0.25">
      <c r="A17" s="182" t="s">
        <v>204</v>
      </c>
      <c r="B17" s="182" t="s">
        <v>205</v>
      </c>
      <c r="C17" s="183"/>
      <c r="D17" s="183"/>
      <c r="E17" s="183"/>
      <c r="F17" s="183"/>
      <c r="G17" s="183"/>
      <c r="H17" s="183"/>
      <c r="I17" s="185"/>
      <c r="J17" s="185"/>
      <c r="K17" s="185"/>
      <c r="L17" s="185">
        <f t="shared" si="0"/>
        <v>0</v>
      </c>
      <c r="M17" s="185">
        <f t="shared" si="1"/>
        <v>0</v>
      </c>
    </row>
    <row r="18" spans="1:13" x14ac:dyDescent="0.25">
      <c r="A18" s="182" t="s">
        <v>206</v>
      </c>
      <c r="B18" s="182" t="s">
        <v>207</v>
      </c>
      <c r="C18" s="183"/>
      <c r="D18" s="183"/>
      <c r="E18" s="183"/>
      <c r="F18" s="183"/>
      <c r="G18" s="183"/>
      <c r="H18" s="183"/>
      <c r="I18" s="185"/>
      <c r="J18" s="185"/>
      <c r="K18" s="185"/>
      <c r="L18" s="185">
        <f t="shared" si="0"/>
        <v>0</v>
      </c>
      <c r="M18" s="185">
        <f t="shared" si="1"/>
        <v>0</v>
      </c>
    </row>
    <row r="19" spans="1:13" x14ac:dyDescent="0.25">
      <c r="A19" s="177" t="s">
        <v>208</v>
      </c>
      <c r="B19" s="177" t="s">
        <v>209</v>
      </c>
      <c r="C19" s="178"/>
      <c r="D19" s="178"/>
      <c r="E19" s="178"/>
      <c r="F19" s="178"/>
      <c r="G19" s="178"/>
      <c r="H19" s="178"/>
      <c r="I19" s="180"/>
      <c r="J19" s="180"/>
      <c r="K19" s="180"/>
      <c r="L19" s="180">
        <f t="shared" si="0"/>
        <v>0</v>
      </c>
      <c r="M19" s="180">
        <f t="shared" si="1"/>
        <v>0</v>
      </c>
    </row>
    <row r="20" spans="1:13" x14ac:dyDescent="0.25">
      <c r="A20" s="182" t="s">
        <v>210</v>
      </c>
      <c r="B20" s="182" t="s">
        <v>211</v>
      </c>
      <c r="C20" s="183"/>
      <c r="D20" s="183"/>
      <c r="E20" s="183"/>
      <c r="F20" s="183"/>
      <c r="G20" s="183"/>
      <c r="H20" s="183"/>
      <c r="I20" s="185"/>
      <c r="J20" s="185"/>
      <c r="K20" s="185"/>
      <c r="L20" s="185">
        <f t="shared" si="0"/>
        <v>0</v>
      </c>
      <c r="M20" s="185">
        <f t="shared" si="1"/>
        <v>0</v>
      </c>
    </row>
    <row r="21" spans="1:13" x14ac:dyDescent="0.25">
      <c r="A21" s="177" t="s">
        <v>212</v>
      </c>
      <c r="B21" s="177" t="s">
        <v>213</v>
      </c>
      <c r="C21" s="178"/>
      <c r="D21" s="178"/>
      <c r="E21" s="178"/>
      <c r="F21" s="178"/>
      <c r="G21" s="178"/>
      <c r="H21" s="178"/>
      <c r="I21" s="180"/>
      <c r="J21" s="180"/>
      <c r="K21" s="180"/>
      <c r="L21" s="180">
        <f t="shared" si="0"/>
        <v>0</v>
      </c>
      <c r="M21" s="180">
        <f t="shared" si="1"/>
        <v>0</v>
      </c>
    </row>
    <row r="22" spans="1:13" x14ac:dyDescent="0.25">
      <c r="A22" s="182" t="s">
        <v>214</v>
      </c>
      <c r="B22" s="182" t="s">
        <v>213</v>
      </c>
      <c r="C22" s="183"/>
      <c r="D22" s="183"/>
      <c r="E22" s="183"/>
      <c r="F22" s="183"/>
      <c r="G22" s="183"/>
      <c r="H22" s="183"/>
      <c r="I22" s="185"/>
      <c r="J22" s="185"/>
      <c r="K22" s="185"/>
      <c r="L22" s="185">
        <f t="shared" si="0"/>
        <v>0</v>
      </c>
      <c r="M22" s="185">
        <f t="shared" si="1"/>
        <v>0</v>
      </c>
    </row>
    <row r="23" spans="1:13" x14ac:dyDescent="0.25">
      <c r="A23" s="177" t="s">
        <v>215</v>
      </c>
      <c r="B23" s="177" t="s">
        <v>216</v>
      </c>
      <c r="C23" s="178"/>
      <c r="D23" s="178"/>
      <c r="E23" s="178">
        <v>26193872</v>
      </c>
      <c r="F23" s="178">
        <v>26193872</v>
      </c>
      <c r="G23" s="178"/>
      <c r="H23" s="178"/>
      <c r="I23" s="180" t="s">
        <v>151</v>
      </c>
      <c r="J23" s="180"/>
      <c r="K23" s="180"/>
      <c r="L23" s="180">
        <f t="shared" si="0"/>
        <v>0</v>
      </c>
      <c r="M23" s="180">
        <f t="shared" si="1"/>
        <v>0</v>
      </c>
    </row>
    <row r="24" spans="1:13" x14ac:dyDescent="0.25">
      <c r="A24" s="182" t="s">
        <v>217</v>
      </c>
      <c r="B24" s="182" t="s">
        <v>218</v>
      </c>
      <c r="C24" s="183"/>
      <c r="D24" s="183"/>
      <c r="E24" s="183">
        <v>26193872</v>
      </c>
      <c r="F24" s="183">
        <v>26193872</v>
      </c>
      <c r="G24" s="183"/>
      <c r="H24" s="183"/>
      <c r="I24" s="185"/>
      <c r="J24" s="185"/>
      <c r="K24" s="185"/>
      <c r="L24" s="185">
        <f t="shared" si="0"/>
        <v>0</v>
      </c>
      <c r="M24" s="185">
        <f t="shared" si="1"/>
        <v>0</v>
      </c>
    </row>
    <row r="25" spans="1:13" x14ac:dyDescent="0.25">
      <c r="A25" s="177" t="s">
        <v>219</v>
      </c>
      <c r="B25" s="177" t="s">
        <v>220</v>
      </c>
      <c r="C25" s="178"/>
      <c r="D25" s="178"/>
      <c r="E25" s="178"/>
      <c r="F25" s="178"/>
      <c r="G25" s="178"/>
      <c r="H25" s="178"/>
      <c r="I25" s="180"/>
      <c r="J25" s="180"/>
      <c r="K25" s="180"/>
      <c r="L25" s="180">
        <f t="shared" si="0"/>
        <v>0</v>
      </c>
      <c r="M25" s="180">
        <f t="shared" si="1"/>
        <v>0</v>
      </c>
    </row>
    <row r="26" spans="1:13" x14ac:dyDescent="0.25">
      <c r="A26" s="182" t="s">
        <v>221</v>
      </c>
      <c r="B26" s="182" t="s">
        <v>222</v>
      </c>
      <c r="C26" s="183"/>
      <c r="D26" s="183"/>
      <c r="E26" s="183"/>
      <c r="F26" s="183"/>
      <c r="G26" s="183"/>
      <c r="H26" s="183"/>
      <c r="I26" s="185"/>
      <c r="J26" s="185"/>
      <c r="K26" s="185"/>
      <c r="L26" s="185">
        <f t="shared" si="0"/>
        <v>0</v>
      </c>
      <c r="M26" s="185">
        <f t="shared" si="1"/>
        <v>0</v>
      </c>
    </row>
    <row r="27" spans="1:13" x14ac:dyDescent="0.25">
      <c r="A27" s="177" t="s">
        <v>223</v>
      </c>
      <c r="B27" s="177" t="s">
        <v>224</v>
      </c>
      <c r="C27" s="178">
        <v>39715343</v>
      </c>
      <c r="D27" s="178"/>
      <c r="E27" s="178"/>
      <c r="F27" s="178">
        <v>11282929</v>
      </c>
      <c r="G27" s="178">
        <v>28432414</v>
      </c>
      <c r="H27" s="178"/>
      <c r="I27" s="180" t="s">
        <v>151</v>
      </c>
      <c r="J27" s="180">
        <v>28432414</v>
      </c>
      <c r="K27" s="180"/>
      <c r="L27" s="180">
        <f t="shared" si="0"/>
        <v>0</v>
      </c>
      <c r="M27" s="180">
        <f t="shared" si="1"/>
        <v>0</v>
      </c>
    </row>
    <row r="28" spans="1:13" x14ac:dyDescent="0.25">
      <c r="A28" s="182" t="s">
        <v>225</v>
      </c>
      <c r="B28" s="182" t="s">
        <v>226</v>
      </c>
      <c r="C28" s="183">
        <v>38440000</v>
      </c>
      <c r="D28" s="183"/>
      <c r="E28" s="183"/>
      <c r="F28" s="183">
        <v>11220000</v>
      </c>
      <c r="G28" s="183">
        <v>27220000</v>
      </c>
      <c r="H28" s="183"/>
      <c r="I28" s="185"/>
      <c r="J28" s="185">
        <v>27220000</v>
      </c>
      <c r="K28" s="185"/>
      <c r="L28" s="185">
        <f t="shared" si="0"/>
        <v>0</v>
      </c>
      <c r="M28" s="185">
        <f t="shared" si="1"/>
        <v>0</v>
      </c>
    </row>
    <row r="29" spans="1:13" x14ac:dyDescent="0.25">
      <c r="A29" s="182" t="s">
        <v>227</v>
      </c>
      <c r="B29" s="182" t="s">
        <v>228</v>
      </c>
      <c r="C29" s="183">
        <v>38440000</v>
      </c>
      <c r="D29" s="183"/>
      <c r="E29" s="183"/>
      <c r="F29" s="183">
        <v>11220000</v>
      </c>
      <c r="G29" s="183">
        <v>27220000</v>
      </c>
      <c r="H29" s="183"/>
      <c r="I29" s="185"/>
      <c r="J29" s="185">
        <v>27220000</v>
      </c>
      <c r="K29" s="185"/>
      <c r="L29" s="185">
        <f t="shared" si="0"/>
        <v>0</v>
      </c>
      <c r="M29" s="185">
        <f t="shared" si="1"/>
        <v>0</v>
      </c>
    </row>
    <row r="30" spans="1:13" x14ac:dyDescent="0.25">
      <c r="A30" s="182" t="s">
        <v>229</v>
      </c>
      <c r="B30" s="182" t="s">
        <v>230</v>
      </c>
      <c r="C30" s="183">
        <v>1275343</v>
      </c>
      <c r="D30" s="183"/>
      <c r="E30" s="183"/>
      <c r="F30" s="183">
        <v>62929</v>
      </c>
      <c r="G30" s="183">
        <v>1212414</v>
      </c>
      <c r="H30" s="183"/>
      <c r="I30" s="185"/>
      <c r="J30" s="185">
        <v>1212414</v>
      </c>
      <c r="K30" s="185"/>
      <c r="L30" s="185">
        <f t="shared" si="0"/>
        <v>0</v>
      </c>
      <c r="M30" s="185">
        <f t="shared" si="1"/>
        <v>0</v>
      </c>
    </row>
    <row r="31" spans="1:13" x14ac:dyDescent="0.25">
      <c r="A31" s="182" t="s">
        <v>231</v>
      </c>
      <c r="B31" s="182" t="s">
        <v>232</v>
      </c>
      <c r="C31" s="183">
        <v>1275343</v>
      </c>
      <c r="D31" s="183"/>
      <c r="E31" s="183"/>
      <c r="F31" s="183">
        <v>62929</v>
      </c>
      <c r="G31" s="183">
        <v>1212414</v>
      </c>
      <c r="H31" s="183"/>
      <c r="I31" s="185"/>
      <c r="J31" s="185">
        <v>1212414</v>
      </c>
      <c r="K31" s="185"/>
      <c r="L31" s="185">
        <f t="shared" si="0"/>
        <v>0</v>
      </c>
      <c r="M31" s="185">
        <f t="shared" si="1"/>
        <v>0</v>
      </c>
    </row>
    <row r="32" spans="1:13" x14ac:dyDescent="0.25">
      <c r="A32" s="177" t="s">
        <v>233</v>
      </c>
      <c r="B32" s="177" t="s">
        <v>234</v>
      </c>
      <c r="C32" s="178">
        <v>5000000</v>
      </c>
      <c r="D32" s="178"/>
      <c r="E32" s="178"/>
      <c r="F32" s="178"/>
      <c r="G32" s="178">
        <v>5000000</v>
      </c>
      <c r="H32" s="178"/>
      <c r="I32" s="180" t="s">
        <v>151</v>
      </c>
      <c r="J32" s="180">
        <v>5000000</v>
      </c>
      <c r="K32" s="180"/>
      <c r="L32" s="180">
        <f t="shared" si="0"/>
        <v>0</v>
      </c>
      <c r="M32" s="180">
        <f t="shared" si="1"/>
        <v>0</v>
      </c>
    </row>
    <row r="33" spans="1:13" x14ac:dyDescent="0.25">
      <c r="A33" s="182" t="s">
        <v>235</v>
      </c>
      <c r="B33" s="182" t="s">
        <v>236</v>
      </c>
      <c r="C33" s="183">
        <v>5000000</v>
      </c>
      <c r="D33" s="183"/>
      <c r="E33" s="183"/>
      <c r="F33" s="183"/>
      <c r="G33" s="183">
        <v>5000000</v>
      </c>
      <c r="H33" s="183"/>
      <c r="I33" s="185"/>
      <c r="J33" s="185">
        <v>5000000</v>
      </c>
      <c r="K33" s="185"/>
      <c r="L33" s="185">
        <f t="shared" si="0"/>
        <v>0</v>
      </c>
      <c r="M33" s="185">
        <f t="shared" si="1"/>
        <v>0</v>
      </c>
    </row>
    <row r="34" spans="1:13" x14ac:dyDescent="0.25">
      <c r="A34" s="177" t="s">
        <v>237</v>
      </c>
      <c r="B34" s="177" t="s">
        <v>238</v>
      </c>
      <c r="C34" s="178">
        <v>552960000</v>
      </c>
      <c r="D34" s="178">
        <v>11880000</v>
      </c>
      <c r="E34" s="178">
        <v>21658012</v>
      </c>
      <c r="F34" s="178">
        <v>21359640</v>
      </c>
      <c r="G34" s="178">
        <v>553258372</v>
      </c>
      <c r="H34" s="178">
        <v>11880000</v>
      </c>
      <c r="I34" s="180" t="s">
        <v>151</v>
      </c>
      <c r="J34" s="180">
        <v>553258372</v>
      </c>
      <c r="K34" s="180">
        <v>11880000</v>
      </c>
      <c r="L34" s="180">
        <f t="shared" si="0"/>
        <v>0</v>
      </c>
      <c r="M34" s="180">
        <f t="shared" si="1"/>
        <v>0</v>
      </c>
    </row>
    <row r="35" spans="1:13" x14ac:dyDescent="0.25">
      <c r="A35" s="182" t="s">
        <v>239</v>
      </c>
      <c r="B35" s="182" t="s">
        <v>240</v>
      </c>
      <c r="C35" s="183">
        <v>552960000</v>
      </c>
      <c r="D35" s="183">
        <v>11880000</v>
      </c>
      <c r="E35" s="183">
        <v>21658012</v>
      </c>
      <c r="F35" s="183">
        <v>21359640</v>
      </c>
      <c r="G35" s="183">
        <v>553258372</v>
      </c>
      <c r="H35" s="183">
        <v>11880000</v>
      </c>
      <c r="I35" s="185"/>
      <c r="J35" s="185">
        <v>553258372</v>
      </c>
      <c r="K35" s="185">
        <v>11880000</v>
      </c>
      <c r="L35" s="185">
        <f t="shared" si="0"/>
        <v>0</v>
      </c>
      <c r="M35" s="185">
        <f t="shared" si="1"/>
        <v>0</v>
      </c>
    </row>
    <row r="36" spans="1:13" x14ac:dyDescent="0.25">
      <c r="A36" s="182" t="s">
        <v>241</v>
      </c>
      <c r="B36" s="182" t="s">
        <v>242</v>
      </c>
      <c r="C36" s="183">
        <v>552960000</v>
      </c>
      <c r="D36" s="183">
        <v>11880000</v>
      </c>
      <c r="E36" s="183">
        <v>21658012</v>
      </c>
      <c r="F36" s="183">
        <v>21359640</v>
      </c>
      <c r="G36" s="183">
        <v>553258372</v>
      </c>
      <c r="H36" s="183">
        <v>11880000</v>
      </c>
      <c r="I36" s="185"/>
      <c r="J36" s="185">
        <v>553258372</v>
      </c>
      <c r="K36" s="185">
        <v>11880000</v>
      </c>
      <c r="L36" s="185">
        <f t="shared" si="0"/>
        <v>0</v>
      </c>
      <c r="M36" s="185">
        <f t="shared" si="1"/>
        <v>0</v>
      </c>
    </row>
    <row r="37" spans="1:13" x14ac:dyDescent="0.25">
      <c r="A37" s="182" t="s">
        <v>243</v>
      </c>
      <c r="B37" s="182" t="s">
        <v>244</v>
      </c>
      <c r="C37" s="183">
        <v>552960000</v>
      </c>
      <c r="D37" s="183">
        <v>11880000</v>
      </c>
      <c r="E37" s="183">
        <v>21658012</v>
      </c>
      <c r="F37" s="183">
        <v>21359640</v>
      </c>
      <c r="G37" s="183">
        <v>553258372</v>
      </c>
      <c r="H37" s="183">
        <v>11880000</v>
      </c>
      <c r="I37" s="185"/>
      <c r="J37" s="185">
        <v>553258372</v>
      </c>
      <c r="K37" s="185">
        <v>11880000</v>
      </c>
      <c r="L37" s="185">
        <f t="shared" si="0"/>
        <v>0</v>
      </c>
      <c r="M37" s="185">
        <f t="shared" si="1"/>
        <v>0</v>
      </c>
    </row>
    <row r="38" spans="1:13" x14ac:dyDescent="0.25">
      <c r="A38" s="177" t="s">
        <v>245</v>
      </c>
      <c r="B38" s="177" t="s">
        <v>246</v>
      </c>
      <c r="C38" s="178"/>
      <c r="D38" s="178">
        <v>15267707</v>
      </c>
      <c r="E38" s="178">
        <v>21299909</v>
      </c>
      <c r="F38" s="178">
        <v>6466788</v>
      </c>
      <c r="G38" s="178"/>
      <c r="H38" s="178">
        <v>434586</v>
      </c>
      <c r="I38" s="180"/>
      <c r="J38" s="180"/>
      <c r="K38" s="180">
        <v>434586</v>
      </c>
      <c r="L38" s="180">
        <f t="shared" si="0"/>
        <v>0</v>
      </c>
      <c r="M38" s="180">
        <f t="shared" si="1"/>
        <v>0</v>
      </c>
    </row>
    <row r="39" spans="1:13" x14ac:dyDescent="0.25">
      <c r="A39" s="182" t="s">
        <v>247</v>
      </c>
      <c r="B39" s="182" t="s">
        <v>248</v>
      </c>
      <c r="C39" s="183"/>
      <c r="D39" s="183"/>
      <c r="E39" s="183">
        <v>6032202</v>
      </c>
      <c r="F39" s="183">
        <v>6032202</v>
      </c>
      <c r="G39" s="183"/>
      <c r="H39" s="183"/>
      <c r="I39" s="185" t="s">
        <v>637</v>
      </c>
      <c r="J39" s="185"/>
      <c r="K39" s="185"/>
      <c r="L39" s="185">
        <f t="shared" si="0"/>
        <v>0</v>
      </c>
      <c r="M39" s="185">
        <f t="shared" si="1"/>
        <v>0</v>
      </c>
    </row>
    <row r="40" spans="1:13" x14ac:dyDescent="0.25">
      <c r="A40" s="182" t="s">
        <v>249</v>
      </c>
      <c r="B40" s="182" t="s">
        <v>250</v>
      </c>
      <c r="C40" s="183"/>
      <c r="D40" s="183"/>
      <c r="E40" s="183">
        <v>6032202</v>
      </c>
      <c r="F40" s="183">
        <v>6032202</v>
      </c>
      <c r="G40" s="183"/>
      <c r="H40" s="183"/>
      <c r="I40" s="185"/>
      <c r="J40" s="185"/>
      <c r="K40" s="185"/>
      <c r="L40" s="185">
        <f t="shared" si="0"/>
        <v>0</v>
      </c>
      <c r="M40" s="185">
        <f t="shared" si="1"/>
        <v>0</v>
      </c>
    </row>
    <row r="41" spans="1:13" x14ac:dyDescent="0.25">
      <c r="A41" s="182" t="s">
        <v>251</v>
      </c>
      <c r="B41" s="182" t="s">
        <v>252</v>
      </c>
      <c r="C41" s="183"/>
      <c r="D41" s="183"/>
      <c r="E41" s="183">
        <v>6032202</v>
      </c>
      <c r="F41" s="183">
        <v>6032202</v>
      </c>
      <c r="G41" s="183"/>
      <c r="H41" s="183"/>
      <c r="I41" s="185"/>
      <c r="J41" s="185"/>
      <c r="K41" s="185"/>
      <c r="L41" s="185">
        <f t="shared" si="0"/>
        <v>0</v>
      </c>
      <c r="M41" s="185">
        <f t="shared" si="1"/>
        <v>0</v>
      </c>
    </row>
    <row r="42" spans="1:13" x14ac:dyDescent="0.25">
      <c r="A42" s="182" t="s">
        <v>253</v>
      </c>
      <c r="B42" s="182" t="s">
        <v>254</v>
      </c>
      <c r="C42" s="183"/>
      <c r="D42" s="183"/>
      <c r="E42" s="183"/>
      <c r="F42" s="183"/>
      <c r="G42" s="183"/>
      <c r="H42" s="183"/>
      <c r="I42" s="185"/>
      <c r="J42" s="185"/>
      <c r="K42" s="185"/>
      <c r="L42" s="185">
        <f t="shared" si="0"/>
        <v>0</v>
      </c>
      <c r="M42" s="185">
        <f t="shared" si="1"/>
        <v>0</v>
      </c>
    </row>
    <row r="43" spans="1:13" x14ac:dyDescent="0.25">
      <c r="A43" s="182" t="s">
        <v>255</v>
      </c>
      <c r="B43" s="182" t="s">
        <v>256</v>
      </c>
      <c r="C43" s="183"/>
      <c r="D43" s="183"/>
      <c r="E43" s="183"/>
      <c r="F43" s="183"/>
      <c r="G43" s="183"/>
      <c r="H43" s="183"/>
      <c r="I43" s="185"/>
      <c r="J43" s="185"/>
      <c r="K43" s="185"/>
      <c r="L43" s="185">
        <f t="shared" si="0"/>
        <v>0</v>
      </c>
      <c r="M43" s="185">
        <f t="shared" si="1"/>
        <v>0</v>
      </c>
    </row>
    <row r="44" spans="1:13" x14ac:dyDescent="0.25">
      <c r="A44" s="182" t="s">
        <v>257</v>
      </c>
      <c r="B44" s="182" t="s">
        <v>258</v>
      </c>
      <c r="C44" s="183"/>
      <c r="D44" s="183"/>
      <c r="E44" s="183"/>
      <c r="F44" s="183"/>
      <c r="G44" s="183"/>
      <c r="H44" s="183"/>
      <c r="I44" s="185"/>
      <c r="J44" s="185"/>
      <c r="K44" s="185"/>
      <c r="L44" s="185">
        <f t="shared" si="0"/>
        <v>0</v>
      </c>
      <c r="M44" s="185">
        <f t="shared" si="1"/>
        <v>0</v>
      </c>
    </row>
    <row r="45" spans="1:13" x14ac:dyDescent="0.25">
      <c r="A45" s="182" t="s">
        <v>259</v>
      </c>
      <c r="B45" s="182" t="s">
        <v>260</v>
      </c>
      <c r="C45" s="183"/>
      <c r="D45" s="183"/>
      <c r="E45" s="183"/>
      <c r="F45" s="183"/>
      <c r="G45" s="183"/>
      <c r="H45" s="183"/>
      <c r="I45" s="185"/>
      <c r="J45" s="185"/>
      <c r="K45" s="185"/>
      <c r="L45" s="185">
        <f t="shared" si="0"/>
        <v>0</v>
      </c>
      <c r="M45" s="185">
        <f t="shared" si="1"/>
        <v>0</v>
      </c>
    </row>
    <row r="46" spans="1:13" x14ac:dyDescent="0.25">
      <c r="A46" s="182" t="s">
        <v>261</v>
      </c>
      <c r="B46" s="182" t="s">
        <v>262</v>
      </c>
      <c r="C46" s="183"/>
      <c r="D46" s="183"/>
      <c r="E46" s="183"/>
      <c r="F46" s="183"/>
      <c r="G46" s="183"/>
      <c r="H46" s="183"/>
      <c r="I46" s="185"/>
      <c r="J46" s="185"/>
      <c r="K46" s="185"/>
      <c r="L46" s="185">
        <f t="shared" si="0"/>
        <v>0</v>
      </c>
      <c r="M46" s="185">
        <f t="shared" si="1"/>
        <v>0</v>
      </c>
    </row>
    <row r="47" spans="1:13" x14ac:dyDescent="0.25">
      <c r="A47" s="182" t="s">
        <v>263</v>
      </c>
      <c r="B47" s="182" t="s">
        <v>264</v>
      </c>
      <c r="C47" s="183"/>
      <c r="D47" s="183"/>
      <c r="E47" s="183"/>
      <c r="F47" s="183"/>
      <c r="G47" s="183"/>
      <c r="H47" s="183"/>
      <c r="I47" s="185"/>
      <c r="J47" s="185"/>
      <c r="K47" s="185"/>
      <c r="L47" s="185">
        <f t="shared" si="0"/>
        <v>0</v>
      </c>
      <c r="M47" s="185">
        <f t="shared" si="1"/>
        <v>0</v>
      </c>
    </row>
    <row r="48" spans="1:13" x14ac:dyDescent="0.25">
      <c r="A48" s="182" t="s">
        <v>265</v>
      </c>
      <c r="B48" s="182" t="s">
        <v>266</v>
      </c>
      <c r="C48" s="183"/>
      <c r="D48" s="183"/>
      <c r="E48" s="183"/>
      <c r="F48" s="183"/>
      <c r="G48" s="183"/>
      <c r="H48" s="183"/>
      <c r="I48" s="185"/>
      <c r="J48" s="185"/>
      <c r="K48" s="185"/>
      <c r="L48" s="185">
        <f t="shared" si="0"/>
        <v>0</v>
      </c>
      <c r="M48" s="185">
        <f t="shared" si="1"/>
        <v>0</v>
      </c>
    </row>
    <row r="49" spans="1:13" x14ac:dyDescent="0.25">
      <c r="A49" s="182" t="s">
        <v>267</v>
      </c>
      <c r="B49" s="182" t="s">
        <v>268</v>
      </c>
      <c r="C49" s="183"/>
      <c r="D49" s="183">
        <v>13963949</v>
      </c>
      <c r="E49" s="183">
        <v>13963949</v>
      </c>
      <c r="F49" s="183"/>
      <c r="G49" s="183"/>
      <c r="H49" s="183"/>
      <c r="I49" s="185" t="s">
        <v>151</v>
      </c>
      <c r="J49" s="185"/>
      <c r="K49" s="185"/>
      <c r="L49" s="185">
        <f t="shared" si="0"/>
        <v>0</v>
      </c>
      <c r="M49" s="185">
        <f t="shared" si="1"/>
        <v>0</v>
      </c>
    </row>
    <row r="50" spans="1:13" x14ac:dyDescent="0.25">
      <c r="A50" s="182" t="s">
        <v>269</v>
      </c>
      <c r="B50" s="182" t="s">
        <v>270</v>
      </c>
      <c r="C50" s="183"/>
      <c r="D50" s="183">
        <v>1303758</v>
      </c>
      <c r="E50" s="183">
        <v>1303758</v>
      </c>
      <c r="F50" s="183">
        <v>434586</v>
      </c>
      <c r="G50" s="183"/>
      <c r="H50" s="183">
        <v>434586</v>
      </c>
      <c r="I50" s="185" t="s">
        <v>151</v>
      </c>
      <c r="J50" s="185"/>
      <c r="K50" s="185">
        <v>434586</v>
      </c>
      <c r="L50" s="185">
        <f t="shared" si="0"/>
        <v>0</v>
      </c>
      <c r="M50" s="185">
        <f t="shared" si="1"/>
        <v>0</v>
      </c>
    </row>
    <row r="51" spans="1:13" x14ac:dyDescent="0.25">
      <c r="A51" s="182" t="s">
        <v>271</v>
      </c>
      <c r="B51" s="182" t="s">
        <v>272</v>
      </c>
      <c r="C51" s="183"/>
      <c r="D51" s="183"/>
      <c r="E51" s="183"/>
      <c r="F51" s="183"/>
      <c r="G51" s="183"/>
      <c r="H51" s="183"/>
      <c r="I51" s="185"/>
      <c r="J51" s="185"/>
      <c r="K51" s="185"/>
      <c r="L51" s="185">
        <f t="shared" si="0"/>
        <v>0</v>
      </c>
      <c r="M51" s="185">
        <f t="shared" si="1"/>
        <v>0</v>
      </c>
    </row>
    <row r="52" spans="1:13" x14ac:dyDescent="0.25">
      <c r="A52" s="182" t="s">
        <v>273</v>
      </c>
      <c r="B52" s="182" t="s">
        <v>274</v>
      </c>
      <c r="C52" s="183"/>
      <c r="D52" s="183"/>
      <c r="E52" s="183"/>
      <c r="F52" s="183"/>
      <c r="G52" s="183"/>
      <c r="H52" s="183"/>
      <c r="I52" s="185"/>
      <c r="J52" s="185"/>
      <c r="K52" s="185"/>
      <c r="L52" s="185">
        <f t="shared" si="0"/>
        <v>0</v>
      </c>
      <c r="M52" s="185">
        <f t="shared" si="1"/>
        <v>0</v>
      </c>
    </row>
    <row r="53" spans="1:13" x14ac:dyDescent="0.25">
      <c r="A53" s="177" t="s">
        <v>275</v>
      </c>
      <c r="B53" s="177" t="s">
        <v>276</v>
      </c>
      <c r="C53" s="178"/>
      <c r="D53" s="178"/>
      <c r="E53" s="178">
        <v>24758400</v>
      </c>
      <c r="F53" s="178">
        <v>24758400</v>
      </c>
      <c r="G53" s="178"/>
      <c r="H53" s="178"/>
      <c r="I53" s="180" t="s">
        <v>151</v>
      </c>
      <c r="J53" s="180"/>
      <c r="K53" s="180"/>
      <c r="L53" s="180">
        <f t="shared" si="0"/>
        <v>0</v>
      </c>
      <c r="M53" s="180">
        <f t="shared" si="1"/>
        <v>0</v>
      </c>
    </row>
    <row r="54" spans="1:13" x14ac:dyDescent="0.25">
      <c r="A54" s="182" t="s">
        <v>277</v>
      </c>
      <c r="B54" s="182" t="s">
        <v>278</v>
      </c>
      <c r="C54" s="183"/>
      <c r="D54" s="183"/>
      <c r="E54" s="183">
        <v>24758400</v>
      </c>
      <c r="F54" s="183">
        <v>24758400</v>
      </c>
      <c r="G54" s="183"/>
      <c r="H54" s="183"/>
      <c r="I54" s="185"/>
      <c r="J54" s="185"/>
      <c r="K54" s="185"/>
      <c r="L54" s="185">
        <f t="shared" si="0"/>
        <v>0</v>
      </c>
      <c r="M54" s="185">
        <f t="shared" si="1"/>
        <v>0</v>
      </c>
    </row>
    <row r="55" spans="1:13" x14ac:dyDescent="0.25">
      <c r="A55" s="177" t="s">
        <v>279</v>
      </c>
      <c r="B55" s="177" t="s">
        <v>280</v>
      </c>
      <c r="C55" s="178"/>
      <c r="D55" s="178"/>
      <c r="E55" s="178"/>
      <c r="F55" s="178"/>
      <c r="G55" s="178"/>
      <c r="H55" s="178"/>
      <c r="I55" s="180"/>
      <c r="J55" s="180"/>
      <c r="K55" s="180"/>
      <c r="L55" s="180">
        <f t="shared" si="0"/>
        <v>0</v>
      </c>
      <c r="M55" s="180">
        <f t="shared" si="1"/>
        <v>0</v>
      </c>
    </row>
    <row r="56" spans="1:13" x14ac:dyDescent="0.25">
      <c r="A56" s="182" t="s">
        <v>281</v>
      </c>
      <c r="B56" s="182" t="s">
        <v>282</v>
      </c>
      <c r="C56" s="183"/>
      <c r="D56" s="183"/>
      <c r="E56" s="183"/>
      <c r="F56" s="183"/>
      <c r="G56" s="183"/>
      <c r="H56" s="183"/>
      <c r="I56" s="185"/>
      <c r="J56" s="185"/>
      <c r="K56" s="185"/>
      <c r="L56" s="185">
        <f t="shared" si="0"/>
        <v>0</v>
      </c>
      <c r="M56" s="185">
        <f t="shared" si="1"/>
        <v>0</v>
      </c>
    </row>
    <row r="57" spans="1:13" x14ac:dyDescent="0.25">
      <c r="A57" s="182" t="s">
        <v>283</v>
      </c>
      <c r="B57" s="182" t="s">
        <v>284</v>
      </c>
      <c r="C57" s="183"/>
      <c r="D57" s="183"/>
      <c r="E57" s="183"/>
      <c r="F57" s="183"/>
      <c r="G57" s="183"/>
      <c r="H57" s="183"/>
      <c r="I57" s="185"/>
      <c r="J57" s="185"/>
      <c r="K57" s="185"/>
      <c r="L57" s="185">
        <f t="shared" si="0"/>
        <v>0</v>
      </c>
      <c r="M57" s="185">
        <f t="shared" si="1"/>
        <v>0</v>
      </c>
    </row>
    <row r="58" spans="1:13" x14ac:dyDescent="0.25">
      <c r="A58" s="177" t="s">
        <v>285</v>
      </c>
      <c r="B58" s="177" t="s">
        <v>286</v>
      </c>
      <c r="C58" s="178"/>
      <c r="D58" s="178">
        <v>10643017</v>
      </c>
      <c r="E58" s="178">
        <v>26481138</v>
      </c>
      <c r="F58" s="178">
        <v>26654469</v>
      </c>
      <c r="G58" s="178"/>
      <c r="H58" s="178">
        <v>10816348</v>
      </c>
      <c r="I58" s="180" t="s">
        <v>151</v>
      </c>
      <c r="J58" s="180"/>
      <c r="K58" s="180">
        <v>10816348</v>
      </c>
      <c r="L58" s="180">
        <f t="shared" si="0"/>
        <v>0</v>
      </c>
      <c r="M58" s="180">
        <f t="shared" si="1"/>
        <v>0</v>
      </c>
    </row>
    <row r="59" spans="1:13" x14ac:dyDescent="0.25">
      <c r="A59" s="182" t="s">
        <v>287</v>
      </c>
      <c r="B59" s="182" t="s">
        <v>288</v>
      </c>
      <c r="C59" s="183"/>
      <c r="D59" s="183"/>
      <c r="E59" s="183">
        <v>4273392</v>
      </c>
      <c r="F59" s="183">
        <v>4273392</v>
      </c>
      <c r="G59" s="183"/>
      <c r="H59" s="183"/>
      <c r="I59" s="185"/>
      <c r="J59" s="185"/>
      <c r="K59" s="185"/>
      <c r="L59" s="185">
        <f t="shared" si="0"/>
        <v>0</v>
      </c>
      <c r="M59" s="185">
        <f t="shared" si="1"/>
        <v>0</v>
      </c>
    </row>
    <row r="60" spans="1:13" x14ac:dyDescent="0.25">
      <c r="A60" s="182" t="s">
        <v>289</v>
      </c>
      <c r="B60" s="182" t="s">
        <v>290</v>
      </c>
      <c r="C60" s="183"/>
      <c r="D60" s="183"/>
      <c r="E60" s="183">
        <v>754128</v>
      </c>
      <c r="F60" s="183">
        <v>754128</v>
      </c>
      <c r="G60" s="183"/>
      <c r="H60" s="183"/>
      <c r="I60" s="185"/>
      <c r="J60" s="185"/>
      <c r="K60" s="185"/>
      <c r="L60" s="185">
        <f t="shared" si="0"/>
        <v>0</v>
      </c>
      <c r="M60" s="185">
        <f t="shared" si="1"/>
        <v>0</v>
      </c>
    </row>
    <row r="61" spans="1:13" x14ac:dyDescent="0.25">
      <c r="A61" s="182" t="s">
        <v>291</v>
      </c>
      <c r="B61" s="182" t="s">
        <v>292</v>
      </c>
      <c r="C61" s="183"/>
      <c r="D61" s="183"/>
      <c r="E61" s="183">
        <v>167584</v>
      </c>
      <c r="F61" s="183">
        <v>167584</v>
      </c>
      <c r="G61" s="183"/>
      <c r="H61" s="183"/>
      <c r="I61" s="185"/>
      <c r="J61" s="185"/>
      <c r="K61" s="185"/>
      <c r="L61" s="185">
        <f t="shared" si="0"/>
        <v>0</v>
      </c>
      <c r="M61" s="185">
        <f t="shared" si="1"/>
        <v>0</v>
      </c>
    </row>
    <row r="62" spans="1:13" x14ac:dyDescent="0.25">
      <c r="A62" s="182" t="s">
        <v>293</v>
      </c>
      <c r="B62" s="182" t="s">
        <v>286</v>
      </c>
      <c r="C62" s="183"/>
      <c r="D62" s="183">
        <v>10643017</v>
      </c>
      <c r="E62" s="183">
        <v>21286034</v>
      </c>
      <c r="F62" s="183">
        <v>21459365</v>
      </c>
      <c r="G62" s="183"/>
      <c r="H62" s="183">
        <v>10816348</v>
      </c>
      <c r="I62" s="185"/>
      <c r="J62" s="185"/>
      <c r="K62" s="185">
        <v>10816348</v>
      </c>
      <c r="L62" s="185">
        <f t="shared" si="0"/>
        <v>0</v>
      </c>
      <c r="M62" s="185">
        <f t="shared" si="1"/>
        <v>0</v>
      </c>
    </row>
    <row r="63" spans="1:13" x14ac:dyDescent="0.25">
      <c r="A63" s="182" t="s">
        <v>294</v>
      </c>
      <c r="B63" s="182" t="s">
        <v>295</v>
      </c>
      <c r="C63" s="183"/>
      <c r="D63" s="183">
        <v>10643017</v>
      </c>
      <c r="E63" s="183">
        <v>21286034</v>
      </c>
      <c r="F63" s="183">
        <v>21459365</v>
      </c>
      <c r="G63" s="183"/>
      <c r="H63" s="183">
        <v>10816348</v>
      </c>
      <c r="I63" s="185"/>
      <c r="J63" s="185"/>
      <c r="K63" s="185">
        <v>10816348</v>
      </c>
      <c r="L63" s="185">
        <f t="shared" si="0"/>
        <v>0</v>
      </c>
      <c r="M63" s="185">
        <f t="shared" si="1"/>
        <v>0</v>
      </c>
    </row>
    <row r="64" spans="1:13" x14ac:dyDescent="0.25">
      <c r="A64" s="182" t="s">
        <v>296</v>
      </c>
      <c r="B64" s="182" t="s">
        <v>297</v>
      </c>
      <c r="C64" s="183"/>
      <c r="D64" s="183">
        <v>10643017</v>
      </c>
      <c r="E64" s="183">
        <v>21286034</v>
      </c>
      <c r="F64" s="183">
        <v>21459365</v>
      </c>
      <c r="G64" s="183"/>
      <c r="H64" s="183">
        <v>10816348</v>
      </c>
      <c r="I64" s="185"/>
      <c r="J64" s="185"/>
      <c r="K64" s="185">
        <v>10816348</v>
      </c>
      <c r="L64" s="185">
        <f t="shared" si="0"/>
        <v>0</v>
      </c>
      <c r="M64" s="185">
        <f t="shared" si="1"/>
        <v>0</v>
      </c>
    </row>
    <row r="65" spans="1:13" x14ac:dyDescent="0.25">
      <c r="A65" s="177" t="s">
        <v>298</v>
      </c>
      <c r="B65" s="177" t="s">
        <v>299</v>
      </c>
      <c r="C65" s="178"/>
      <c r="D65" s="178">
        <v>600000000</v>
      </c>
      <c r="E65" s="178"/>
      <c r="F65" s="178"/>
      <c r="G65" s="178"/>
      <c r="H65" s="178">
        <v>600000000</v>
      </c>
      <c r="I65" s="180"/>
      <c r="J65" s="180"/>
      <c r="K65" s="180">
        <v>600000000</v>
      </c>
      <c r="L65" s="180">
        <f t="shared" si="0"/>
        <v>0</v>
      </c>
      <c r="M65" s="180">
        <f t="shared" si="1"/>
        <v>0</v>
      </c>
    </row>
    <row r="66" spans="1:13" x14ac:dyDescent="0.25">
      <c r="A66" s="182" t="s">
        <v>300</v>
      </c>
      <c r="B66" s="182" t="s">
        <v>301</v>
      </c>
      <c r="C66" s="183"/>
      <c r="D66" s="183">
        <v>600000000</v>
      </c>
      <c r="E66" s="183"/>
      <c r="F66" s="183"/>
      <c r="G66" s="183"/>
      <c r="H66" s="183">
        <v>600000000</v>
      </c>
      <c r="I66" s="185"/>
      <c r="J66" s="185"/>
      <c r="K66" s="185">
        <v>600000000</v>
      </c>
      <c r="L66" s="185">
        <f t="shared" si="0"/>
        <v>0</v>
      </c>
      <c r="M66" s="185">
        <f t="shared" si="1"/>
        <v>0</v>
      </c>
    </row>
    <row r="67" spans="1:13" x14ac:dyDescent="0.25">
      <c r="A67" s="182" t="s">
        <v>302</v>
      </c>
      <c r="B67" s="182" t="s">
        <v>303</v>
      </c>
      <c r="C67" s="183"/>
      <c r="D67" s="183">
        <v>600000000</v>
      </c>
      <c r="E67" s="183"/>
      <c r="F67" s="183"/>
      <c r="G67" s="183"/>
      <c r="H67" s="183">
        <v>600000000</v>
      </c>
      <c r="I67" s="185"/>
      <c r="J67" s="185"/>
      <c r="K67" s="185">
        <v>600000000</v>
      </c>
      <c r="L67" s="185">
        <f t="shared" ref="L67:L71" si="2">G67-J67</f>
        <v>0</v>
      </c>
      <c r="M67" s="185">
        <f t="shared" ref="M67:M71" si="3">H67-K67</f>
        <v>0</v>
      </c>
    </row>
    <row r="68" spans="1:13" x14ac:dyDescent="0.25">
      <c r="A68" s="182" t="s">
        <v>304</v>
      </c>
      <c r="B68" s="182" t="s">
        <v>301</v>
      </c>
      <c r="C68" s="183"/>
      <c r="D68" s="183">
        <v>600000000</v>
      </c>
      <c r="E68" s="183"/>
      <c r="F68" s="183"/>
      <c r="G68" s="183"/>
      <c r="H68" s="183">
        <v>600000000</v>
      </c>
      <c r="I68" s="185"/>
      <c r="J68" s="185"/>
      <c r="K68" s="185">
        <v>600000000</v>
      </c>
      <c r="L68" s="185">
        <f t="shared" si="2"/>
        <v>0</v>
      </c>
      <c r="M68" s="185">
        <f t="shared" si="3"/>
        <v>0</v>
      </c>
    </row>
    <row r="69" spans="1:13" x14ac:dyDescent="0.25">
      <c r="A69" s="177" t="s">
        <v>305</v>
      </c>
      <c r="B69" s="177" t="s">
        <v>306</v>
      </c>
      <c r="C69" s="178"/>
      <c r="D69" s="178">
        <v>1123379578</v>
      </c>
      <c r="E69" s="178"/>
      <c r="F69" s="178">
        <v>5431065</v>
      </c>
      <c r="G69" s="178"/>
      <c r="H69" s="178">
        <v>1128810643</v>
      </c>
      <c r="I69" s="180"/>
      <c r="J69" s="180"/>
      <c r="K69" s="180">
        <v>1128810661</v>
      </c>
      <c r="L69" s="180">
        <f t="shared" si="2"/>
        <v>0</v>
      </c>
      <c r="M69" s="180">
        <f t="shared" si="3"/>
        <v>-18</v>
      </c>
    </row>
    <row r="70" spans="1:13" x14ac:dyDescent="0.25">
      <c r="A70" s="182" t="s">
        <v>307</v>
      </c>
      <c r="B70" s="182" t="s">
        <v>308</v>
      </c>
      <c r="C70" s="183"/>
      <c r="D70" s="183">
        <v>1021077429</v>
      </c>
      <c r="E70" s="183"/>
      <c r="F70" s="183"/>
      <c r="G70" s="183"/>
      <c r="H70" s="183">
        <v>1021077429</v>
      </c>
      <c r="I70" s="185"/>
      <c r="J70" s="185"/>
      <c r="K70" s="185">
        <v>1021077429</v>
      </c>
      <c r="L70" s="185">
        <f t="shared" si="2"/>
        <v>0</v>
      </c>
      <c r="M70" s="185">
        <f t="shared" si="3"/>
        <v>0</v>
      </c>
    </row>
    <row r="71" spans="1:13" x14ac:dyDescent="0.25">
      <c r="A71" s="182" t="s">
        <v>309</v>
      </c>
      <c r="B71" s="182" t="s">
        <v>310</v>
      </c>
      <c r="C71" s="183"/>
      <c r="D71" s="183">
        <v>102302149</v>
      </c>
      <c r="E71" s="183"/>
      <c r="F71" s="183">
        <v>5431065</v>
      </c>
      <c r="G71" s="183"/>
      <c r="H71" s="183">
        <v>107733214</v>
      </c>
      <c r="I71" s="185"/>
      <c r="J71" s="185"/>
      <c r="K71" s="185">
        <v>107733232</v>
      </c>
      <c r="L71" s="185">
        <f t="shared" si="2"/>
        <v>0</v>
      </c>
      <c r="M71" s="185">
        <f t="shared" si="3"/>
        <v>-18</v>
      </c>
    </row>
    <row r="72" spans="1:13" x14ac:dyDescent="0.25">
      <c r="A72" s="177" t="s">
        <v>311</v>
      </c>
      <c r="B72" s="177" t="s">
        <v>312</v>
      </c>
      <c r="C72" s="178"/>
      <c r="D72" s="178"/>
      <c r="E72" s="178">
        <v>75402298</v>
      </c>
      <c r="F72" s="178">
        <v>75402298</v>
      </c>
      <c r="G72" s="178"/>
      <c r="H72" s="178"/>
      <c r="I72" s="180"/>
      <c r="J72" s="180">
        <v>75402298</v>
      </c>
      <c r="K72" s="180">
        <v>75402298</v>
      </c>
      <c r="L72" s="180">
        <f>E72-J72</f>
        <v>0</v>
      </c>
      <c r="M72" s="180">
        <f>F72-K72</f>
        <v>0</v>
      </c>
    </row>
    <row r="73" spans="1:13" x14ac:dyDescent="0.25">
      <c r="A73" s="182" t="s">
        <v>313</v>
      </c>
      <c r="B73" s="182" t="s">
        <v>314</v>
      </c>
      <c r="C73" s="183"/>
      <c r="D73" s="183"/>
      <c r="E73" s="183">
        <v>75402298</v>
      </c>
      <c r="F73" s="183">
        <v>75402298</v>
      </c>
      <c r="G73" s="183"/>
      <c r="H73" s="183"/>
      <c r="I73" s="185"/>
      <c r="J73" s="185">
        <v>75402298</v>
      </c>
      <c r="K73" s="185">
        <v>75402298</v>
      </c>
      <c r="L73" s="185">
        <f t="shared" ref="L73:L93" si="4">E73-J73</f>
        <v>0</v>
      </c>
      <c r="M73" s="185">
        <f t="shared" ref="M73:M93" si="5">F73-K73</f>
        <v>0</v>
      </c>
    </row>
    <row r="74" spans="1:13" x14ac:dyDescent="0.25">
      <c r="A74" s="182" t="s">
        <v>577</v>
      </c>
      <c r="B74" s="182" t="s">
        <v>578</v>
      </c>
      <c r="C74" s="183"/>
      <c r="D74" s="183"/>
      <c r="E74" s="183"/>
      <c r="F74" s="183"/>
      <c r="G74" s="183"/>
      <c r="H74" s="183"/>
      <c r="I74" s="185"/>
      <c r="J74" s="185"/>
      <c r="K74" s="185"/>
      <c r="L74" s="185">
        <f t="shared" si="4"/>
        <v>0</v>
      </c>
      <c r="M74" s="185">
        <f t="shared" si="5"/>
        <v>0</v>
      </c>
    </row>
    <row r="75" spans="1:13" x14ac:dyDescent="0.25">
      <c r="A75" s="182" t="s">
        <v>315</v>
      </c>
      <c r="B75" s="182" t="s">
        <v>316</v>
      </c>
      <c r="C75" s="183"/>
      <c r="D75" s="183"/>
      <c r="E75" s="183">
        <v>75402298</v>
      </c>
      <c r="F75" s="183">
        <v>75402298</v>
      </c>
      <c r="G75" s="183"/>
      <c r="H75" s="183"/>
      <c r="I75" s="185"/>
      <c r="J75" s="185">
        <v>75402298</v>
      </c>
      <c r="K75" s="185">
        <v>75402298</v>
      </c>
      <c r="L75" s="185">
        <f t="shared" si="4"/>
        <v>0</v>
      </c>
      <c r="M75" s="185">
        <f t="shared" si="5"/>
        <v>0</v>
      </c>
    </row>
    <row r="76" spans="1:13" x14ac:dyDescent="0.25">
      <c r="A76" s="177" t="s">
        <v>317</v>
      </c>
      <c r="B76" s="177" t="s">
        <v>318</v>
      </c>
      <c r="C76" s="178"/>
      <c r="D76" s="178"/>
      <c r="E76" s="178">
        <v>184321</v>
      </c>
      <c r="F76" s="178">
        <v>184321</v>
      </c>
      <c r="G76" s="178"/>
      <c r="H76" s="178"/>
      <c r="I76" s="180"/>
      <c r="J76" s="180">
        <v>184321</v>
      </c>
      <c r="K76" s="180">
        <v>184321</v>
      </c>
      <c r="L76" s="180">
        <f t="shared" si="4"/>
        <v>0</v>
      </c>
      <c r="M76" s="180">
        <f t="shared" si="5"/>
        <v>0</v>
      </c>
    </row>
    <row r="77" spans="1:13" x14ac:dyDescent="0.25">
      <c r="A77" s="182" t="s">
        <v>319</v>
      </c>
      <c r="B77" s="182" t="s">
        <v>320</v>
      </c>
      <c r="C77" s="183"/>
      <c r="D77" s="183"/>
      <c r="E77" s="183">
        <v>184321</v>
      </c>
      <c r="F77" s="183">
        <v>184321</v>
      </c>
      <c r="G77" s="183"/>
      <c r="H77" s="183"/>
      <c r="I77" s="185"/>
      <c r="J77" s="185">
        <v>184321</v>
      </c>
      <c r="K77" s="185">
        <v>184321</v>
      </c>
      <c r="L77" s="185">
        <f t="shared" si="4"/>
        <v>0</v>
      </c>
      <c r="M77" s="185">
        <f t="shared" si="5"/>
        <v>0</v>
      </c>
    </row>
    <row r="78" spans="1:13" x14ac:dyDescent="0.25">
      <c r="A78" s="177" t="s">
        <v>321</v>
      </c>
      <c r="B78" s="177" t="s">
        <v>322</v>
      </c>
      <c r="C78" s="178"/>
      <c r="D78" s="178"/>
      <c r="E78" s="178">
        <v>26193872</v>
      </c>
      <c r="F78" s="178">
        <v>26193872</v>
      </c>
      <c r="G78" s="178"/>
      <c r="H78" s="178"/>
      <c r="I78" s="180"/>
      <c r="J78" s="180">
        <v>26193872</v>
      </c>
      <c r="K78" s="180">
        <v>26193872</v>
      </c>
      <c r="L78" s="180">
        <f t="shared" si="4"/>
        <v>0</v>
      </c>
      <c r="M78" s="180">
        <f t="shared" si="5"/>
        <v>0</v>
      </c>
    </row>
    <row r="79" spans="1:13" x14ac:dyDescent="0.25">
      <c r="A79" s="177" t="s">
        <v>323</v>
      </c>
      <c r="B79" s="177" t="s">
        <v>324</v>
      </c>
      <c r="C79" s="178"/>
      <c r="D79" s="178"/>
      <c r="E79" s="178">
        <v>26193872</v>
      </c>
      <c r="F79" s="178">
        <v>26193872</v>
      </c>
      <c r="G79" s="178"/>
      <c r="H79" s="178"/>
      <c r="I79" s="180"/>
      <c r="J79" s="180">
        <v>26193872</v>
      </c>
      <c r="K79" s="180">
        <v>26193872</v>
      </c>
      <c r="L79" s="180">
        <f t="shared" si="4"/>
        <v>0</v>
      </c>
      <c r="M79" s="180">
        <f t="shared" si="5"/>
        <v>0</v>
      </c>
    </row>
    <row r="80" spans="1:13" x14ac:dyDescent="0.25">
      <c r="A80" s="182" t="s">
        <v>325</v>
      </c>
      <c r="B80" s="182" t="s">
        <v>326</v>
      </c>
      <c r="C80" s="183"/>
      <c r="D80" s="183"/>
      <c r="E80" s="183">
        <v>26193872</v>
      </c>
      <c r="F80" s="183">
        <v>26193872</v>
      </c>
      <c r="G80" s="183"/>
      <c r="H80" s="183"/>
      <c r="I80" s="185"/>
      <c r="J80" s="185">
        <v>26193872</v>
      </c>
      <c r="K80" s="185">
        <v>26193872</v>
      </c>
      <c r="L80" s="185">
        <f t="shared" si="4"/>
        <v>0</v>
      </c>
      <c r="M80" s="185">
        <f t="shared" si="5"/>
        <v>0</v>
      </c>
    </row>
    <row r="81" spans="1:13" x14ac:dyDescent="0.25">
      <c r="A81" s="182" t="s">
        <v>327</v>
      </c>
      <c r="B81" s="182" t="s">
        <v>328</v>
      </c>
      <c r="C81" s="183"/>
      <c r="D81" s="183"/>
      <c r="E81" s="183">
        <v>26193872</v>
      </c>
      <c r="F81" s="183">
        <v>26193872</v>
      </c>
      <c r="G81" s="183"/>
      <c r="H81" s="183"/>
      <c r="I81" s="185"/>
      <c r="J81" s="185">
        <v>26193872</v>
      </c>
      <c r="K81" s="185">
        <v>26193872</v>
      </c>
      <c r="L81" s="185">
        <f t="shared" si="4"/>
        <v>0</v>
      </c>
      <c r="M81" s="185">
        <f t="shared" si="5"/>
        <v>0</v>
      </c>
    </row>
    <row r="82" spans="1:13" x14ac:dyDescent="0.25">
      <c r="A82" s="177" t="s">
        <v>329</v>
      </c>
      <c r="B82" s="177" t="s">
        <v>330</v>
      </c>
      <c r="C82" s="178"/>
      <c r="D82" s="178"/>
      <c r="E82" s="178">
        <v>234500</v>
      </c>
      <c r="F82" s="178">
        <v>234500</v>
      </c>
      <c r="G82" s="178"/>
      <c r="H82" s="178"/>
      <c r="I82" s="180"/>
      <c r="J82" s="180">
        <v>234482</v>
      </c>
      <c r="K82" s="180">
        <v>234482</v>
      </c>
      <c r="L82" s="180">
        <f t="shared" si="4"/>
        <v>18</v>
      </c>
      <c r="M82" s="180">
        <f t="shared" si="5"/>
        <v>18</v>
      </c>
    </row>
    <row r="83" spans="1:13" x14ac:dyDescent="0.25">
      <c r="A83" s="182" t="s">
        <v>331</v>
      </c>
      <c r="B83" s="182" t="s">
        <v>332</v>
      </c>
      <c r="C83" s="183"/>
      <c r="D83" s="183"/>
      <c r="E83" s="183">
        <v>234500</v>
      </c>
      <c r="F83" s="183">
        <v>234500</v>
      </c>
      <c r="G83" s="183"/>
      <c r="H83" s="183"/>
      <c r="I83" s="185"/>
      <c r="J83" s="185">
        <v>234482</v>
      </c>
      <c r="K83" s="185">
        <v>234482</v>
      </c>
      <c r="L83" s="185">
        <f t="shared" si="4"/>
        <v>18</v>
      </c>
      <c r="M83" s="185">
        <f t="shared" si="5"/>
        <v>18</v>
      </c>
    </row>
    <row r="84" spans="1:13" x14ac:dyDescent="0.25">
      <c r="A84" s="177" t="s">
        <v>333</v>
      </c>
      <c r="B84" s="177" t="s">
        <v>334</v>
      </c>
      <c r="C84" s="178"/>
      <c r="D84" s="178"/>
      <c r="E84" s="178">
        <v>43727182</v>
      </c>
      <c r="F84" s="178">
        <v>43727182</v>
      </c>
      <c r="G84" s="178"/>
      <c r="H84" s="178"/>
      <c r="I84" s="180"/>
      <c r="J84" s="180">
        <v>43727182</v>
      </c>
      <c r="K84" s="180">
        <v>43727182</v>
      </c>
      <c r="L84" s="180">
        <f t="shared" si="4"/>
        <v>0</v>
      </c>
      <c r="M84" s="180">
        <f t="shared" si="5"/>
        <v>0</v>
      </c>
    </row>
    <row r="85" spans="1:13" x14ac:dyDescent="0.25">
      <c r="A85" s="182" t="s">
        <v>335</v>
      </c>
      <c r="B85" s="182" t="s">
        <v>336</v>
      </c>
      <c r="C85" s="183"/>
      <c r="D85" s="183"/>
      <c r="E85" s="183">
        <v>8000000</v>
      </c>
      <c r="F85" s="183">
        <v>8000000</v>
      </c>
      <c r="G85" s="183"/>
      <c r="H85" s="183"/>
      <c r="I85" s="185"/>
      <c r="J85" s="185">
        <v>8000000</v>
      </c>
      <c r="K85" s="185">
        <v>8000000</v>
      </c>
      <c r="L85" s="185">
        <f t="shared" si="4"/>
        <v>0</v>
      </c>
      <c r="M85" s="185">
        <f t="shared" si="5"/>
        <v>0</v>
      </c>
    </row>
    <row r="86" spans="1:13" x14ac:dyDescent="0.25">
      <c r="A86" s="182" t="s">
        <v>337</v>
      </c>
      <c r="B86" s="182" t="s">
        <v>338</v>
      </c>
      <c r="C86" s="183"/>
      <c r="D86" s="183"/>
      <c r="E86" s="183">
        <v>671500</v>
      </c>
      <c r="F86" s="183">
        <v>671500</v>
      </c>
      <c r="G86" s="183"/>
      <c r="H86" s="183"/>
      <c r="I86" s="185"/>
      <c r="J86" s="185">
        <v>671500</v>
      </c>
      <c r="K86" s="185">
        <v>671500</v>
      </c>
      <c r="L86" s="185">
        <f t="shared" si="4"/>
        <v>0</v>
      </c>
      <c r="M86" s="185">
        <f t="shared" si="5"/>
        <v>0</v>
      </c>
    </row>
    <row r="87" spans="1:13" x14ac:dyDescent="0.25">
      <c r="A87" s="182" t="s">
        <v>339</v>
      </c>
      <c r="B87" s="182" t="s">
        <v>340</v>
      </c>
      <c r="C87" s="183"/>
      <c r="D87" s="183"/>
      <c r="E87" s="183"/>
      <c r="F87" s="183"/>
      <c r="G87" s="183"/>
      <c r="H87" s="183"/>
      <c r="I87" s="185"/>
      <c r="J87" s="185"/>
      <c r="K87" s="185"/>
      <c r="L87" s="185">
        <f t="shared" si="4"/>
        <v>0</v>
      </c>
      <c r="M87" s="185">
        <f t="shared" si="5"/>
        <v>0</v>
      </c>
    </row>
    <row r="88" spans="1:13" x14ac:dyDescent="0.25">
      <c r="A88" s="182" t="s">
        <v>341</v>
      </c>
      <c r="B88" s="182" t="s">
        <v>342</v>
      </c>
      <c r="C88" s="183"/>
      <c r="D88" s="183"/>
      <c r="E88" s="183">
        <v>6962738</v>
      </c>
      <c r="F88" s="183">
        <v>6962738</v>
      </c>
      <c r="G88" s="183"/>
      <c r="H88" s="183"/>
      <c r="I88" s="185"/>
      <c r="J88" s="185">
        <v>6962738</v>
      </c>
      <c r="K88" s="185">
        <v>6962738</v>
      </c>
      <c r="L88" s="185">
        <f t="shared" si="4"/>
        <v>0</v>
      </c>
      <c r="M88" s="185">
        <f t="shared" si="5"/>
        <v>0</v>
      </c>
    </row>
    <row r="89" spans="1:13" x14ac:dyDescent="0.25">
      <c r="A89" s="182" t="s">
        <v>343</v>
      </c>
      <c r="B89" s="182" t="s">
        <v>344</v>
      </c>
      <c r="C89" s="183"/>
      <c r="D89" s="183"/>
      <c r="E89" s="183">
        <v>220000</v>
      </c>
      <c r="F89" s="183">
        <v>220000</v>
      </c>
      <c r="G89" s="183"/>
      <c r="H89" s="183"/>
      <c r="I89" s="185"/>
      <c r="J89" s="185">
        <v>220000</v>
      </c>
      <c r="K89" s="185">
        <v>220000</v>
      </c>
      <c r="L89" s="185">
        <f t="shared" si="4"/>
        <v>0</v>
      </c>
      <c r="M89" s="185">
        <f t="shared" si="5"/>
        <v>0</v>
      </c>
    </row>
    <row r="90" spans="1:13" x14ac:dyDescent="0.25">
      <c r="A90" s="182" t="s">
        <v>345</v>
      </c>
      <c r="B90" s="182" t="s">
        <v>346</v>
      </c>
      <c r="C90" s="183"/>
      <c r="D90" s="183"/>
      <c r="E90" s="183">
        <v>1346476</v>
      </c>
      <c r="F90" s="183">
        <v>1346476</v>
      </c>
      <c r="G90" s="183"/>
      <c r="H90" s="183"/>
      <c r="I90" s="185"/>
      <c r="J90" s="185">
        <v>1346476</v>
      </c>
      <c r="K90" s="185">
        <v>1346476</v>
      </c>
      <c r="L90" s="185">
        <f t="shared" si="4"/>
        <v>0</v>
      </c>
      <c r="M90" s="185">
        <f t="shared" si="5"/>
        <v>0</v>
      </c>
    </row>
    <row r="91" spans="1:13" x14ac:dyDescent="0.25">
      <c r="A91" s="182" t="s">
        <v>347</v>
      </c>
      <c r="B91" s="182" t="s">
        <v>348</v>
      </c>
      <c r="C91" s="183"/>
      <c r="D91" s="183"/>
      <c r="E91" s="183">
        <v>62929</v>
      </c>
      <c r="F91" s="183">
        <v>62929</v>
      </c>
      <c r="G91" s="183"/>
      <c r="H91" s="183"/>
      <c r="I91" s="185"/>
      <c r="J91" s="185">
        <v>62929</v>
      </c>
      <c r="K91" s="185">
        <v>62929</v>
      </c>
      <c r="L91" s="185">
        <f t="shared" si="4"/>
        <v>0</v>
      </c>
      <c r="M91" s="185">
        <f t="shared" si="5"/>
        <v>0</v>
      </c>
    </row>
    <row r="92" spans="1:13" x14ac:dyDescent="0.25">
      <c r="A92" s="182" t="s">
        <v>349</v>
      </c>
      <c r="B92" s="182" t="s">
        <v>350</v>
      </c>
      <c r="C92" s="183"/>
      <c r="D92" s="183"/>
      <c r="E92" s="183">
        <v>5333333</v>
      </c>
      <c r="F92" s="183">
        <v>5333333</v>
      </c>
      <c r="G92" s="183"/>
      <c r="H92" s="183"/>
      <c r="I92" s="185"/>
      <c r="J92" s="185">
        <v>5333333</v>
      </c>
      <c r="K92" s="185">
        <v>5333333</v>
      </c>
      <c r="L92" s="185">
        <f t="shared" si="4"/>
        <v>0</v>
      </c>
      <c r="M92" s="185">
        <f t="shared" si="5"/>
        <v>0</v>
      </c>
    </row>
    <row r="93" spans="1:13" x14ac:dyDescent="0.25">
      <c r="A93" s="182" t="s">
        <v>351</v>
      </c>
      <c r="B93" s="182" t="s">
        <v>352</v>
      </c>
      <c r="C93" s="183"/>
      <c r="D93" s="183"/>
      <c r="E93" s="183">
        <v>28092944</v>
      </c>
      <c r="F93" s="183">
        <v>28092944</v>
      </c>
      <c r="G93" s="183"/>
      <c r="H93" s="183"/>
      <c r="I93" s="185"/>
      <c r="J93" s="185">
        <v>28092944</v>
      </c>
      <c r="K93" s="185">
        <v>28092944</v>
      </c>
      <c r="L93" s="185">
        <f t="shared" si="4"/>
        <v>0</v>
      </c>
      <c r="M93" s="185">
        <f t="shared" si="5"/>
        <v>0</v>
      </c>
    </row>
    <row r="94" spans="1:13" x14ac:dyDescent="0.25">
      <c r="A94" s="177" t="s">
        <v>353</v>
      </c>
      <c r="B94" s="177" t="s">
        <v>354</v>
      </c>
      <c r="C94" s="178"/>
      <c r="D94" s="178"/>
      <c r="E94" s="178"/>
      <c r="F94" s="178"/>
      <c r="G94" s="178"/>
      <c r="H94" s="178"/>
      <c r="I94" s="180"/>
      <c r="J94" s="180"/>
      <c r="K94" s="180"/>
      <c r="L94" s="180"/>
      <c r="M94" s="180"/>
    </row>
    <row r="95" spans="1:13" x14ac:dyDescent="0.25">
      <c r="A95" s="182" t="s">
        <v>355</v>
      </c>
      <c r="B95" s="182" t="s">
        <v>354</v>
      </c>
      <c r="C95" s="183"/>
      <c r="D95" s="183"/>
      <c r="E95" s="183"/>
      <c r="F95" s="183"/>
      <c r="G95" s="183"/>
      <c r="H95" s="183"/>
      <c r="I95" s="185"/>
      <c r="J95" s="185"/>
      <c r="K95" s="185"/>
      <c r="L95" s="185"/>
      <c r="M95" s="185"/>
    </row>
    <row r="96" spans="1:13" x14ac:dyDescent="0.25">
      <c r="A96" s="177" t="s">
        <v>356</v>
      </c>
      <c r="B96" s="177" t="s">
        <v>357</v>
      </c>
      <c r="C96" s="178"/>
      <c r="D96" s="178"/>
      <c r="E96" s="178"/>
      <c r="F96" s="178"/>
      <c r="G96" s="178"/>
      <c r="H96" s="178"/>
      <c r="I96" s="180"/>
      <c r="J96" s="180"/>
      <c r="K96" s="180"/>
      <c r="L96" s="180"/>
      <c r="M96" s="180"/>
    </row>
    <row r="97" spans="1:13" x14ac:dyDescent="0.25">
      <c r="A97" s="182" t="s">
        <v>564</v>
      </c>
      <c r="B97" s="182" t="s">
        <v>565</v>
      </c>
      <c r="C97" s="183"/>
      <c r="D97" s="183"/>
      <c r="E97" s="183"/>
      <c r="F97" s="183"/>
      <c r="G97" s="183"/>
      <c r="H97" s="183"/>
      <c r="I97" s="185"/>
      <c r="J97" s="185"/>
      <c r="K97" s="185"/>
      <c r="L97" s="185"/>
      <c r="M97" s="185"/>
    </row>
    <row r="98" spans="1:13" x14ac:dyDescent="0.25">
      <c r="A98" s="182" t="s">
        <v>358</v>
      </c>
      <c r="B98" s="182" t="s">
        <v>357</v>
      </c>
      <c r="C98" s="183"/>
      <c r="D98" s="183"/>
      <c r="E98" s="183"/>
      <c r="F98" s="183"/>
      <c r="G98" s="183"/>
      <c r="H98" s="183"/>
      <c r="I98" s="185"/>
      <c r="J98" s="185"/>
      <c r="K98" s="185"/>
      <c r="L98" s="185"/>
      <c r="M98" s="185"/>
    </row>
    <row r="99" spans="1:13" x14ac:dyDescent="0.25">
      <c r="A99" s="177" t="s">
        <v>359</v>
      </c>
      <c r="B99" s="177" t="s">
        <v>360</v>
      </c>
      <c r="C99" s="178"/>
      <c r="D99" s="178"/>
      <c r="E99" s="178"/>
      <c r="F99" s="178"/>
      <c r="G99" s="178"/>
      <c r="H99" s="178"/>
      <c r="I99" s="180"/>
      <c r="J99" s="180"/>
      <c r="K99" s="180"/>
      <c r="L99" s="180"/>
      <c r="M99" s="180"/>
    </row>
    <row r="100" spans="1:13" x14ac:dyDescent="0.25">
      <c r="A100" s="182" t="s">
        <v>361</v>
      </c>
      <c r="B100" s="182" t="s">
        <v>362</v>
      </c>
      <c r="C100" s="183"/>
      <c r="D100" s="183"/>
      <c r="E100" s="183"/>
      <c r="F100" s="183"/>
      <c r="G100" s="183"/>
      <c r="H100" s="183"/>
      <c r="I100" s="185"/>
      <c r="J100" s="185"/>
      <c r="K100" s="185"/>
      <c r="L100" s="185"/>
      <c r="M100" s="185"/>
    </row>
    <row r="101" spans="1:13" x14ac:dyDescent="0.25">
      <c r="A101" s="262" t="s">
        <v>363</v>
      </c>
      <c r="B101" s="262" t="s">
        <v>364</v>
      </c>
      <c r="C101" s="263"/>
      <c r="D101" s="263"/>
      <c r="E101" s="263">
        <v>75586619</v>
      </c>
      <c r="F101" s="263">
        <v>75586619</v>
      </c>
      <c r="G101" s="263"/>
      <c r="H101" s="263"/>
      <c r="I101" s="180"/>
      <c r="J101" s="180"/>
      <c r="K101" s="180"/>
      <c r="L101" s="180"/>
      <c r="M101" s="180"/>
    </row>
    <row r="102" spans="1:13" x14ac:dyDescent="0.25">
      <c r="C102" s="185"/>
      <c r="D102" s="185"/>
      <c r="E102" s="185"/>
      <c r="F102" s="185"/>
      <c r="G102" s="185"/>
      <c r="H102" s="185"/>
      <c r="I102" s="185"/>
      <c r="J102" s="185"/>
      <c r="K102" s="185"/>
      <c r="L102" s="185"/>
      <c r="M102" s="185"/>
    </row>
    <row r="103" spans="1:13" x14ac:dyDescent="0.25">
      <c r="B103" s="190" t="s">
        <v>365</v>
      </c>
      <c r="C103" s="180">
        <v>2543090302</v>
      </c>
      <c r="D103" s="180">
        <v>2543090302</v>
      </c>
      <c r="E103" s="180">
        <v>532315012</v>
      </c>
      <c r="F103" s="180">
        <v>532315012</v>
      </c>
      <c r="G103" s="180">
        <v>2533861577</v>
      </c>
      <c r="H103" s="180">
        <v>2533861577</v>
      </c>
      <c r="I103" s="180"/>
      <c r="J103" s="180"/>
      <c r="K103" s="180"/>
      <c r="L103" s="180"/>
      <c r="M103" s="180"/>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5"/>
  <sheetViews>
    <sheetView view="pageBreakPreview" zoomScaleNormal="100" zoomScaleSheetLayoutView="100" workbookViewId="0">
      <selection activeCell="C9" sqref="C9:D9"/>
    </sheetView>
  </sheetViews>
  <sheetFormatPr defaultColWidth="9.09765625" defaultRowHeight="13.2" x14ac:dyDescent="0.25"/>
  <cols>
    <col min="1" max="1" width="10.69921875" style="121" customWidth="1"/>
    <col min="2" max="2" width="52.69921875" style="121" customWidth="1"/>
    <col min="3" max="3" width="13.296875" style="435" bestFit="1" customWidth="1"/>
    <col min="4" max="4" width="48" style="121" customWidth="1"/>
    <col min="5" max="5" width="12.59765625" style="269" bestFit="1" customWidth="1"/>
    <col min="6" max="6" width="13.59765625" style="121" bestFit="1" customWidth="1"/>
    <col min="7" max="7" width="12.296875" style="121" bestFit="1" customWidth="1"/>
    <col min="8" max="10" width="11.296875" style="121" bestFit="1" customWidth="1"/>
    <col min="11" max="16384" width="9.09765625" style="121"/>
  </cols>
  <sheetData>
    <row r="1" spans="1:7" x14ac:dyDescent="0.25">
      <c r="A1" s="76" t="s">
        <v>366</v>
      </c>
      <c r="B1" s="78"/>
      <c r="C1" s="413"/>
      <c r="D1" s="84"/>
    </row>
    <row r="2" spans="1:7" ht="26.4" x14ac:dyDescent="0.25">
      <c r="A2" s="77"/>
      <c r="B2" s="78"/>
      <c r="C2" s="414" t="s">
        <v>367</v>
      </c>
      <c r="D2" s="81" t="s">
        <v>128</v>
      </c>
    </row>
    <row r="3" spans="1:7" ht="26.4" x14ac:dyDescent="0.25">
      <c r="A3" s="76" t="s">
        <v>390</v>
      </c>
      <c r="B3" s="78"/>
      <c r="C3" s="414" t="s">
        <v>368</v>
      </c>
      <c r="D3" s="80" t="s">
        <v>127</v>
      </c>
    </row>
    <row r="4" spans="1:7" x14ac:dyDescent="0.25">
      <c r="A4" s="78"/>
      <c r="B4" s="78"/>
      <c r="C4" s="414" t="s">
        <v>369</v>
      </c>
      <c r="D4" s="81" t="s">
        <v>127</v>
      </c>
    </row>
    <row r="5" spans="1:7" x14ac:dyDescent="0.25">
      <c r="A5" s="564" t="s">
        <v>370</v>
      </c>
      <c r="B5" s="564"/>
      <c r="C5" s="414" t="s">
        <v>371</v>
      </c>
      <c r="D5" s="82">
        <v>44761</v>
      </c>
    </row>
    <row r="6" spans="1:7" x14ac:dyDescent="0.25">
      <c r="A6" s="564"/>
      <c r="B6" s="564"/>
      <c r="C6" s="415" t="s">
        <v>372</v>
      </c>
      <c r="D6" s="83">
        <v>44713</v>
      </c>
    </row>
    <row r="7" spans="1:7" x14ac:dyDescent="0.25">
      <c r="A7" s="564"/>
      <c r="B7" s="564"/>
      <c r="C7" s="413"/>
      <c r="D7" s="85"/>
    </row>
    <row r="8" spans="1:7" ht="13.8" thickBot="1" x14ac:dyDescent="0.3">
      <c r="A8" s="86"/>
      <c r="B8" s="86"/>
      <c r="C8" s="416"/>
      <c r="D8" s="122"/>
    </row>
    <row r="9" spans="1:7" ht="13.8" thickTop="1" x14ac:dyDescent="0.25">
      <c r="A9" s="198" t="s">
        <v>373</v>
      </c>
      <c r="B9" s="123" t="s">
        <v>374</v>
      </c>
      <c r="C9" s="565" t="s">
        <v>375</v>
      </c>
      <c r="D9" s="566"/>
    </row>
    <row r="10" spans="1:7" x14ac:dyDescent="0.25">
      <c r="A10" s="199">
        <v>111</v>
      </c>
      <c r="B10" s="124" t="s">
        <v>376</v>
      </c>
      <c r="C10" s="417"/>
      <c r="D10" s="388"/>
    </row>
    <row r="11" spans="1:7" x14ac:dyDescent="0.25">
      <c r="A11" s="199"/>
      <c r="B11" s="384"/>
      <c r="C11" s="418"/>
      <c r="D11" s="386"/>
    </row>
    <row r="12" spans="1:7" x14ac:dyDescent="0.25">
      <c r="A12" s="200">
        <v>112</v>
      </c>
      <c r="B12" s="125"/>
      <c r="C12" s="419"/>
      <c r="D12" s="201"/>
      <c r="E12" s="270"/>
      <c r="F12" s="126"/>
    </row>
    <row r="13" spans="1:7" x14ac:dyDescent="0.25">
      <c r="A13" s="202" t="s">
        <v>182</v>
      </c>
      <c r="B13" s="127" t="s">
        <v>183</v>
      </c>
      <c r="C13" s="420">
        <v>1109006234</v>
      </c>
      <c r="D13" s="204" t="s">
        <v>377</v>
      </c>
      <c r="E13" s="435">
        <f>C13-'TB6.22'!G5</f>
        <v>0</v>
      </c>
      <c r="F13" s="175"/>
    </row>
    <row r="14" spans="1:7" x14ac:dyDescent="0.25">
      <c r="A14" s="202">
        <v>11213</v>
      </c>
      <c r="B14" s="127" t="s">
        <v>596</v>
      </c>
      <c r="C14" s="420">
        <v>127924</v>
      </c>
      <c r="D14" s="204" t="s">
        <v>377</v>
      </c>
      <c r="E14" s="435">
        <f>C14-'TB6.22'!G6</f>
        <v>0</v>
      </c>
      <c r="F14" s="175"/>
    </row>
    <row r="15" spans="1:7" x14ac:dyDescent="0.25">
      <c r="A15" s="202">
        <v>11221</v>
      </c>
      <c r="B15" s="127" t="s">
        <v>187</v>
      </c>
      <c r="C15" s="421"/>
      <c r="D15" s="412" t="s">
        <v>617</v>
      </c>
      <c r="E15" s="269">
        <v>34338</v>
      </c>
      <c r="F15" s="175"/>
      <c r="G15" s="408">
        <f>C15/E15</f>
        <v>0</v>
      </c>
    </row>
    <row r="16" spans="1:7" ht="26.4" x14ac:dyDescent="0.25">
      <c r="A16" s="202"/>
      <c r="B16" s="127"/>
      <c r="C16" s="421"/>
      <c r="D16" s="247" t="s">
        <v>614</v>
      </c>
      <c r="E16" s="409"/>
    </row>
    <row r="17" spans="1:6" x14ac:dyDescent="0.25">
      <c r="A17" s="200">
        <v>131</v>
      </c>
      <c r="B17" s="172" t="s">
        <v>620</v>
      </c>
      <c r="C17" s="422">
        <v>-781920000</v>
      </c>
      <c r="D17" s="208" t="s">
        <v>621</v>
      </c>
      <c r="E17" s="409">
        <f>C17+'TB6.22'!H9</f>
        <v>19</v>
      </c>
    </row>
    <row r="18" spans="1:6" x14ac:dyDescent="0.25">
      <c r="A18" s="200"/>
      <c r="B18" s="174"/>
      <c r="C18" s="423"/>
      <c r="D18" s="247" t="s">
        <v>618</v>
      </c>
      <c r="E18" s="409"/>
    </row>
    <row r="19" spans="1:6" s="252" customFormat="1" x14ac:dyDescent="0.25">
      <c r="A19" s="200">
        <v>133</v>
      </c>
      <c r="B19" s="172" t="s">
        <v>606</v>
      </c>
      <c r="C19" s="422">
        <v>57869571</v>
      </c>
      <c r="D19" s="393" t="s">
        <v>386</v>
      </c>
      <c r="E19" s="409">
        <f>C19-'TB6.22'!G14</f>
        <v>0</v>
      </c>
    </row>
    <row r="20" spans="1:6" x14ac:dyDescent="0.25">
      <c r="A20" s="200">
        <v>156</v>
      </c>
      <c r="B20" s="172" t="s">
        <v>129</v>
      </c>
      <c r="C20" s="422">
        <v>0</v>
      </c>
      <c r="D20" s="208"/>
      <c r="E20" s="409"/>
    </row>
    <row r="21" spans="1:6" x14ac:dyDescent="0.25">
      <c r="A21" s="200">
        <v>242</v>
      </c>
      <c r="B21" s="172" t="s">
        <v>474</v>
      </c>
      <c r="C21" s="422">
        <v>39715343</v>
      </c>
      <c r="D21" s="208" t="s">
        <v>378</v>
      </c>
      <c r="E21" s="409"/>
      <c r="F21" s="175"/>
    </row>
    <row r="22" spans="1:6" x14ac:dyDescent="0.25">
      <c r="A22" s="200"/>
      <c r="B22" s="172"/>
      <c r="C22" s="424"/>
      <c r="D22" s="208"/>
      <c r="E22" s="409"/>
    </row>
    <row r="23" spans="1:6" x14ac:dyDescent="0.25">
      <c r="A23" s="200">
        <v>244</v>
      </c>
      <c r="B23" s="172" t="s">
        <v>379</v>
      </c>
      <c r="C23" s="425">
        <v>5000000</v>
      </c>
      <c r="D23" s="208" t="s">
        <v>393</v>
      </c>
      <c r="E23" s="409">
        <f>C23-'TB5.22'!G32</f>
        <v>0</v>
      </c>
    </row>
    <row r="24" spans="1:6" x14ac:dyDescent="0.25">
      <c r="A24" s="200">
        <v>331</v>
      </c>
      <c r="B24" s="172" t="s">
        <v>380</v>
      </c>
      <c r="C24" s="425">
        <f>SUM(C25:C26)</f>
        <v>11880000</v>
      </c>
      <c r="D24" s="247" t="s">
        <v>616</v>
      </c>
      <c r="E24" s="409">
        <f>C24-'TB5.22'!H34</f>
        <v>0</v>
      </c>
    </row>
    <row r="25" spans="1:6" x14ac:dyDescent="0.25">
      <c r="A25" s="215"/>
      <c r="B25" s="173" t="s">
        <v>366</v>
      </c>
      <c r="C25" s="426">
        <v>11880000</v>
      </c>
      <c r="D25" s="217" t="s">
        <v>615</v>
      </c>
      <c r="E25" s="409"/>
      <c r="F25" s="171"/>
    </row>
    <row r="26" spans="1:6" x14ac:dyDescent="0.25">
      <c r="A26" s="215"/>
      <c r="B26" s="173"/>
      <c r="C26" s="426"/>
      <c r="D26" s="217"/>
      <c r="E26" s="409"/>
      <c r="F26" s="171"/>
    </row>
    <row r="27" spans="1:6" x14ac:dyDescent="0.25">
      <c r="A27" s="215"/>
      <c r="B27" s="172" t="s">
        <v>394</v>
      </c>
      <c r="C27" s="425">
        <f>C28</f>
        <v>0</v>
      </c>
      <c r="D27" s="214">
        <f>SUM(D28:D31)</f>
        <v>0</v>
      </c>
      <c r="E27" s="409"/>
    </row>
    <row r="28" spans="1:6" x14ac:dyDescent="0.25">
      <c r="A28" s="215"/>
      <c r="B28" s="173"/>
      <c r="C28" s="427"/>
      <c r="D28" s="217"/>
      <c r="E28" s="409"/>
      <c r="F28" s="171"/>
    </row>
    <row r="29" spans="1:6" s="126" customFormat="1" x14ac:dyDescent="0.25">
      <c r="A29" s="200">
        <v>3331</v>
      </c>
      <c r="B29" s="172" t="s">
        <v>473</v>
      </c>
      <c r="C29" s="422">
        <v>0</v>
      </c>
      <c r="D29" s="208" t="s">
        <v>130</v>
      </c>
      <c r="E29" s="409"/>
    </row>
    <row r="30" spans="1:6" ht="13.8" x14ac:dyDescent="0.25">
      <c r="A30" s="200">
        <v>3334</v>
      </c>
      <c r="B30" s="172"/>
      <c r="C30" s="428"/>
      <c r="D30" s="411" t="s">
        <v>627</v>
      </c>
      <c r="E30" s="409"/>
    </row>
    <row r="31" spans="1:6" x14ac:dyDescent="0.25">
      <c r="A31" s="202"/>
      <c r="B31" s="148"/>
      <c r="C31" s="429"/>
      <c r="D31" s="222"/>
    </row>
    <row r="32" spans="1:6" ht="13.8" x14ac:dyDescent="0.25">
      <c r="A32" s="200">
        <v>3335</v>
      </c>
      <c r="B32" s="136" t="s">
        <v>381</v>
      </c>
      <c r="C32" s="428">
        <f>SUM(C33:C35)</f>
        <v>1303758</v>
      </c>
      <c r="D32" s="302" t="s">
        <v>626</v>
      </c>
      <c r="E32" s="409">
        <f>C32-'TB5.22'!H50</f>
        <v>434586</v>
      </c>
    </row>
    <row r="33" spans="1:5" x14ac:dyDescent="0.25">
      <c r="A33" s="202"/>
      <c r="B33" s="127" t="s">
        <v>624</v>
      </c>
      <c r="C33" s="420">
        <f>401253*3</f>
        <v>1203759</v>
      </c>
      <c r="D33" s="204" t="s">
        <v>599</v>
      </c>
    </row>
    <row r="34" spans="1:5" x14ac:dyDescent="0.25">
      <c r="A34" s="202"/>
      <c r="B34" s="127" t="s">
        <v>625</v>
      </c>
      <c r="C34" s="420">
        <f>33333*3</f>
        <v>99999</v>
      </c>
      <c r="D34" s="204" t="s">
        <v>599</v>
      </c>
    </row>
    <row r="35" spans="1:5" x14ac:dyDescent="0.25">
      <c r="A35" s="202"/>
      <c r="B35" s="127"/>
      <c r="C35" s="420"/>
      <c r="D35" s="204"/>
    </row>
    <row r="36" spans="1:5" x14ac:dyDescent="0.25">
      <c r="A36" s="202"/>
      <c r="B36" s="148"/>
      <c r="C36" s="430"/>
      <c r="D36" s="204"/>
    </row>
    <row r="37" spans="1:5" x14ac:dyDescent="0.25">
      <c r="A37" s="200">
        <v>334</v>
      </c>
      <c r="B37" s="172" t="s">
        <v>473</v>
      </c>
      <c r="C37" s="422">
        <v>0</v>
      </c>
      <c r="D37" s="208" t="s">
        <v>130</v>
      </c>
    </row>
    <row r="38" spans="1:5" x14ac:dyDescent="0.25">
      <c r="A38" s="215"/>
      <c r="B38" s="172"/>
      <c r="C38" s="425"/>
      <c r="D38" s="214"/>
    </row>
    <row r="39" spans="1:5" x14ac:dyDescent="0.25">
      <c r="A39" s="200">
        <v>335</v>
      </c>
      <c r="B39" s="172"/>
      <c r="C39" s="425">
        <f>SUM(C40:C40)</f>
        <v>0</v>
      </c>
      <c r="D39" s="214"/>
    </row>
    <row r="40" spans="1:5" x14ac:dyDescent="0.25">
      <c r="A40" s="215"/>
      <c r="B40" s="173"/>
      <c r="C40" s="426"/>
      <c r="D40" s="217"/>
    </row>
    <row r="41" spans="1:5" ht="13.8" x14ac:dyDescent="0.25">
      <c r="A41" s="200"/>
      <c r="B41" s="136"/>
      <c r="C41" s="428"/>
      <c r="D41" s="223"/>
    </row>
    <row r="42" spans="1:5" x14ac:dyDescent="0.25">
      <c r="A42" s="202"/>
      <c r="B42" s="127"/>
      <c r="C42" s="420"/>
      <c r="D42" s="204"/>
    </row>
    <row r="43" spans="1:5" x14ac:dyDescent="0.25">
      <c r="A43" s="200" t="s">
        <v>385</v>
      </c>
      <c r="B43" s="136" t="s">
        <v>473</v>
      </c>
      <c r="C43" s="431">
        <f>SUM(C44:C44)</f>
        <v>0</v>
      </c>
      <c r="D43" s="229"/>
    </row>
    <row r="44" spans="1:5" x14ac:dyDescent="0.25">
      <c r="A44" s="215"/>
      <c r="B44" s="142"/>
      <c r="C44" s="432"/>
      <c r="D44" s="336"/>
    </row>
    <row r="45" spans="1:5" x14ac:dyDescent="0.25">
      <c r="A45" s="215"/>
      <c r="B45" s="142"/>
      <c r="C45" s="432"/>
      <c r="D45" s="336"/>
    </row>
    <row r="46" spans="1:5" x14ac:dyDescent="0.25">
      <c r="A46" s="200">
        <v>3388</v>
      </c>
      <c r="B46" s="136" t="s">
        <v>447</v>
      </c>
      <c r="C46" s="431">
        <f>SUM(C47:C48)</f>
        <v>10643017</v>
      </c>
      <c r="D46" s="229"/>
      <c r="E46" s="409"/>
    </row>
    <row r="47" spans="1:5" s="157" customFormat="1" x14ac:dyDescent="0.25">
      <c r="A47" s="215"/>
      <c r="B47" s="142" t="s">
        <v>622</v>
      </c>
      <c r="C47" s="433">
        <v>10643017</v>
      </c>
      <c r="D47" s="231"/>
      <c r="E47" s="273"/>
    </row>
    <row r="48" spans="1:5" s="157" customFormat="1" x14ac:dyDescent="0.25">
      <c r="A48" s="215"/>
      <c r="B48" s="142" t="s">
        <v>483</v>
      </c>
      <c r="C48" s="433">
        <v>0</v>
      </c>
      <c r="D48" s="231"/>
      <c r="E48" s="273"/>
    </row>
    <row r="49" spans="1:6" s="157" customFormat="1" x14ac:dyDescent="0.25">
      <c r="A49" s="215"/>
      <c r="B49" s="142"/>
      <c r="C49" s="433"/>
      <c r="D49" s="231"/>
      <c r="E49" s="273"/>
    </row>
    <row r="50" spans="1:6" ht="13.8" x14ac:dyDescent="0.25">
      <c r="A50" s="200">
        <v>511</v>
      </c>
      <c r="B50" s="136" t="s">
        <v>623</v>
      </c>
      <c r="C50" s="436">
        <f>SUM(C51:C52)</f>
        <v>3240.74</v>
      </c>
      <c r="D50" s="234">
        <f>SUM(D51:D51)</f>
        <v>74890261</v>
      </c>
      <c r="F50" s="175"/>
    </row>
    <row r="51" spans="1:6" s="157" customFormat="1" x14ac:dyDescent="0.25">
      <c r="A51" s="215"/>
      <c r="B51" s="142" t="s">
        <v>472</v>
      </c>
      <c r="C51" s="437">
        <v>3240.74</v>
      </c>
      <c r="D51" s="236">
        <v>74890261</v>
      </c>
      <c r="E51" s="394">
        <f>D51/C51</f>
        <v>23109.00010491431</v>
      </c>
    </row>
    <row r="52" spans="1:6" s="157" customFormat="1" x14ac:dyDescent="0.25">
      <c r="A52" s="215"/>
      <c r="B52" s="142"/>
      <c r="C52" s="433"/>
      <c r="D52" s="236"/>
      <c r="E52" s="273"/>
    </row>
    <row r="53" spans="1:6" x14ac:dyDescent="0.25">
      <c r="A53" s="200">
        <v>632</v>
      </c>
      <c r="B53" s="136"/>
      <c r="C53" s="431"/>
      <c r="D53" s="229"/>
    </row>
    <row r="54" spans="1:6" x14ac:dyDescent="0.25">
      <c r="A54" s="200">
        <v>642</v>
      </c>
      <c r="B54" s="136"/>
      <c r="C54" s="431"/>
      <c r="D54" s="229"/>
    </row>
    <row r="55" spans="1:6" s="157" customFormat="1" x14ac:dyDescent="0.25">
      <c r="A55" s="215"/>
      <c r="B55" s="142"/>
      <c r="C55" s="433"/>
      <c r="D55" s="231"/>
      <c r="E55" s="273"/>
    </row>
    <row r="56" spans="1:6" x14ac:dyDescent="0.25">
      <c r="A56" s="202"/>
      <c r="B56" s="148"/>
      <c r="C56" s="420"/>
      <c r="D56" s="237"/>
    </row>
    <row r="57" spans="1:6" x14ac:dyDescent="0.25">
      <c r="A57" s="200" t="s">
        <v>388</v>
      </c>
      <c r="B57" s="136"/>
      <c r="C57" s="431"/>
      <c r="D57" s="300" t="s">
        <v>619</v>
      </c>
    </row>
    <row r="58" spans="1:6" x14ac:dyDescent="0.25">
      <c r="A58" s="202"/>
      <c r="B58" s="148"/>
      <c r="C58" s="420"/>
      <c r="D58" s="237"/>
    </row>
    <row r="59" spans="1:6" s="126" customFormat="1" x14ac:dyDescent="0.25">
      <c r="A59" s="200" t="s">
        <v>593</v>
      </c>
      <c r="B59" s="136"/>
      <c r="C59" s="431"/>
      <c r="D59" s="229"/>
      <c r="E59" s="270"/>
    </row>
    <row r="60" spans="1:6" x14ac:dyDescent="0.25">
      <c r="A60" s="202"/>
      <c r="B60" s="148"/>
      <c r="C60" s="430"/>
      <c r="D60" s="204"/>
    </row>
    <row r="61" spans="1:6" x14ac:dyDescent="0.25">
      <c r="A61" s="202"/>
      <c r="B61" s="166"/>
      <c r="C61" s="562"/>
      <c r="D61" s="563"/>
    </row>
    <row r="62" spans="1:6" x14ac:dyDescent="0.25">
      <c r="A62" s="202"/>
      <c r="B62" s="148"/>
      <c r="C62" s="567"/>
      <c r="D62" s="568"/>
    </row>
    <row r="63" spans="1:6" x14ac:dyDescent="0.25">
      <c r="A63" s="202"/>
      <c r="B63" s="148"/>
      <c r="C63" s="567"/>
      <c r="D63" s="568"/>
    </row>
    <row r="64" spans="1:6" ht="28.5" customHeight="1" x14ac:dyDescent="0.25">
      <c r="A64" s="202"/>
      <c r="B64" s="132" t="s">
        <v>427</v>
      </c>
      <c r="C64" s="562" t="s">
        <v>428</v>
      </c>
      <c r="D64" s="563"/>
    </row>
    <row r="65" spans="1:10" x14ac:dyDescent="0.25">
      <c r="A65" s="202"/>
      <c r="B65" s="148"/>
      <c r="C65" s="434"/>
      <c r="D65" s="240"/>
    </row>
    <row r="66" spans="1:10" ht="15" customHeight="1" thickBot="1" x14ac:dyDescent="0.3">
      <c r="A66" s="241"/>
      <c r="B66" s="242"/>
      <c r="C66" s="557"/>
      <c r="D66" s="558"/>
    </row>
    <row r="67" spans="1:10" s="269" customFormat="1" ht="13.8" thickTop="1" x14ac:dyDescent="0.25">
      <c r="A67" s="121"/>
      <c r="B67" s="121"/>
      <c r="C67" s="435"/>
      <c r="D67" s="121"/>
      <c r="F67" s="121"/>
      <c r="G67" s="121"/>
      <c r="H67" s="121"/>
      <c r="I67" s="121"/>
      <c r="J67" s="121"/>
    </row>
    <row r="68" spans="1:10" s="269" customFormat="1" ht="36.75" customHeight="1" x14ac:dyDescent="0.25">
      <c r="A68" s="121"/>
      <c r="B68" s="559" t="s">
        <v>406</v>
      </c>
      <c r="C68" s="560" t="s">
        <v>407</v>
      </c>
      <c r="D68" s="560"/>
      <c r="F68" s="121"/>
      <c r="G68" s="121"/>
      <c r="H68" s="121"/>
      <c r="I68" s="121"/>
      <c r="J68" s="121"/>
    </row>
    <row r="69" spans="1:10" s="269" customFormat="1" ht="59.25" customHeight="1" x14ac:dyDescent="0.25">
      <c r="A69" s="121"/>
      <c r="B69" s="559"/>
      <c r="C69" s="556" t="s">
        <v>408</v>
      </c>
      <c r="D69" s="556"/>
      <c r="F69" s="121"/>
      <c r="G69" s="121"/>
      <c r="H69" s="121"/>
      <c r="I69" s="121"/>
      <c r="J69" s="121"/>
    </row>
    <row r="70" spans="1:10" s="269" customFormat="1" x14ac:dyDescent="0.25">
      <c r="A70" s="121"/>
      <c r="B70" s="559"/>
      <c r="C70" s="556" t="s">
        <v>409</v>
      </c>
      <c r="D70" s="556"/>
      <c r="F70" s="121"/>
      <c r="G70" s="121"/>
      <c r="H70" s="121"/>
      <c r="I70" s="121"/>
      <c r="J70" s="121"/>
    </row>
    <row r="71" spans="1:10" s="269" customFormat="1" x14ac:dyDescent="0.25">
      <c r="A71" s="121"/>
      <c r="B71" s="559"/>
      <c r="C71" s="561" t="s">
        <v>410</v>
      </c>
      <c r="D71" s="561"/>
      <c r="F71" s="121"/>
      <c r="G71" s="121"/>
      <c r="H71" s="121"/>
      <c r="I71" s="121"/>
      <c r="J71" s="121"/>
    </row>
    <row r="72" spans="1:10" s="269" customFormat="1" ht="54" customHeight="1" x14ac:dyDescent="0.25">
      <c r="A72" s="121"/>
      <c r="B72" s="559"/>
      <c r="C72" s="561" t="s">
        <v>411</v>
      </c>
      <c r="D72" s="561"/>
      <c r="F72" s="121"/>
      <c r="G72" s="121"/>
      <c r="H72" s="121"/>
      <c r="I72" s="121"/>
      <c r="J72" s="121"/>
    </row>
    <row r="73" spans="1:10" s="269" customFormat="1" ht="30.75" customHeight="1" x14ac:dyDescent="0.25">
      <c r="A73" s="121"/>
      <c r="B73" s="559"/>
      <c r="C73" s="556" t="s">
        <v>413</v>
      </c>
      <c r="D73" s="556"/>
      <c r="F73" s="121"/>
      <c r="G73" s="121"/>
      <c r="H73" s="121"/>
      <c r="I73" s="121"/>
      <c r="J73" s="121"/>
    </row>
    <row r="75" spans="1:10" s="269" customFormat="1" ht="100.5" customHeight="1" x14ac:dyDescent="0.25">
      <c r="A75" s="121"/>
      <c r="B75" s="120" t="s">
        <v>412</v>
      </c>
      <c r="C75" s="556" t="s">
        <v>421</v>
      </c>
      <c r="D75" s="556"/>
      <c r="F75" s="121"/>
      <c r="G75" s="121"/>
      <c r="H75" s="121"/>
      <c r="I75" s="121"/>
      <c r="J75" s="121"/>
    </row>
  </sheetData>
  <mergeCells count="15">
    <mergeCell ref="C64:D64"/>
    <mergeCell ref="A5:B7"/>
    <mergeCell ref="C9:D9"/>
    <mergeCell ref="C61:D61"/>
    <mergeCell ref="C62:D62"/>
    <mergeCell ref="C63:D63"/>
    <mergeCell ref="C75:D75"/>
    <mergeCell ref="C66:D66"/>
    <mergeCell ref="B68:B73"/>
    <mergeCell ref="C68:D68"/>
    <mergeCell ref="C69:D69"/>
    <mergeCell ref="C70:D70"/>
    <mergeCell ref="C71:D71"/>
    <mergeCell ref="C72:D72"/>
    <mergeCell ref="C73:D73"/>
  </mergeCells>
  <pageMargins left="0.7" right="0.7" top="0.75" bottom="0.75" header="0.3" footer="0.3"/>
  <pageSetup scale="72"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C19EE-7B73-4BE1-B203-11C212144965}">
  <dimension ref="A1:N104"/>
  <sheetViews>
    <sheetView workbookViewId="0">
      <pane ySplit="2" topLeftCell="A30" activePane="bottomLeft" state="frozen"/>
      <selection activeCell="C9" sqref="C9:D9"/>
      <selection pane="bottomLeft" activeCell="C9" sqref="C9:D9"/>
    </sheetView>
  </sheetViews>
  <sheetFormatPr defaultRowHeight="13.8" x14ac:dyDescent="0.25"/>
  <cols>
    <col min="1" max="1" width="8.69921875" customWidth="1"/>
    <col min="2" max="2" width="34.19921875" customWidth="1"/>
    <col min="3" max="3" width="14.3984375" bestFit="1" customWidth="1"/>
    <col min="4" max="4" width="14.19921875" bestFit="1" customWidth="1"/>
    <col min="5" max="5" width="16.69921875" bestFit="1" customWidth="1"/>
    <col min="6" max="6" width="16.296875" bestFit="1" customWidth="1"/>
    <col min="7" max="7" width="14.8984375" bestFit="1" customWidth="1"/>
    <col min="8" max="8" width="14.69921875" bestFit="1" customWidth="1"/>
    <col min="9" max="9" width="4.19921875" customWidth="1"/>
    <col min="10" max="10" width="8.59765625" customWidth="1"/>
    <col min="13" max="14" width="12.59765625" customWidth="1"/>
  </cols>
  <sheetData>
    <row r="1" spans="1:14" ht="14.4" thickBot="1" x14ac:dyDescent="0.3"/>
    <row r="2" spans="1:14" x14ac:dyDescent="0.25">
      <c r="A2" s="443" t="s">
        <v>7</v>
      </c>
      <c r="B2" s="444" t="s">
        <v>168</v>
      </c>
      <c r="C2" s="444" t="s">
        <v>169</v>
      </c>
      <c r="D2" s="444" t="s">
        <v>170</v>
      </c>
      <c r="E2" s="444" t="s">
        <v>487</v>
      </c>
      <c r="F2" s="444" t="s">
        <v>488</v>
      </c>
      <c r="G2" s="444" t="s">
        <v>173</v>
      </c>
      <c r="H2" s="445" t="s">
        <v>174</v>
      </c>
      <c r="I2" s="446"/>
      <c r="J2" s="446" t="s">
        <v>375</v>
      </c>
    </row>
    <row r="3" spans="1:14" x14ac:dyDescent="0.25">
      <c r="A3" s="369" t="s">
        <v>178</v>
      </c>
      <c r="B3" s="342" t="s">
        <v>179</v>
      </c>
      <c r="C3" s="343">
        <v>1629535046</v>
      </c>
      <c r="D3" s="343"/>
      <c r="E3" s="343">
        <v>1415620349</v>
      </c>
      <c r="F3" s="343">
        <v>1157610007</v>
      </c>
      <c r="G3" s="343">
        <v>1887545388</v>
      </c>
      <c r="H3" s="370"/>
      <c r="I3" s="180"/>
      <c r="J3" s="180"/>
      <c r="K3">
        <v>1887545388</v>
      </c>
      <c r="M3" s="185">
        <f>G3-K3</f>
        <v>0</v>
      </c>
      <c r="N3" s="185">
        <f>H3-L3</f>
        <v>0</v>
      </c>
    </row>
    <row r="4" spans="1:14" x14ac:dyDescent="0.25">
      <c r="A4" s="365" t="s">
        <v>180</v>
      </c>
      <c r="B4" s="366" t="s">
        <v>181</v>
      </c>
      <c r="C4" s="367">
        <v>931693816</v>
      </c>
      <c r="D4" s="367"/>
      <c r="E4" s="367">
        <v>1335050349</v>
      </c>
      <c r="F4" s="367">
        <v>1157610007</v>
      </c>
      <c r="G4" s="367">
        <v>1109134158</v>
      </c>
      <c r="H4" s="368"/>
      <c r="I4" s="315"/>
      <c r="J4" s="315"/>
      <c r="K4">
        <v>1109134158</v>
      </c>
      <c r="M4" s="185">
        <f t="shared" ref="M4:M67" si="0">G4-K4</f>
        <v>0</v>
      </c>
      <c r="N4" s="185">
        <f t="shared" ref="N4:N67" si="1">H4-L4</f>
        <v>0</v>
      </c>
    </row>
    <row r="5" spans="1:14" x14ac:dyDescent="0.25">
      <c r="A5" s="365" t="s">
        <v>182</v>
      </c>
      <c r="B5" s="366" t="s">
        <v>183</v>
      </c>
      <c r="C5" s="367">
        <v>931565913</v>
      </c>
      <c r="D5" s="367"/>
      <c r="E5" s="367">
        <v>1335050328</v>
      </c>
      <c r="F5" s="367">
        <v>1157610007</v>
      </c>
      <c r="G5" s="367">
        <v>1109006234</v>
      </c>
      <c r="H5" s="368"/>
      <c r="I5" s="315"/>
      <c r="J5" s="315"/>
      <c r="K5">
        <v>1109006234</v>
      </c>
      <c r="M5" s="185">
        <f t="shared" si="0"/>
        <v>0</v>
      </c>
      <c r="N5" s="185">
        <f t="shared" si="1"/>
        <v>0</v>
      </c>
    </row>
    <row r="6" spans="1:14" x14ac:dyDescent="0.25">
      <c r="A6" s="365" t="s">
        <v>605</v>
      </c>
      <c r="B6" s="366" t="s">
        <v>596</v>
      </c>
      <c r="C6" s="367">
        <v>127903</v>
      </c>
      <c r="D6" s="367"/>
      <c r="E6" s="367">
        <v>21</v>
      </c>
      <c r="F6" s="367"/>
      <c r="G6" s="367">
        <v>127924</v>
      </c>
      <c r="H6" s="368"/>
      <c r="I6" s="315"/>
      <c r="J6" s="315"/>
      <c r="K6">
        <v>127924</v>
      </c>
      <c r="M6" s="185">
        <f t="shared" si="0"/>
        <v>0</v>
      </c>
      <c r="N6" s="185">
        <f t="shared" si="1"/>
        <v>0</v>
      </c>
    </row>
    <row r="7" spans="1:14" x14ac:dyDescent="0.25">
      <c r="A7" s="371" t="s">
        <v>184</v>
      </c>
      <c r="B7" s="346" t="s">
        <v>185</v>
      </c>
      <c r="C7" s="347">
        <v>697841230</v>
      </c>
      <c r="D7" s="347"/>
      <c r="E7" s="347">
        <v>80570000</v>
      </c>
      <c r="F7" s="347"/>
      <c r="G7" s="347">
        <v>778411230</v>
      </c>
      <c r="H7" s="372"/>
      <c r="I7" s="185"/>
      <c r="J7" s="185"/>
      <c r="K7">
        <v>778411230</v>
      </c>
      <c r="M7" s="185">
        <f t="shared" si="0"/>
        <v>0</v>
      </c>
      <c r="N7" s="185">
        <f t="shared" si="1"/>
        <v>0</v>
      </c>
    </row>
    <row r="8" spans="1:14" x14ac:dyDescent="0.25">
      <c r="A8" s="371" t="s">
        <v>186</v>
      </c>
      <c r="B8" s="346" t="s">
        <v>187</v>
      </c>
      <c r="C8" s="347">
        <v>697841230</v>
      </c>
      <c r="D8" s="347"/>
      <c r="E8" s="347">
        <v>80570000</v>
      </c>
      <c r="F8" s="347"/>
      <c r="G8" s="347">
        <v>778411230</v>
      </c>
      <c r="H8" s="372"/>
      <c r="I8" s="185"/>
      <c r="J8" s="260" t="s">
        <v>628</v>
      </c>
      <c r="K8">
        <v>778411230</v>
      </c>
      <c r="M8" s="185">
        <f t="shared" si="0"/>
        <v>0</v>
      </c>
      <c r="N8" s="185">
        <f t="shared" si="1"/>
        <v>0</v>
      </c>
    </row>
    <row r="9" spans="1:14" x14ac:dyDescent="0.25">
      <c r="A9" s="369" t="s">
        <v>188</v>
      </c>
      <c r="B9" s="342" t="s">
        <v>189</v>
      </c>
      <c r="C9" s="343"/>
      <c r="D9" s="343"/>
      <c r="E9" s="343">
        <v>80881481</v>
      </c>
      <c r="F9" s="343">
        <v>862801500</v>
      </c>
      <c r="G9" s="343"/>
      <c r="H9" s="370">
        <v>781920019</v>
      </c>
      <c r="I9" s="180"/>
      <c r="J9" s="180"/>
      <c r="L9">
        <v>781920000</v>
      </c>
      <c r="M9" s="185">
        <f t="shared" si="0"/>
        <v>0</v>
      </c>
      <c r="N9" s="185">
        <f t="shared" si="1"/>
        <v>19</v>
      </c>
    </row>
    <row r="10" spans="1:14" x14ac:dyDescent="0.25">
      <c r="A10" s="371" t="s">
        <v>190</v>
      </c>
      <c r="B10" s="346" t="s">
        <v>191</v>
      </c>
      <c r="C10" s="347"/>
      <c r="D10" s="347"/>
      <c r="E10" s="347">
        <v>80881481</v>
      </c>
      <c r="F10" s="347">
        <v>862801500</v>
      </c>
      <c r="G10" s="347"/>
      <c r="H10" s="372">
        <v>781920019</v>
      </c>
      <c r="I10" s="185"/>
      <c r="J10" s="185"/>
      <c r="L10">
        <v>781920000</v>
      </c>
      <c r="M10" s="185">
        <f t="shared" si="0"/>
        <v>0</v>
      </c>
      <c r="N10" s="185">
        <f t="shared" si="1"/>
        <v>19</v>
      </c>
    </row>
    <row r="11" spans="1:14" x14ac:dyDescent="0.25">
      <c r="A11" s="371" t="s">
        <v>192</v>
      </c>
      <c r="B11" s="346" t="s">
        <v>193</v>
      </c>
      <c r="C11" s="347"/>
      <c r="D11" s="347"/>
      <c r="E11" s="347">
        <v>80881481</v>
      </c>
      <c r="F11" s="347">
        <v>862801500</v>
      </c>
      <c r="G11" s="347"/>
      <c r="H11" s="372">
        <v>781920019</v>
      </c>
      <c r="I11" s="185"/>
      <c r="J11" s="185"/>
      <c r="L11">
        <v>781920000</v>
      </c>
      <c r="M11" s="185">
        <f t="shared" si="0"/>
        <v>0</v>
      </c>
      <c r="N11" s="185">
        <f t="shared" si="1"/>
        <v>19</v>
      </c>
    </row>
    <row r="12" spans="1:14" x14ac:dyDescent="0.25">
      <c r="A12" s="371" t="s">
        <v>457</v>
      </c>
      <c r="B12" s="346" t="s">
        <v>458</v>
      </c>
      <c r="C12" s="347"/>
      <c r="D12" s="347"/>
      <c r="E12" s="347"/>
      <c r="F12" s="347">
        <v>781920000</v>
      </c>
      <c r="G12" s="347"/>
      <c r="H12" s="372">
        <v>781920000</v>
      </c>
      <c r="I12" s="185"/>
      <c r="J12" s="185"/>
      <c r="L12">
        <v>781920000</v>
      </c>
      <c r="M12" s="185">
        <f t="shared" si="0"/>
        <v>0</v>
      </c>
      <c r="N12" s="185">
        <f t="shared" si="1"/>
        <v>0</v>
      </c>
    </row>
    <row r="13" spans="1:14" x14ac:dyDescent="0.25">
      <c r="A13" s="371" t="s">
        <v>194</v>
      </c>
      <c r="B13" s="346" t="s">
        <v>195</v>
      </c>
      <c r="C13" s="347"/>
      <c r="D13" s="347"/>
      <c r="E13" s="347">
        <v>80881481</v>
      </c>
      <c r="F13" s="347">
        <v>80881500</v>
      </c>
      <c r="G13" s="347"/>
      <c r="H13" s="438">
        <v>19</v>
      </c>
      <c r="I13" s="185"/>
      <c r="J13" s="260" t="s">
        <v>629</v>
      </c>
      <c r="M13" s="185">
        <f t="shared" si="0"/>
        <v>0</v>
      </c>
      <c r="N13" s="185">
        <f t="shared" si="1"/>
        <v>19</v>
      </c>
    </row>
    <row r="14" spans="1:14" x14ac:dyDescent="0.25">
      <c r="A14" s="369" t="s">
        <v>196</v>
      </c>
      <c r="B14" s="342" t="s">
        <v>197</v>
      </c>
      <c r="C14" s="343">
        <v>62980791</v>
      </c>
      <c r="D14" s="343"/>
      <c r="E14" s="343">
        <v>880000</v>
      </c>
      <c r="F14" s="343">
        <v>5991220</v>
      </c>
      <c r="G14" s="343">
        <v>57869571</v>
      </c>
      <c r="H14" s="370"/>
      <c r="I14" s="180"/>
      <c r="J14" s="180"/>
      <c r="K14">
        <v>57869571</v>
      </c>
      <c r="M14" s="185">
        <f>G14-K14</f>
        <v>0</v>
      </c>
      <c r="N14" s="185">
        <f t="shared" si="1"/>
        <v>0</v>
      </c>
    </row>
    <row r="15" spans="1:14" x14ac:dyDescent="0.25">
      <c r="A15" s="371" t="s">
        <v>198</v>
      </c>
      <c r="B15" s="346" t="s">
        <v>199</v>
      </c>
      <c r="C15" s="347">
        <v>62980791</v>
      </c>
      <c r="D15" s="347"/>
      <c r="E15" s="347">
        <v>880000</v>
      </c>
      <c r="F15" s="347">
        <v>5991220</v>
      </c>
      <c r="G15" s="347">
        <v>57869571</v>
      </c>
      <c r="H15" s="372"/>
      <c r="I15" s="185"/>
      <c r="J15" s="185"/>
      <c r="K15">
        <v>57869571</v>
      </c>
      <c r="M15" s="185">
        <f t="shared" si="0"/>
        <v>0</v>
      </c>
      <c r="N15" s="185">
        <f t="shared" si="1"/>
        <v>0</v>
      </c>
    </row>
    <row r="16" spans="1:14" x14ac:dyDescent="0.25">
      <c r="A16" s="371" t="s">
        <v>200</v>
      </c>
      <c r="B16" s="346" t="s">
        <v>201</v>
      </c>
      <c r="C16" s="347">
        <v>62980791</v>
      </c>
      <c r="D16" s="347"/>
      <c r="E16" s="347">
        <v>880000</v>
      </c>
      <c r="F16" s="347">
        <v>5991220</v>
      </c>
      <c r="G16" s="347">
        <v>57869571</v>
      </c>
      <c r="H16" s="372"/>
      <c r="I16" s="185"/>
      <c r="J16" s="185"/>
      <c r="K16">
        <v>57869571</v>
      </c>
      <c r="M16" s="185">
        <f t="shared" si="0"/>
        <v>0</v>
      </c>
      <c r="N16" s="185">
        <f t="shared" si="1"/>
        <v>0</v>
      </c>
    </row>
    <row r="17" spans="1:14" x14ac:dyDescent="0.25">
      <c r="A17" s="371" t="s">
        <v>202</v>
      </c>
      <c r="B17" s="346" t="s">
        <v>203</v>
      </c>
      <c r="C17" s="347">
        <v>62980791</v>
      </c>
      <c r="D17" s="347"/>
      <c r="E17" s="347">
        <v>880000</v>
      </c>
      <c r="F17" s="347">
        <v>5991220</v>
      </c>
      <c r="G17" s="347">
        <v>57869571</v>
      </c>
      <c r="H17" s="372"/>
      <c r="I17" s="185"/>
      <c r="J17" s="185"/>
      <c r="K17">
        <v>57869571</v>
      </c>
      <c r="M17" s="185">
        <f t="shared" si="0"/>
        <v>0</v>
      </c>
      <c r="N17" s="185">
        <f t="shared" si="1"/>
        <v>0</v>
      </c>
    </row>
    <row r="18" spans="1:14" x14ac:dyDescent="0.25">
      <c r="A18" s="371" t="s">
        <v>204</v>
      </c>
      <c r="B18" s="346" t="s">
        <v>205</v>
      </c>
      <c r="C18" s="347"/>
      <c r="D18" s="347"/>
      <c r="E18" s="347"/>
      <c r="F18" s="347"/>
      <c r="G18" s="347"/>
      <c r="H18" s="372"/>
      <c r="I18" s="185"/>
      <c r="J18" s="185"/>
      <c r="M18" s="185">
        <f t="shared" si="0"/>
        <v>0</v>
      </c>
      <c r="N18" s="185">
        <f t="shared" si="1"/>
        <v>0</v>
      </c>
    </row>
    <row r="19" spans="1:14" x14ac:dyDescent="0.25">
      <c r="A19" s="371" t="s">
        <v>206</v>
      </c>
      <c r="B19" s="346" t="s">
        <v>207</v>
      </c>
      <c r="C19" s="347"/>
      <c r="D19" s="347"/>
      <c r="E19" s="347"/>
      <c r="F19" s="347"/>
      <c r="G19" s="347"/>
      <c r="H19" s="372"/>
      <c r="I19" s="185"/>
      <c r="J19" s="185"/>
      <c r="M19" s="185">
        <f t="shared" si="0"/>
        <v>0</v>
      </c>
      <c r="N19" s="185">
        <f t="shared" si="1"/>
        <v>0</v>
      </c>
    </row>
    <row r="20" spans="1:14" x14ac:dyDescent="0.25">
      <c r="A20" s="369" t="s">
        <v>208</v>
      </c>
      <c r="B20" s="342" t="s">
        <v>209</v>
      </c>
      <c r="C20" s="343"/>
      <c r="D20" s="343"/>
      <c r="E20" s="343"/>
      <c r="F20" s="343"/>
      <c r="G20" s="343"/>
      <c r="H20" s="370"/>
      <c r="I20" s="180"/>
      <c r="J20" s="180"/>
      <c r="M20" s="185">
        <f t="shared" si="0"/>
        <v>0</v>
      </c>
      <c r="N20" s="185">
        <f t="shared" si="1"/>
        <v>0</v>
      </c>
    </row>
    <row r="21" spans="1:14" x14ac:dyDescent="0.25">
      <c r="A21" s="371" t="s">
        <v>210</v>
      </c>
      <c r="B21" s="346" t="s">
        <v>211</v>
      </c>
      <c r="C21" s="347"/>
      <c r="D21" s="347"/>
      <c r="E21" s="347"/>
      <c r="F21" s="347"/>
      <c r="G21" s="347"/>
      <c r="H21" s="372"/>
      <c r="I21" s="185"/>
      <c r="J21" s="185"/>
      <c r="M21" s="185">
        <f t="shared" si="0"/>
        <v>0</v>
      </c>
      <c r="N21" s="185">
        <f t="shared" si="1"/>
        <v>0</v>
      </c>
    </row>
    <row r="22" spans="1:14" x14ac:dyDescent="0.25">
      <c r="A22" s="369" t="s">
        <v>212</v>
      </c>
      <c r="B22" s="342" t="s">
        <v>213</v>
      </c>
      <c r="C22" s="343"/>
      <c r="D22" s="343"/>
      <c r="E22" s="343"/>
      <c r="F22" s="343"/>
      <c r="G22" s="343"/>
      <c r="H22" s="370"/>
      <c r="I22" s="180"/>
      <c r="J22" s="180"/>
      <c r="M22" s="185">
        <f t="shared" si="0"/>
        <v>0</v>
      </c>
      <c r="N22" s="185">
        <f t="shared" si="1"/>
        <v>0</v>
      </c>
    </row>
    <row r="23" spans="1:14" x14ac:dyDescent="0.25">
      <c r="A23" s="371" t="s">
        <v>214</v>
      </c>
      <c r="B23" s="346" t="s">
        <v>213</v>
      </c>
      <c r="C23" s="347"/>
      <c r="D23" s="347"/>
      <c r="E23" s="347"/>
      <c r="F23" s="347"/>
      <c r="G23" s="347"/>
      <c r="H23" s="372"/>
      <c r="I23" s="185"/>
      <c r="J23" s="185"/>
      <c r="M23" s="185">
        <f t="shared" si="0"/>
        <v>0</v>
      </c>
      <c r="N23" s="185">
        <f t="shared" si="1"/>
        <v>0</v>
      </c>
    </row>
    <row r="24" spans="1:14" x14ac:dyDescent="0.25">
      <c r="A24" s="369" t="s">
        <v>215</v>
      </c>
      <c r="B24" s="342" t="s">
        <v>216</v>
      </c>
      <c r="C24" s="343"/>
      <c r="D24" s="343"/>
      <c r="E24" s="343">
        <v>26110080</v>
      </c>
      <c r="F24" s="343">
        <v>26110080</v>
      </c>
      <c r="G24" s="343"/>
      <c r="H24" s="370"/>
      <c r="I24" s="180"/>
      <c r="J24" s="180"/>
      <c r="M24" s="185">
        <f t="shared" si="0"/>
        <v>0</v>
      </c>
      <c r="N24" s="185">
        <f t="shared" si="1"/>
        <v>0</v>
      </c>
    </row>
    <row r="25" spans="1:14" x14ac:dyDescent="0.25">
      <c r="A25" s="371" t="s">
        <v>217</v>
      </c>
      <c r="B25" s="346" t="s">
        <v>218</v>
      </c>
      <c r="C25" s="347"/>
      <c r="D25" s="347"/>
      <c r="E25" s="347">
        <v>26110080</v>
      </c>
      <c r="F25" s="347">
        <v>26110080</v>
      </c>
      <c r="G25" s="347"/>
      <c r="H25" s="372"/>
      <c r="I25" s="185"/>
      <c r="J25" s="185"/>
      <c r="M25" s="185">
        <f t="shared" si="0"/>
        <v>0</v>
      </c>
      <c r="N25" s="185">
        <f t="shared" si="1"/>
        <v>0</v>
      </c>
    </row>
    <row r="26" spans="1:14" x14ac:dyDescent="0.25">
      <c r="A26" s="369" t="s">
        <v>219</v>
      </c>
      <c r="B26" s="342" t="s">
        <v>220</v>
      </c>
      <c r="C26" s="343"/>
      <c r="D26" s="343"/>
      <c r="E26" s="343"/>
      <c r="F26" s="343"/>
      <c r="G26" s="343"/>
      <c r="H26" s="370"/>
      <c r="I26" s="180"/>
      <c r="J26" s="180"/>
      <c r="M26" s="185">
        <f t="shared" si="0"/>
        <v>0</v>
      </c>
      <c r="N26" s="185">
        <f t="shared" si="1"/>
        <v>0</v>
      </c>
    </row>
    <row r="27" spans="1:14" x14ac:dyDescent="0.25">
      <c r="A27" s="371" t="s">
        <v>221</v>
      </c>
      <c r="B27" s="346" t="s">
        <v>222</v>
      </c>
      <c r="C27" s="347"/>
      <c r="D27" s="347"/>
      <c r="E27" s="347"/>
      <c r="F27" s="347"/>
      <c r="G27" s="347"/>
      <c r="H27" s="372"/>
      <c r="I27" s="185"/>
      <c r="J27" s="185"/>
      <c r="M27" s="185">
        <f t="shared" si="0"/>
        <v>0</v>
      </c>
      <c r="N27" s="185">
        <f t="shared" si="1"/>
        <v>0</v>
      </c>
    </row>
    <row r="28" spans="1:14" x14ac:dyDescent="0.25">
      <c r="A28" s="369" t="s">
        <v>223</v>
      </c>
      <c r="B28" s="342" t="s">
        <v>224</v>
      </c>
      <c r="C28" s="343">
        <v>50998272</v>
      </c>
      <c r="D28" s="343"/>
      <c r="E28" s="343"/>
      <c r="F28" s="343">
        <v>11282929</v>
      </c>
      <c r="G28" s="343">
        <v>39715343</v>
      </c>
      <c r="H28" s="370"/>
      <c r="I28" s="180"/>
      <c r="J28" s="180"/>
      <c r="K28">
        <v>39715343</v>
      </c>
      <c r="M28" s="185">
        <f t="shared" si="0"/>
        <v>0</v>
      </c>
      <c r="N28" s="185">
        <f t="shared" si="1"/>
        <v>0</v>
      </c>
    </row>
    <row r="29" spans="1:14" x14ac:dyDescent="0.25">
      <c r="A29" s="371" t="s">
        <v>225</v>
      </c>
      <c r="B29" s="346" t="s">
        <v>226</v>
      </c>
      <c r="C29" s="347">
        <v>49660000</v>
      </c>
      <c r="D29" s="347"/>
      <c r="E29" s="347"/>
      <c r="F29" s="347">
        <v>11220000</v>
      </c>
      <c r="G29" s="347">
        <v>38440000</v>
      </c>
      <c r="H29" s="372"/>
      <c r="I29" s="185"/>
      <c r="J29" s="185"/>
      <c r="K29">
        <v>38440000</v>
      </c>
      <c r="M29" s="185">
        <f t="shared" si="0"/>
        <v>0</v>
      </c>
      <c r="N29" s="185">
        <f t="shared" si="1"/>
        <v>0</v>
      </c>
    </row>
    <row r="30" spans="1:14" x14ac:dyDescent="0.25">
      <c r="A30" s="371" t="s">
        <v>227</v>
      </c>
      <c r="B30" s="346" t="s">
        <v>228</v>
      </c>
      <c r="C30" s="347">
        <v>49660000</v>
      </c>
      <c r="D30" s="347"/>
      <c r="E30" s="347"/>
      <c r="F30" s="347">
        <v>11220000</v>
      </c>
      <c r="G30" s="347">
        <v>38440000</v>
      </c>
      <c r="H30" s="372"/>
      <c r="I30" s="185"/>
      <c r="J30" s="185"/>
      <c r="K30">
        <v>38440000</v>
      </c>
      <c r="M30" s="185">
        <f t="shared" si="0"/>
        <v>0</v>
      </c>
      <c r="N30" s="185">
        <f t="shared" si="1"/>
        <v>0</v>
      </c>
    </row>
    <row r="31" spans="1:14" x14ac:dyDescent="0.25">
      <c r="A31" s="371" t="s">
        <v>229</v>
      </c>
      <c r="B31" s="346" t="s">
        <v>230</v>
      </c>
      <c r="C31" s="347">
        <v>1338272</v>
      </c>
      <c r="D31" s="347"/>
      <c r="E31" s="347"/>
      <c r="F31" s="347">
        <v>62929</v>
      </c>
      <c r="G31" s="347">
        <v>1275343</v>
      </c>
      <c r="H31" s="372"/>
      <c r="I31" s="185"/>
      <c r="J31" s="185"/>
      <c r="K31">
        <v>1275343</v>
      </c>
      <c r="M31" s="185">
        <f t="shared" si="0"/>
        <v>0</v>
      </c>
      <c r="N31" s="185">
        <f t="shared" si="1"/>
        <v>0</v>
      </c>
    </row>
    <row r="32" spans="1:14" x14ac:dyDescent="0.25">
      <c r="A32" s="371" t="s">
        <v>231</v>
      </c>
      <c r="B32" s="346" t="s">
        <v>232</v>
      </c>
      <c r="C32" s="347">
        <v>1338272</v>
      </c>
      <c r="D32" s="347"/>
      <c r="E32" s="347"/>
      <c r="F32" s="347">
        <v>62929</v>
      </c>
      <c r="G32" s="347">
        <v>1275343</v>
      </c>
      <c r="H32" s="372"/>
      <c r="I32" s="185"/>
      <c r="J32" s="185"/>
      <c r="K32">
        <v>1275343</v>
      </c>
      <c r="M32" s="185">
        <f t="shared" si="0"/>
        <v>0</v>
      </c>
      <c r="N32" s="185">
        <f t="shared" si="1"/>
        <v>0</v>
      </c>
    </row>
    <row r="33" spans="1:14" x14ac:dyDescent="0.25">
      <c r="A33" s="369" t="s">
        <v>233</v>
      </c>
      <c r="B33" s="342" t="s">
        <v>234</v>
      </c>
      <c r="C33" s="343">
        <v>5000000</v>
      </c>
      <c r="D33" s="343"/>
      <c r="E33" s="343"/>
      <c r="F33" s="343"/>
      <c r="G33" s="343">
        <v>5000000</v>
      </c>
      <c r="H33" s="370"/>
      <c r="I33" s="180"/>
      <c r="J33" s="180"/>
      <c r="K33">
        <v>5000000</v>
      </c>
      <c r="M33" s="185">
        <f t="shared" si="0"/>
        <v>0</v>
      </c>
      <c r="N33" s="185">
        <f t="shared" si="1"/>
        <v>0</v>
      </c>
    </row>
    <row r="34" spans="1:14" x14ac:dyDescent="0.25">
      <c r="A34" s="371" t="s">
        <v>235</v>
      </c>
      <c r="B34" s="346" t="s">
        <v>236</v>
      </c>
      <c r="C34" s="347">
        <v>5000000</v>
      </c>
      <c r="D34" s="347"/>
      <c r="E34" s="347"/>
      <c r="F34" s="347"/>
      <c r="G34" s="347">
        <v>5000000</v>
      </c>
      <c r="H34" s="372"/>
      <c r="I34" s="185"/>
      <c r="J34" s="185"/>
      <c r="K34">
        <v>5000000</v>
      </c>
      <c r="M34" s="185">
        <f t="shared" si="0"/>
        <v>0</v>
      </c>
      <c r="N34" s="185">
        <f t="shared" si="1"/>
        <v>0</v>
      </c>
    </row>
    <row r="35" spans="1:14" x14ac:dyDescent="0.25">
      <c r="A35" s="439" t="s">
        <v>237</v>
      </c>
      <c r="B35" s="440" t="s">
        <v>238</v>
      </c>
      <c r="C35" s="441"/>
      <c r="D35" s="441">
        <v>11880000</v>
      </c>
      <c r="E35" s="441">
        <v>1117800000</v>
      </c>
      <c r="F35" s="441">
        <v>564840000</v>
      </c>
      <c r="G35" s="441">
        <v>1105920000</v>
      </c>
      <c r="H35" s="442">
        <v>564840000</v>
      </c>
      <c r="I35" s="197">
        <v>11880000</v>
      </c>
      <c r="J35" s="197" t="s">
        <v>616</v>
      </c>
      <c r="K35">
        <v>552960000</v>
      </c>
      <c r="L35">
        <v>11880000</v>
      </c>
      <c r="M35" s="185">
        <f t="shared" si="0"/>
        <v>552960000</v>
      </c>
      <c r="N35" s="185">
        <f t="shared" si="1"/>
        <v>552960000</v>
      </c>
    </row>
    <row r="36" spans="1:14" x14ac:dyDescent="0.25">
      <c r="A36" s="371" t="s">
        <v>239</v>
      </c>
      <c r="B36" s="346" t="s">
        <v>240</v>
      </c>
      <c r="C36" s="347"/>
      <c r="D36" s="347">
        <v>11880000</v>
      </c>
      <c r="E36" s="347">
        <v>1117800000</v>
      </c>
      <c r="F36" s="347">
        <v>564840000</v>
      </c>
      <c r="G36" s="347">
        <v>1105920000</v>
      </c>
      <c r="H36" s="372">
        <v>564840000</v>
      </c>
      <c r="I36" s="185"/>
      <c r="J36" s="185"/>
      <c r="K36">
        <v>552960000</v>
      </c>
      <c r="L36">
        <v>11880000</v>
      </c>
      <c r="M36" s="185">
        <f t="shared" si="0"/>
        <v>552960000</v>
      </c>
      <c r="N36" s="185">
        <f t="shared" si="1"/>
        <v>552960000</v>
      </c>
    </row>
    <row r="37" spans="1:14" x14ac:dyDescent="0.25">
      <c r="A37" s="371" t="s">
        <v>241</v>
      </c>
      <c r="B37" s="346" t="s">
        <v>242</v>
      </c>
      <c r="C37" s="347"/>
      <c r="D37" s="347">
        <v>11880000</v>
      </c>
      <c r="E37" s="347">
        <v>1117800000</v>
      </c>
      <c r="F37" s="347">
        <v>564840000</v>
      </c>
      <c r="G37" s="347">
        <v>1105920000</v>
      </c>
      <c r="H37" s="372">
        <v>564840000</v>
      </c>
      <c r="I37" s="185"/>
      <c r="J37" s="185"/>
      <c r="K37">
        <v>552960000</v>
      </c>
      <c r="L37">
        <v>11880000</v>
      </c>
      <c r="M37" s="185">
        <f t="shared" si="0"/>
        <v>552960000</v>
      </c>
      <c r="N37" s="185">
        <f t="shared" si="1"/>
        <v>552960000</v>
      </c>
    </row>
    <row r="38" spans="1:14" x14ac:dyDescent="0.25">
      <c r="A38" s="371" t="s">
        <v>243</v>
      </c>
      <c r="B38" s="346" t="s">
        <v>244</v>
      </c>
      <c r="C38" s="347"/>
      <c r="D38" s="347">
        <v>11880000</v>
      </c>
      <c r="E38" s="347">
        <v>1117800000</v>
      </c>
      <c r="F38" s="347">
        <v>564840000</v>
      </c>
      <c r="G38" s="347">
        <v>1105920000</v>
      </c>
      <c r="H38" s="372">
        <v>564840000</v>
      </c>
      <c r="I38" s="185"/>
      <c r="J38" s="185"/>
      <c r="K38">
        <v>552960000</v>
      </c>
      <c r="L38">
        <v>11880000</v>
      </c>
      <c r="M38" s="185">
        <f t="shared" si="0"/>
        <v>552960000</v>
      </c>
      <c r="N38" s="185">
        <f t="shared" si="1"/>
        <v>552960000</v>
      </c>
    </row>
    <row r="39" spans="1:14" x14ac:dyDescent="0.25">
      <c r="A39" s="369" t="s">
        <v>245</v>
      </c>
      <c r="B39" s="342" t="s">
        <v>246</v>
      </c>
      <c r="C39" s="343"/>
      <c r="D39" s="343">
        <v>869172</v>
      </c>
      <c r="E39" s="343">
        <v>5991220</v>
      </c>
      <c r="F39" s="343">
        <v>6425806</v>
      </c>
      <c r="G39" s="343"/>
      <c r="H39" s="370">
        <v>1303758</v>
      </c>
      <c r="I39" s="180"/>
      <c r="J39" s="180"/>
      <c r="L39">
        <v>15267707</v>
      </c>
      <c r="M39" s="185">
        <f t="shared" si="0"/>
        <v>0</v>
      </c>
      <c r="N39" s="185">
        <f t="shared" si="1"/>
        <v>-13963949</v>
      </c>
    </row>
    <row r="40" spans="1:14" x14ac:dyDescent="0.25">
      <c r="A40" s="371" t="s">
        <v>247</v>
      </c>
      <c r="B40" s="346" t="s">
        <v>248</v>
      </c>
      <c r="C40" s="347"/>
      <c r="D40" s="347"/>
      <c r="E40" s="347">
        <v>5991220</v>
      </c>
      <c r="F40" s="347">
        <v>5991220</v>
      </c>
      <c r="G40" s="347"/>
      <c r="H40" s="372"/>
      <c r="I40" s="185"/>
      <c r="J40" s="185"/>
      <c r="M40" s="185">
        <f t="shared" si="0"/>
        <v>0</v>
      </c>
      <c r="N40" s="185">
        <f t="shared" si="1"/>
        <v>0</v>
      </c>
    </row>
    <row r="41" spans="1:14" x14ac:dyDescent="0.25">
      <c r="A41" s="371" t="s">
        <v>249</v>
      </c>
      <c r="B41" s="346" t="s">
        <v>250</v>
      </c>
      <c r="C41" s="347"/>
      <c r="D41" s="347"/>
      <c r="E41" s="347">
        <v>5991220</v>
      </c>
      <c r="F41" s="347">
        <v>5991220</v>
      </c>
      <c r="G41" s="347"/>
      <c r="H41" s="372"/>
      <c r="I41" s="185"/>
      <c r="J41" s="185"/>
      <c r="M41" s="185">
        <f t="shared" si="0"/>
        <v>0</v>
      </c>
      <c r="N41" s="185">
        <f t="shared" si="1"/>
        <v>0</v>
      </c>
    </row>
    <row r="42" spans="1:14" x14ac:dyDescent="0.25">
      <c r="A42" s="371" t="s">
        <v>251</v>
      </c>
      <c r="B42" s="346" t="s">
        <v>252</v>
      </c>
      <c r="C42" s="347"/>
      <c r="D42" s="347"/>
      <c r="E42" s="347">
        <v>5991220</v>
      </c>
      <c r="F42" s="347">
        <v>5991220</v>
      </c>
      <c r="G42" s="347"/>
      <c r="H42" s="372"/>
      <c r="I42" s="185"/>
      <c r="J42" s="185"/>
      <c r="M42" s="185">
        <f t="shared" si="0"/>
        <v>0</v>
      </c>
      <c r="N42" s="185">
        <f t="shared" si="1"/>
        <v>0</v>
      </c>
    </row>
    <row r="43" spans="1:14" x14ac:dyDescent="0.25">
      <c r="A43" s="371" t="s">
        <v>253</v>
      </c>
      <c r="B43" s="346" t="s">
        <v>254</v>
      </c>
      <c r="C43" s="347"/>
      <c r="D43" s="347"/>
      <c r="E43" s="347"/>
      <c r="F43" s="347"/>
      <c r="G43" s="347"/>
      <c r="H43" s="372"/>
      <c r="I43" s="185"/>
      <c r="J43" s="185"/>
      <c r="M43" s="185">
        <f t="shared" si="0"/>
        <v>0</v>
      </c>
      <c r="N43" s="185">
        <f t="shared" si="1"/>
        <v>0</v>
      </c>
    </row>
    <row r="44" spans="1:14" x14ac:dyDescent="0.25">
      <c r="A44" s="371" t="s">
        <v>255</v>
      </c>
      <c r="B44" s="346" t="s">
        <v>256</v>
      </c>
      <c r="C44" s="347"/>
      <c r="D44" s="347"/>
      <c r="E44" s="347"/>
      <c r="F44" s="347"/>
      <c r="G44" s="347"/>
      <c r="H44" s="372"/>
      <c r="I44" s="185"/>
      <c r="J44" s="185"/>
      <c r="M44" s="185">
        <f t="shared" si="0"/>
        <v>0</v>
      </c>
      <c r="N44" s="185">
        <f t="shared" si="1"/>
        <v>0</v>
      </c>
    </row>
    <row r="45" spans="1:14" x14ac:dyDescent="0.25">
      <c r="A45" s="371" t="s">
        <v>257</v>
      </c>
      <c r="B45" s="346" t="s">
        <v>258</v>
      </c>
      <c r="C45" s="347"/>
      <c r="D45" s="347"/>
      <c r="E45" s="347"/>
      <c r="F45" s="347"/>
      <c r="G45" s="347"/>
      <c r="H45" s="372"/>
      <c r="I45" s="185"/>
      <c r="J45" s="185"/>
      <c r="M45" s="185">
        <f t="shared" si="0"/>
        <v>0</v>
      </c>
      <c r="N45" s="185">
        <f t="shared" si="1"/>
        <v>0</v>
      </c>
    </row>
    <row r="46" spans="1:14" x14ac:dyDescent="0.25">
      <c r="A46" s="371" t="s">
        <v>259</v>
      </c>
      <c r="B46" s="346" t="s">
        <v>260</v>
      </c>
      <c r="C46" s="347"/>
      <c r="D46" s="347"/>
      <c r="E46" s="347"/>
      <c r="F46" s="347"/>
      <c r="G46" s="347"/>
      <c r="H46" s="372"/>
      <c r="I46" s="185"/>
      <c r="J46" s="185"/>
      <c r="M46" s="185">
        <f t="shared" si="0"/>
        <v>0</v>
      </c>
      <c r="N46" s="185">
        <f t="shared" si="1"/>
        <v>0</v>
      </c>
    </row>
    <row r="47" spans="1:14" x14ac:dyDescent="0.25">
      <c r="A47" s="371" t="s">
        <v>261</v>
      </c>
      <c r="B47" s="346" t="s">
        <v>262</v>
      </c>
      <c r="C47" s="347"/>
      <c r="D47" s="347"/>
      <c r="E47" s="347"/>
      <c r="F47" s="347"/>
      <c r="G47" s="347"/>
      <c r="H47" s="372"/>
      <c r="I47" s="185"/>
      <c r="J47" s="185"/>
      <c r="M47" s="185">
        <f t="shared" si="0"/>
        <v>0</v>
      </c>
      <c r="N47" s="185">
        <f t="shared" si="1"/>
        <v>0</v>
      </c>
    </row>
    <row r="48" spans="1:14" x14ac:dyDescent="0.25">
      <c r="A48" s="371" t="s">
        <v>263</v>
      </c>
      <c r="B48" s="346" t="s">
        <v>264</v>
      </c>
      <c r="C48" s="347"/>
      <c r="D48" s="347"/>
      <c r="E48" s="347"/>
      <c r="F48" s="347"/>
      <c r="G48" s="347"/>
      <c r="H48" s="372"/>
      <c r="I48" s="185"/>
      <c r="J48" s="185"/>
      <c r="M48" s="185">
        <f t="shared" si="0"/>
        <v>0</v>
      </c>
      <c r="N48" s="185">
        <f t="shared" si="1"/>
        <v>0</v>
      </c>
    </row>
    <row r="49" spans="1:14" x14ac:dyDescent="0.25">
      <c r="A49" s="371" t="s">
        <v>265</v>
      </c>
      <c r="B49" s="346" t="s">
        <v>266</v>
      </c>
      <c r="C49" s="347"/>
      <c r="D49" s="347"/>
      <c r="E49" s="347"/>
      <c r="F49" s="347"/>
      <c r="G49" s="347"/>
      <c r="H49" s="372"/>
      <c r="I49" s="185"/>
      <c r="J49" s="185"/>
      <c r="M49" s="185">
        <f t="shared" si="0"/>
        <v>0</v>
      </c>
      <c r="N49" s="185">
        <f t="shared" si="1"/>
        <v>0</v>
      </c>
    </row>
    <row r="50" spans="1:14" x14ac:dyDescent="0.25">
      <c r="A50" s="371" t="s">
        <v>267</v>
      </c>
      <c r="B50" s="346" t="s">
        <v>268</v>
      </c>
      <c r="C50" s="347"/>
      <c r="D50" s="347"/>
      <c r="E50" s="347"/>
      <c r="F50" s="347"/>
      <c r="G50" s="347"/>
      <c r="H50" s="372"/>
      <c r="I50" s="185"/>
      <c r="J50" s="185"/>
      <c r="L50">
        <v>13963949</v>
      </c>
      <c r="M50" s="185">
        <f t="shared" si="0"/>
        <v>0</v>
      </c>
      <c r="N50" s="185">
        <f t="shared" si="1"/>
        <v>-13963949</v>
      </c>
    </row>
    <row r="51" spans="1:14" x14ac:dyDescent="0.25">
      <c r="A51" s="371" t="s">
        <v>269</v>
      </c>
      <c r="B51" s="346" t="s">
        <v>270</v>
      </c>
      <c r="C51" s="347"/>
      <c r="D51" s="347">
        <v>869172</v>
      </c>
      <c r="E51" s="347"/>
      <c r="F51" s="347">
        <v>434586</v>
      </c>
      <c r="G51" s="347"/>
      <c r="H51" s="372">
        <v>1303758</v>
      </c>
      <c r="I51" s="185"/>
      <c r="J51" s="260" t="s">
        <v>626</v>
      </c>
      <c r="L51">
        <v>1303758</v>
      </c>
      <c r="M51" s="185">
        <f t="shared" si="0"/>
        <v>0</v>
      </c>
      <c r="N51" s="185">
        <f t="shared" si="1"/>
        <v>0</v>
      </c>
    </row>
    <row r="52" spans="1:14" x14ac:dyDescent="0.25">
      <c r="A52" s="371" t="s">
        <v>271</v>
      </c>
      <c r="B52" s="346" t="s">
        <v>272</v>
      </c>
      <c r="C52" s="347"/>
      <c r="D52" s="347"/>
      <c r="E52" s="347"/>
      <c r="F52" s="347"/>
      <c r="G52" s="347"/>
      <c r="H52" s="372"/>
      <c r="I52" s="185"/>
      <c r="J52" s="185"/>
      <c r="M52" s="185">
        <f t="shared" si="0"/>
        <v>0</v>
      </c>
      <c r="N52" s="185">
        <f t="shared" si="1"/>
        <v>0</v>
      </c>
    </row>
    <row r="53" spans="1:14" x14ac:dyDescent="0.25">
      <c r="A53" s="371" t="s">
        <v>273</v>
      </c>
      <c r="B53" s="346" t="s">
        <v>274</v>
      </c>
      <c r="C53" s="347"/>
      <c r="D53" s="347"/>
      <c r="E53" s="347"/>
      <c r="F53" s="347"/>
      <c r="G53" s="347"/>
      <c r="H53" s="372"/>
      <c r="I53" s="185"/>
      <c r="J53" s="185"/>
      <c r="M53" s="185">
        <f t="shared" si="0"/>
        <v>0</v>
      </c>
      <c r="N53" s="185">
        <f t="shared" si="1"/>
        <v>0</v>
      </c>
    </row>
    <row r="54" spans="1:14" x14ac:dyDescent="0.25">
      <c r="A54" s="369" t="s">
        <v>275</v>
      </c>
      <c r="B54" s="342" t="s">
        <v>276</v>
      </c>
      <c r="C54" s="343"/>
      <c r="D54" s="343"/>
      <c r="E54" s="343">
        <v>24842192</v>
      </c>
      <c r="F54" s="343">
        <v>24842192</v>
      </c>
      <c r="G54" s="343"/>
      <c r="H54" s="370"/>
      <c r="I54" s="180"/>
      <c r="J54" s="180"/>
      <c r="M54" s="185">
        <f t="shared" si="0"/>
        <v>0</v>
      </c>
      <c r="N54" s="185">
        <f t="shared" si="1"/>
        <v>0</v>
      </c>
    </row>
    <row r="55" spans="1:14" x14ac:dyDescent="0.25">
      <c r="A55" s="371" t="s">
        <v>277</v>
      </c>
      <c r="B55" s="346" t="s">
        <v>278</v>
      </c>
      <c r="C55" s="347"/>
      <c r="D55" s="347"/>
      <c r="E55" s="347">
        <v>24842192</v>
      </c>
      <c r="F55" s="347">
        <v>24842192</v>
      </c>
      <c r="G55" s="347"/>
      <c r="H55" s="372"/>
      <c r="I55" s="185"/>
      <c r="J55" s="185"/>
      <c r="M55" s="185">
        <f t="shared" si="0"/>
        <v>0</v>
      </c>
      <c r="N55" s="185">
        <f t="shared" si="1"/>
        <v>0</v>
      </c>
    </row>
    <row r="56" spans="1:14" x14ac:dyDescent="0.25">
      <c r="A56" s="369" t="s">
        <v>279</v>
      </c>
      <c r="B56" s="342" t="s">
        <v>280</v>
      </c>
      <c r="C56" s="343"/>
      <c r="D56" s="343"/>
      <c r="E56" s="343"/>
      <c r="F56" s="343"/>
      <c r="G56" s="343"/>
      <c r="H56" s="370"/>
      <c r="I56" s="180"/>
      <c r="J56" s="180"/>
      <c r="M56" s="185">
        <f t="shared" si="0"/>
        <v>0</v>
      </c>
      <c r="N56" s="185">
        <f t="shared" si="1"/>
        <v>0</v>
      </c>
    </row>
    <row r="57" spans="1:14" x14ac:dyDescent="0.25">
      <c r="A57" s="371" t="s">
        <v>281</v>
      </c>
      <c r="B57" s="346" t="s">
        <v>282</v>
      </c>
      <c r="C57" s="347"/>
      <c r="D57" s="347"/>
      <c r="E57" s="347"/>
      <c r="F57" s="347"/>
      <c r="G57" s="347"/>
      <c r="H57" s="372"/>
      <c r="I57" s="185"/>
      <c r="J57" s="185"/>
      <c r="M57" s="185">
        <f t="shared" si="0"/>
        <v>0</v>
      </c>
      <c r="N57" s="185">
        <f t="shared" si="1"/>
        <v>0</v>
      </c>
    </row>
    <row r="58" spans="1:14" x14ac:dyDescent="0.25">
      <c r="A58" s="371" t="s">
        <v>283</v>
      </c>
      <c r="B58" s="346" t="s">
        <v>284</v>
      </c>
      <c r="C58" s="347"/>
      <c r="D58" s="347"/>
      <c r="E58" s="347"/>
      <c r="F58" s="347"/>
      <c r="G58" s="347"/>
      <c r="H58" s="372"/>
      <c r="I58" s="185"/>
      <c r="J58" s="185"/>
      <c r="M58" s="185">
        <f t="shared" si="0"/>
        <v>0</v>
      </c>
      <c r="N58" s="185">
        <f t="shared" si="1"/>
        <v>0</v>
      </c>
    </row>
    <row r="59" spans="1:14" x14ac:dyDescent="0.25">
      <c r="A59" s="361" t="s">
        <v>285</v>
      </c>
      <c r="B59" s="362" t="s">
        <v>286</v>
      </c>
      <c r="C59" s="363"/>
      <c r="D59" s="363">
        <v>11748012</v>
      </c>
      <c r="E59" s="363">
        <v>16943116</v>
      </c>
      <c r="F59" s="363">
        <v>15838121</v>
      </c>
      <c r="G59" s="363"/>
      <c r="H59" s="364">
        <v>10643017</v>
      </c>
      <c r="I59" s="309"/>
      <c r="J59" s="309"/>
      <c r="L59">
        <v>10643017</v>
      </c>
      <c r="M59" s="185">
        <f t="shared" si="0"/>
        <v>0</v>
      </c>
      <c r="N59" s="185">
        <f t="shared" si="1"/>
        <v>0</v>
      </c>
    </row>
    <row r="60" spans="1:14" x14ac:dyDescent="0.25">
      <c r="A60" s="365" t="s">
        <v>287</v>
      </c>
      <c r="B60" s="366" t="s">
        <v>288</v>
      </c>
      <c r="C60" s="367"/>
      <c r="D60" s="367"/>
      <c r="E60" s="367">
        <v>4189600</v>
      </c>
      <c r="F60" s="367">
        <v>4189600</v>
      </c>
      <c r="G60" s="367"/>
      <c r="H60" s="368"/>
      <c r="I60" s="315"/>
      <c r="J60" s="315"/>
      <c r="M60" s="185">
        <f t="shared" si="0"/>
        <v>0</v>
      </c>
      <c r="N60" s="185">
        <f t="shared" si="1"/>
        <v>0</v>
      </c>
    </row>
    <row r="61" spans="1:14" x14ac:dyDescent="0.25">
      <c r="A61" s="365" t="s">
        <v>289</v>
      </c>
      <c r="B61" s="366" t="s">
        <v>290</v>
      </c>
      <c r="C61" s="367"/>
      <c r="D61" s="367"/>
      <c r="E61" s="367">
        <v>754128</v>
      </c>
      <c r="F61" s="367">
        <v>754128</v>
      </c>
      <c r="G61" s="367"/>
      <c r="H61" s="368"/>
      <c r="I61" s="315"/>
      <c r="J61" s="315"/>
      <c r="M61" s="185">
        <f t="shared" si="0"/>
        <v>0</v>
      </c>
      <c r="N61" s="185">
        <f t="shared" si="1"/>
        <v>0</v>
      </c>
    </row>
    <row r="62" spans="1:14" x14ac:dyDescent="0.25">
      <c r="A62" s="365" t="s">
        <v>291</v>
      </c>
      <c r="B62" s="366" t="s">
        <v>292</v>
      </c>
      <c r="C62" s="367"/>
      <c r="D62" s="367"/>
      <c r="E62" s="367">
        <v>167584</v>
      </c>
      <c r="F62" s="367">
        <v>167584</v>
      </c>
      <c r="G62" s="367"/>
      <c r="H62" s="368"/>
      <c r="I62" s="315"/>
      <c r="J62" s="315"/>
      <c r="M62" s="185">
        <f t="shared" si="0"/>
        <v>0</v>
      </c>
      <c r="N62" s="185">
        <f t="shared" si="1"/>
        <v>0</v>
      </c>
    </row>
    <row r="63" spans="1:14" x14ac:dyDescent="0.25">
      <c r="A63" s="365" t="s">
        <v>293</v>
      </c>
      <c r="B63" s="366" t="s">
        <v>286</v>
      </c>
      <c r="C63" s="367"/>
      <c r="D63" s="367">
        <v>11748012</v>
      </c>
      <c r="E63" s="367">
        <v>11831804</v>
      </c>
      <c r="F63" s="367">
        <v>10726809</v>
      </c>
      <c r="G63" s="367"/>
      <c r="H63" s="368">
        <v>10643017</v>
      </c>
      <c r="I63" s="315"/>
      <c r="J63" s="315"/>
      <c r="L63">
        <v>10643017</v>
      </c>
      <c r="M63" s="185">
        <f t="shared" si="0"/>
        <v>0</v>
      </c>
      <c r="N63" s="185">
        <f t="shared" si="1"/>
        <v>0</v>
      </c>
    </row>
    <row r="64" spans="1:14" x14ac:dyDescent="0.25">
      <c r="A64" s="365" t="s">
        <v>294</v>
      </c>
      <c r="B64" s="366" t="s">
        <v>295</v>
      </c>
      <c r="C64" s="367"/>
      <c r="D64" s="367">
        <v>11748012</v>
      </c>
      <c r="E64" s="367">
        <v>11831804</v>
      </c>
      <c r="F64" s="367">
        <v>10726809</v>
      </c>
      <c r="G64" s="367"/>
      <c r="H64" s="368">
        <v>10643017</v>
      </c>
      <c r="I64" s="315"/>
      <c r="J64" s="315"/>
      <c r="L64">
        <v>10643017</v>
      </c>
      <c r="M64" s="185">
        <f t="shared" si="0"/>
        <v>0</v>
      </c>
      <c r="N64" s="185">
        <f t="shared" si="1"/>
        <v>0</v>
      </c>
    </row>
    <row r="65" spans="1:14" x14ac:dyDescent="0.25">
      <c r="A65" s="365" t="s">
        <v>296</v>
      </c>
      <c r="B65" s="366" t="s">
        <v>297</v>
      </c>
      <c r="C65" s="367"/>
      <c r="D65" s="367">
        <v>11748012</v>
      </c>
      <c r="E65" s="367">
        <v>11831804</v>
      </c>
      <c r="F65" s="367">
        <v>10726809</v>
      </c>
      <c r="G65" s="367"/>
      <c r="H65" s="368">
        <v>10643017</v>
      </c>
      <c r="I65" s="315"/>
      <c r="J65" s="315"/>
      <c r="L65">
        <v>10643017</v>
      </c>
      <c r="M65" s="185">
        <f t="shared" si="0"/>
        <v>0</v>
      </c>
      <c r="N65" s="185">
        <f t="shared" si="1"/>
        <v>0</v>
      </c>
    </row>
    <row r="66" spans="1:14" x14ac:dyDescent="0.25">
      <c r="A66" s="369" t="s">
        <v>298</v>
      </c>
      <c r="B66" s="342" t="s">
        <v>299</v>
      </c>
      <c r="C66" s="343"/>
      <c r="D66" s="343">
        <v>600000000</v>
      </c>
      <c r="E66" s="343"/>
      <c r="F66" s="343"/>
      <c r="G66" s="343"/>
      <c r="H66" s="370">
        <v>600000000</v>
      </c>
      <c r="I66" s="180"/>
      <c r="J66" s="180"/>
      <c r="L66">
        <v>600000000</v>
      </c>
      <c r="M66" s="185">
        <f t="shared" si="0"/>
        <v>0</v>
      </c>
      <c r="N66" s="185">
        <f t="shared" si="1"/>
        <v>0</v>
      </c>
    </row>
    <row r="67" spans="1:14" x14ac:dyDescent="0.25">
      <c r="A67" s="371" t="s">
        <v>300</v>
      </c>
      <c r="B67" s="346" t="s">
        <v>301</v>
      </c>
      <c r="C67" s="347"/>
      <c r="D67" s="347">
        <v>600000000</v>
      </c>
      <c r="E67" s="347"/>
      <c r="F67" s="347"/>
      <c r="G67" s="347"/>
      <c r="H67" s="372">
        <v>600000000</v>
      </c>
      <c r="I67" s="185"/>
      <c r="J67" s="185"/>
      <c r="L67">
        <v>600000000</v>
      </c>
      <c r="M67" s="185">
        <f t="shared" si="0"/>
        <v>0</v>
      </c>
      <c r="N67" s="185">
        <f t="shared" si="1"/>
        <v>0</v>
      </c>
    </row>
    <row r="68" spans="1:14" x14ac:dyDescent="0.25">
      <c r="A68" s="371" t="s">
        <v>302</v>
      </c>
      <c r="B68" s="346" t="s">
        <v>303</v>
      </c>
      <c r="C68" s="347"/>
      <c r="D68" s="347">
        <v>600000000</v>
      </c>
      <c r="E68" s="347"/>
      <c r="F68" s="347"/>
      <c r="G68" s="347"/>
      <c r="H68" s="372">
        <v>600000000</v>
      </c>
      <c r="I68" s="185"/>
      <c r="J68" s="185"/>
      <c r="L68">
        <v>600000000</v>
      </c>
      <c r="M68" s="185">
        <f t="shared" ref="M68:M72" si="2">G68-K68</f>
        <v>0</v>
      </c>
      <c r="N68" s="185">
        <f t="shared" ref="N68:N72" si="3">H68-L68</f>
        <v>0</v>
      </c>
    </row>
    <row r="69" spans="1:14" x14ac:dyDescent="0.25">
      <c r="A69" s="371" t="s">
        <v>304</v>
      </c>
      <c r="B69" s="346" t="s">
        <v>301</v>
      </c>
      <c r="C69" s="347"/>
      <c r="D69" s="347">
        <v>600000000</v>
      </c>
      <c r="E69" s="347"/>
      <c r="F69" s="347"/>
      <c r="G69" s="347"/>
      <c r="H69" s="372">
        <v>600000000</v>
      </c>
      <c r="I69" s="185"/>
      <c r="J69" s="185"/>
      <c r="L69">
        <v>600000000</v>
      </c>
      <c r="M69" s="185">
        <f t="shared" si="2"/>
        <v>0</v>
      </c>
      <c r="N69" s="185">
        <f t="shared" si="3"/>
        <v>0</v>
      </c>
    </row>
    <row r="70" spans="1:14" x14ac:dyDescent="0.25">
      <c r="A70" s="369" t="s">
        <v>305</v>
      </c>
      <c r="B70" s="342" t="s">
        <v>306</v>
      </c>
      <c r="C70" s="343"/>
      <c r="D70" s="343">
        <v>1124016925</v>
      </c>
      <c r="E70" s="343"/>
      <c r="F70" s="343">
        <v>13326583</v>
      </c>
      <c r="G70" s="343"/>
      <c r="H70" s="370">
        <v>1137343508</v>
      </c>
      <c r="I70" s="180"/>
      <c r="J70" s="180"/>
      <c r="L70">
        <v>1123379578</v>
      </c>
      <c r="M70" s="185">
        <f t="shared" si="2"/>
        <v>0</v>
      </c>
      <c r="N70" s="185">
        <f t="shared" si="3"/>
        <v>13963930</v>
      </c>
    </row>
    <row r="71" spans="1:14" x14ac:dyDescent="0.25">
      <c r="A71" s="371" t="s">
        <v>307</v>
      </c>
      <c r="B71" s="346" t="s">
        <v>308</v>
      </c>
      <c r="C71" s="347"/>
      <c r="D71" s="347">
        <v>1021077429</v>
      </c>
      <c r="E71" s="347"/>
      <c r="F71" s="347"/>
      <c r="G71" s="347"/>
      <c r="H71" s="372">
        <v>1021077429</v>
      </c>
      <c r="I71" s="185"/>
      <c r="J71" s="185"/>
      <c r="L71">
        <v>1021077429</v>
      </c>
      <c r="M71" s="185">
        <f t="shared" si="2"/>
        <v>0</v>
      </c>
      <c r="N71" s="185">
        <f t="shared" si="3"/>
        <v>0</v>
      </c>
    </row>
    <row r="72" spans="1:14" x14ac:dyDescent="0.25">
      <c r="A72" s="371" t="s">
        <v>309</v>
      </c>
      <c r="B72" s="346" t="s">
        <v>310</v>
      </c>
      <c r="C72" s="347"/>
      <c r="D72" s="347">
        <v>102939496</v>
      </c>
      <c r="E72" s="347"/>
      <c r="F72" s="347">
        <v>13326583</v>
      </c>
      <c r="G72" s="347"/>
      <c r="H72" s="372">
        <v>116266079</v>
      </c>
      <c r="I72" s="185"/>
      <c r="J72" s="185"/>
      <c r="L72">
        <v>102302149</v>
      </c>
      <c r="M72" s="185">
        <f t="shared" si="2"/>
        <v>0</v>
      </c>
      <c r="N72" s="185">
        <f t="shared" si="3"/>
        <v>13963930</v>
      </c>
    </row>
    <row r="73" spans="1:14" x14ac:dyDescent="0.25">
      <c r="A73" s="369" t="s">
        <v>311</v>
      </c>
      <c r="B73" s="342" t="s">
        <v>312</v>
      </c>
      <c r="C73" s="343"/>
      <c r="D73" s="343"/>
      <c r="E73" s="343">
        <v>74890261</v>
      </c>
      <c r="F73" s="343">
        <v>74890261</v>
      </c>
      <c r="G73" s="343"/>
      <c r="H73" s="370"/>
      <c r="I73" s="180"/>
      <c r="J73" s="180"/>
    </row>
    <row r="74" spans="1:14" x14ac:dyDescent="0.25">
      <c r="A74" s="371" t="s">
        <v>313</v>
      </c>
      <c r="B74" s="346" t="s">
        <v>314</v>
      </c>
      <c r="C74" s="347"/>
      <c r="D74" s="347"/>
      <c r="E74" s="347">
        <v>74890261</v>
      </c>
      <c r="F74" s="347">
        <v>74890261</v>
      </c>
      <c r="G74" s="347">
        <f>F74*0.08</f>
        <v>5991220.8799999999</v>
      </c>
      <c r="H74" s="372"/>
      <c r="I74" s="185"/>
      <c r="J74" s="185"/>
    </row>
    <row r="75" spans="1:14" x14ac:dyDescent="0.25">
      <c r="A75" s="371" t="s">
        <v>577</v>
      </c>
      <c r="B75" s="346" t="s">
        <v>578</v>
      </c>
      <c r="C75" s="347"/>
      <c r="D75" s="347"/>
      <c r="E75" s="347"/>
      <c r="F75" s="347"/>
      <c r="G75" s="347"/>
      <c r="H75" s="372"/>
      <c r="I75" s="185"/>
      <c r="J75" s="185"/>
    </row>
    <row r="76" spans="1:14" x14ac:dyDescent="0.25">
      <c r="A76" s="371" t="s">
        <v>315</v>
      </c>
      <c r="B76" s="346" t="s">
        <v>316</v>
      </c>
      <c r="C76" s="347"/>
      <c r="D76" s="347"/>
      <c r="E76" s="347">
        <v>74890261</v>
      </c>
      <c r="F76" s="347">
        <v>74890261</v>
      </c>
      <c r="G76" s="347"/>
      <c r="H76" s="372"/>
      <c r="I76" s="185"/>
      <c r="J76" s="185"/>
    </row>
    <row r="77" spans="1:14" x14ac:dyDescent="0.25">
      <c r="A77" s="369" t="s">
        <v>317</v>
      </c>
      <c r="B77" s="342" t="s">
        <v>318</v>
      </c>
      <c r="C77" s="343"/>
      <c r="D77" s="343"/>
      <c r="E77" s="343">
        <v>170349</v>
      </c>
      <c r="F77" s="343">
        <v>170349</v>
      </c>
      <c r="G77" s="343"/>
      <c r="H77" s="370"/>
      <c r="I77" s="180"/>
      <c r="J77" s="180"/>
    </row>
    <row r="78" spans="1:14" x14ac:dyDescent="0.25">
      <c r="A78" s="371" t="s">
        <v>319</v>
      </c>
      <c r="B78" s="346" t="s">
        <v>320</v>
      </c>
      <c r="C78" s="347"/>
      <c r="D78" s="347"/>
      <c r="E78" s="347">
        <v>170349</v>
      </c>
      <c r="F78" s="347">
        <v>170349</v>
      </c>
      <c r="G78" s="347"/>
      <c r="H78" s="372"/>
      <c r="I78" s="185"/>
      <c r="J78" s="185"/>
    </row>
    <row r="79" spans="1:14" x14ac:dyDescent="0.25">
      <c r="A79" s="369" t="s">
        <v>321</v>
      </c>
      <c r="B79" s="342" t="s">
        <v>322</v>
      </c>
      <c r="C79" s="343"/>
      <c r="D79" s="343"/>
      <c r="E79" s="343">
        <v>26110080</v>
      </c>
      <c r="F79" s="343">
        <v>26110080</v>
      </c>
      <c r="G79" s="343"/>
      <c r="H79" s="370"/>
      <c r="I79" s="180"/>
      <c r="J79" s="180"/>
    </row>
    <row r="80" spans="1:14" x14ac:dyDescent="0.25">
      <c r="A80" s="369" t="s">
        <v>323</v>
      </c>
      <c r="B80" s="342" t="s">
        <v>324</v>
      </c>
      <c r="C80" s="343"/>
      <c r="D80" s="343"/>
      <c r="E80" s="343">
        <v>26110080</v>
      </c>
      <c r="F80" s="343">
        <v>26110080</v>
      </c>
      <c r="G80" s="343"/>
      <c r="H80" s="370"/>
      <c r="I80" s="180"/>
      <c r="J80" s="180"/>
    </row>
    <row r="81" spans="1:10" x14ac:dyDescent="0.25">
      <c r="A81" s="371" t="s">
        <v>325</v>
      </c>
      <c r="B81" s="346" t="s">
        <v>326</v>
      </c>
      <c r="C81" s="347"/>
      <c r="D81" s="347"/>
      <c r="E81" s="347">
        <v>26110080</v>
      </c>
      <c r="F81" s="347">
        <v>26110080</v>
      </c>
      <c r="G81" s="347"/>
      <c r="H81" s="372"/>
      <c r="I81" s="185"/>
      <c r="J81" s="185"/>
    </row>
    <row r="82" spans="1:10" x14ac:dyDescent="0.25">
      <c r="A82" s="371" t="s">
        <v>327</v>
      </c>
      <c r="B82" s="346" t="s">
        <v>328</v>
      </c>
      <c r="C82" s="347"/>
      <c r="D82" s="347"/>
      <c r="E82" s="347">
        <v>26110080</v>
      </c>
      <c r="F82" s="347">
        <v>26110080</v>
      </c>
      <c r="G82" s="347"/>
      <c r="H82" s="372"/>
      <c r="I82" s="185"/>
      <c r="J82" s="185"/>
    </row>
    <row r="83" spans="1:10" x14ac:dyDescent="0.25">
      <c r="A83" s="369" t="s">
        <v>329</v>
      </c>
      <c r="B83" s="342" t="s">
        <v>330</v>
      </c>
      <c r="C83" s="343"/>
      <c r="D83" s="343"/>
      <c r="E83" s="343">
        <v>311500</v>
      </c>
      <c r="F83" s="343">
        <v>311500</v>
      </c>
      <c r="G83" s="343"/>
      <c r="H83" s="370"/>
      <c r="I83" s="180"/>
      <c r="J83" s="180"/>
    </row>
    <row r="84" spans="1:10" x14ac:dyDescent="0.25">
      <c r="A84" s="371" t="s">
        <v>331</v>
      </c>
      <c r="B84" s="346" t="s">
        <v>332</v>
      </c>
      <c r="C84" s="347"/>
      <c r="D84" s="347"/>
      <c r="E84" s="347">
        <v>311500</v>
      </c>
      <c r="F84" s="347">
        <v>311500</v>
      </c>
      <c r="G84" s="347"/>
      <c r="H84" s="372"/>
      <c r="I84" s="185"/>
      <c r="J84" s="185"/>
    </row>
    <row r="85" spans="1:10" x14ac:dyDescent="0.25">
      <c r="A85" s="369" t="s">
        <v>333</v>
      </c>
      <c r="B85" s="342" t="s">
        <v>334</v>
      </c>
      <c r="C85" s="343"/>
      <c r="D85" s="343"/>
      <c r="E85" s="343">
        <v>35312447</v>
      </c>
      <c r="F85" s="343">
        <v>35312447</v>
      </c>
      <c r="G85" s="343"/>
      <c r="H85" s="370"/>
      <c r="I85" s="180"/>
      <c r="J85" s="180"/>
    </row>
    <row r="86" spans="1:10" x14ac:dyDescent="0.25">
      <c r="A86" s="371" t="s">
        <v>335</v>
      </c>
      <c r="B86" s="346" t="s">
        <v>336</v>
      </c>
      <c r="C86" s="347"/>
      <c r="D86" s="347"/>
      <c r="E86" s="347">
        <v>8000000</v>
      </c>
      <c r="F86" s="347">
        <v>8000000</v>
      </c>
      <c r="G86" s="347"/>
      <c r="H86" s="372"/>
      <c r="I86" s="185"/>
      <c r="J86" s="185"/>
    </row>
    <row r="87" spans="1:10" x14ac:dyDescent="0.25">
      <c r="A87" s="371" t="s">
        <v>337</v>
      </c>
      <c r="B87" s="346" t="s">
        <v>338</v>
      </c>
      <c r="C87" s="347"/>
      <c r="D87" s="347"/>
      <c r="E87" s="347">
        <v>1800500</v>
      </c>
      <c r="F87" s="347">
        <v>1800500</v>
      </c>
      <c r="G87" s="347"/>
      <c r="H87" s="372"/>
      <c r="I87" s="185"/>
      <c r="J87" s="185"/>
    </row>
    <row r="88" spans="1:10" x14ac:dyDescent="0.25">
      <c r="A88" s="371" t="s">
        <v>339</v>
      </c>
      <c r="B88" s="346" t="s">
        <v>340</v>
      </c>
      <c r="C88" s="347"/>
      <c r="D88" s="347"/>
      <c r="E88" s="347"/>
      <c r="F88" s="347"/>
      <c r="G88" s="347"/>
      <c r="H88" s="372"/>
      <c r="I88" s="185"/>
      <c r="J88" s="185"/>
    </row>
    <row r="89" spans="1:10" x14ac:dyDescent="0.25">
      <c r="A89" s="371" t="s">
        <v>341</v>
      </c>
      <c r="B89" s="346" t="s">
        <v>342</v>
      </c>
      <c r="C89" s="347"/>
      <c r="D89" s="347"/>
      <c r="E89" s="347">
        <v>7058779</v>
      </c>
      <c r="F89" s="347">
        <v>7058779</v>
      </c>
      <c r="G89" s="347"/>
      <c r="H89" s="372"/>
      <c r="I89" s="185"/>
      <c r="J89" s="185"/>
    </row>
    <row r="90" spans="1:10" x14ac:dyDescent="0.25">
      <c r="A90" s="371" t="s">
        <v>343</v>
      </c>
      <c r="B90" s="346" t="s">
        <v>344</v>
      </c>
      <c r="C90" s="347"/>
      <c r="D90" s="347"/>
      <c r="E90" s="347">
        <v>539546</v>
      </c>
      <c r="F90" s="347">
        <v>539546</v>
      </c>
      <c r="G90" s="347"/>
      <c r="H90" s="372"/>
      <c r="I90" s="185"/>
      <c r="J90" s="185"/>
    </row>
    <row r="91" spans="1:10" x14ac:dyDescent="0.25">
      <c r="A91" s="371" t="s">
        <v>345</v>
      </c>
      <c r="B91" s="346" t="s">
        <v>346</v>
      </c>
      <c r="C91" s="347"/>
      <c r="D91" s="347"/>
      <c r="E91" s="347">
        <v>1122971</v>
      </c>
      <c r="F91" s="347">
        <v>1122971</v>
      </c>
      <c r="G91" s="347"/>
      <c r="H91" s="372"/>
      <c r="I91" s="185"/>
      <c r="J91" s="185"/>
    </row>
    <row r="92" spans="1:10" x14ac:dyDescent="0.25">
      <c r="A92" s="371" t="s">
        <v>347</v>
      </c>
      <c r="B92" s="346" t="s">
        <v>348</v>
      </c>
      <c r="C92" s="347"/>
      <c r="D92" s="347"/>
      <c r="E92" s="347">
        <v>62929</v>
      </c>
      <c r="F92" s="347">
        <v>62929</v>
      </c>
      <c r="G92" s="347"/>
      <c r="H92" s="372"/>
      <c r="I92" s="185"/>
      <c r="J92" s="185"/>
    </row>
    <row r="93" spans="1:10" x14ac:dyDescent="0.25">
      <c r="A93" s="371" t="s">
        <v>349</v>
      </c>
      <c r="B93" s="346" t="s">
        <v>350</v>
      </c>
      <c r="C93" s="347"/>
      <c r="D93" s="347"/>
      <c r="E93" s="347">
        <v>5333333</v>
      </c>
      <c r="F93" s="347">
        <v>5333333</v>
      </c>
      <c r="G93" s="347"/>
      <c r="H93" s="372"/>
      <c r="I93" s="185"/>
      <c r="J93" s="185"/>
    </row>
    <row r="94" spans="1:10" x14ac:dyDescent="0.25">
      <c r="A94" s="371" t="s">
        <v>351</v>
      </c>
      <c r="B94" s="346" t="s">
        <v>352</v>
      </c>
      <c r="C94" s="347"/>
      <c r="D94" s="347"/>
      <c r="E94" s="347">
        <v>18453168</v>
      </c>
      <c r="F94" s="347">
        <v>18453168</v>
      </c>
      <c r="G94" s="347"/>
      <c r="H94" s="372"/>
      <c r="I94" s="185"/>
      <c r="J94" s="185"/>
    </row>
    <row r="95" spans="1:10" x14ac:dyDescent="0.25">
      <c r="A95" s="369" t="s">
        <v>353</v>
      </c>
      <c r="B95" s="342" t="s">
        <v>354</v>
      </c>
      <c r="C95" s="343"/>
      <c r="D95" s="343"/>
      <c r="E95" s="343"/>
      <c r="F95" s="343"/>
      <c r="G95" s="343"/>
      <c r="H95" s="370"/>
      <c r="I95" s="180"/>
      <c r="J95" s="180"/>
    </row>
    <row r="96" spans="1:10" x14ac:dyDescent="0.25">
      <c r="A96" s="371" t="s">
        <v>355</v>
      </c>
      <c r="B96" s="346" t="s">
        <v>354</v>
      </c>
      <c r="C96" s="347"/>
      <c r="D96" s="347"/>
      <c r="E96" s="347"/>
      <c r="F96" s="347"/>
      <c r="G96" s="347"/>
      <c r="H96" s="372"/>
      <c r="I96" s="185"/>
      <c r="J96" s="185"/>
    </row>
    <row r="97" spans="1:10" x14ac:dyDescent="0.25">
      <c r="A97" s="369" t="s">
        <v>356</v>
      </c>
      <c r="B97" s="342" t="s">
        <v>357</v>
      </c>
      <c r="C97" s="343"/>
      <c r="D97" s="343"/>
      <c r="E97" s="343"/>
      <c r="F97" s="343"/>
      <c r="G97" s="343"/>
      <c r="H97" s="370"/>
      <c r="I97" s="180"/>
      <c r="J97" s="180"/>
    </row>
    <row r="98" spans="1:10" x14ac:dyDescent="0.25">
      <c r="A98" s="371" t="s">
        <v>564</v>
      </c>
      <c r="B98" s="346" t="s">
        <v>565</v>
      </c>
      <c r="C98" s="347"/>
      <c r="D98" s="347"/>
      <c r="E98" s="347"/>
      <c r="F98" s="347"/>
      <c r="G98" s="347"/>
      <c r="H98" s="372"/>
      <c r="I98" s="185"/>
      <c r="J98" s="185"/>
    </row>
    <row r="99" spans="1:10" x14ac:dyDescent="0.25">
      <c r="A99" s="371" t="s">
        <v>358</v>
      </c>
      <c r="B99" s="346" t="s">
        <v>357</v>
      </c>
      <c r="C99" s="347"/>
      <c r="D99" s="347"/>
      <c r="E99" s="347"/>
      <c r="F99" s="347"/>
      <c r="G99" s="347"/>
      <c r="H99" s="372"/>
      <c r="I99" s="185"/>
      <c r="J99" s="185"/>
    </row>
    <row r="100" spans="1:10" x14ac:dyDescent="0.25">
      <c r="A100" s="369" t="s">
        <v>359</v>
      </c>
      <c r="B100" s="342" t="s">
        <v>360</v>
      </c>
      <c r="C100" s="343"/>
      <c r="D100" s="343"/>
      <c r="E100" s="343"/>
      <c r="F100" s="343"/>
      <c r="G100" s="343"/>
      <c r="H100" s="370"/>
      <c r="I100" s="180"/>
      <c r="J100" s="180"/>
    </row>
    <row r="101" spans="1:10" x14ac:dyDescent="0.25">
      <c r="A101" s="371" t="s">
        <v>361</v>
      </c>
      <c r="B101" s="346" t="s">
        <v>362</v>
      </c>
      <c r="C101" s="347"/>
      <c r="D101" s="347"/>
      <c r="E101" s="347"/>
      <c r="F101" s="347"/>
      <c r="G101" s="347"/>
      <c r="H101" s="372"/>
      <c r="I101" s="185"/>
      <c r="J101" s="185"/>
    </row>
    <row r="102" spans="1:10" ht="14.4" thickBot="1" x14ac:dyDescent="0.3">
      <c r="A102" s="373" t="s">
        <v>363</v>
      </c>
      <c r="B102" s="374" t="s">
        <v>364</v>
      </c>
      <c r="C102" s="375"/>
      <c r="D102" s="375"/>
      <c r="E102" s="375">
        <v>75060610</v>
      </c>
      <c r="F102" s="375">
        <v>75060610</v>
      </c>
      <c r="G102" s="375"/>
      <c r="H102" s="376"/>
      <c r="I102" s="180"/>
      <c r="J102" s="180"/>
    </row>
    <row r="103" spans="1:10" x14ac:dyDescent="0.25">
      <c r="C103" s="185"/>
      <c r="D103" s="185"/>
      <c r="E103" s="185"/>
      <c r="F103" s="185"/>
      <c r="G103" s="185"/>
      <c r="H103" s="185"/>
      <c r="I103" s="185"/>
      <c r="J103" s="185"/>
    </row>
    <row r="104" spans="1:10" x14ac:dyDescent="0.25">
      <c r="B104" s="190" t="s">
        <v>365</v>
      </c>
      <c r="C104" s="180">
        <v>1748514109</v>
      </c>
      <c r="D104" s="180">
        <v>1748514109</v>
      </c>
      <c r="E104" s="180">
        <v>2927033765</v>
      </c>
      <c r="F104" s="180">
        <v>2927033765</v>
      </c>
      <c r="G104" s="180">
        <v>3096050302</v>
      </c>
      <c r="H104" s="180">
        <v>3096050302</v>
      </c>
      <c r="I104" s="180"/>
      <c r="J104" s="180"/>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81DCC-EE39-4DA9-B9E9-8E50E8982B76}">
  <dimension ref="A1:D75"/>
  <sheetViews>
    <sheetView view="pageBreakPreview" topLeftCell="A16" zoomScaleNormal="100" zoomScaleSheetLayoutView="100" workbookViewId="0">
      <selection activeCell="D30" sqref="D30"/>
    </sheetView>
  </sheetViews>
  <sheetFormatPr defaultRowHeight="13.8" x14ac:dyDescent="0.25"/>
  <cols>
    <col min="1" max="1" width="10.69921875" customWidth="1"/>
    <col min="2" max="2" width="52.69921875" customWidth="1"/>
    <col min="3" max="3" width="13.296875" bestFit="1" customWidth="1"/>
    <col min="4" max="4" width="48" customWidth="1"/>
  </cols>
  <sheetData>
    <row r="1" spans="1:4" x14ac:dyDescent="0.25">
      <c r="A1" s="76" t="s">
        <v>366</v>
      </c>
      <c r="B1" s="78"/>
      <c r="C1" s="84"/>
      <c r="D1" s="84"/>
    </row>
    <row r="2" spans="1:4" ht="26.4" x14ac:dyDescent="0.25">
      <c r="A2" s="77"/>
      <c r="B2" s="78"/>
      <c r="C2" s="79" t="s">
        <v>367</v>
      </c>
      <c r="D2" s="81" t="s">
        <v>128</v>
      </c>
    </row>
    <row r="3" spans="1:4" ht="26.4" x14ac:dyDescent="0.25">
      <c r="A3" s="76" t="s">
        <v>390</v>
      </c>
      <c r="B3" s="78"/>
      <c r="C3" s="79" t="s">
        <v>368</v>
      </c>
      <c r="D3" s="80" t="s">
        <v>127</v>
      </c>
    </row>
    <row r="4" spans="1:4" x14ac:dyDescent="0.25">
      <c r="A4" s="78"/>
      <c r="B4" s="78"/>
      <c r="C4" s="79" t="s">
        <v>369</v>
      </c>
      <c r="D4" s="81" t="s">
        <v>127</v>
      </c>
    </row>
    <row r="5" spans="1:4" x14ac:dyDescent="0.25">
      <c r="A5" s="564" t="s">
        <v>370</v>
      </c>
      <c r="B5" s="564"/>
      <c r="C5" s="79" t="s">
        <v>371</v>
      </c>
      <c r="D5" s="82">
        <v>44726</v>
      </c>
    </row>
    <row r="6" spans="1:4" x14ac:dyDescent="0.25">
      <c r="A6" s="564"/>
      <c r="B6" s="564"/>
      <c r="C6" s="81" t="s">
        <v>372</v>
      </c>
      <c r="D6" s="83">
        <v>44682</v>
      </c>
    </row>
    <row r="7" spans="1:4" x14ac:dyDescent="0.25">
      <c r="A7" s="564"/>
      <c r="B7" s="564"/>
      <c r="C7" s="84"/>
      <c r="D7" s="85"/>
    </row>
    <row r="8" spans="1:4" ht="14.4" thickBot="1" x14ac:dyDescent="0.3">
      <c r="A8" s="86"/>
      <c r="B8" s="86"/>
      <c r="C8" s="122"/>
      <c r="D8" s="122"/>
    </row>
    <row r="9" spans="1:4" ht="14.4" thickTop="1" x14ac:dyDescent="0.25">
      <c r="A9" s="198" t="s">
        <v>373</v>
      </c>
      <c r="B9" s="123" t="s">
        <v>374</v>
      </c>
      <c r="C9" s="565" t="s">
        <v>375</v>
      </c>
      <c r="D9" s="566"/>
    </row>
    <row r="10" spans="1:4" x14ac:dyDescent="0.25">
      <c r="A10" s="199">
        <v>111</v>
      </c>
      <c r="B10" s="124" t="s">
        <v>376</v>
      </c>
      <c r="C10" s="387"/>
      <c r="D10" s="388"/>
    </row>
    <row r="11" spans="1:4" x14ac:dyDescent="0.25">
      <c r="A11" s="199"/>
      <c r="B11" s="384"/>
      <c r="C11" s="385"/>
      <c r="D11" s="386"/>
    </row>
    <row r="12" spans="1:4" x14ac:dyDescent="0.25">
      <c r="A12" s="200">
        <v>112</v>
      </c>
      <c r="B12" s="125"/>
      <c r="C12" s="125"/>
      <c r="D12" s="201"/>
    </row>
    <row r="13" spans="1:4" x14ac:dyDescent="0.25">
      <c r="A13" s="202" t="s">
        <v>182</v>
      </c>
      <c r="B13" s="127" t="s">
        <v>183</v>
      </c>
      <c r="C13" s="203">
        <v>931565913</v>
      </c>
      <c r="D13" s="204" t="s">
        <v>377</v>
      </c>
    </row>
    <row r="14" spans="1:4" x14ac:dyDescent="0.25">
      <c r="A14" s="202">
        <v>11213</v>
      </c>
      <c r="B14" s="127" t="s">
        <v>596</v>
      </c>
      <c r="C14" s="203">
        <v>127903</v>
      </c>
      <c r="D14" s="204" t="s">
        <v>377</v>
      </c>
    </row>
    <row r="15" spans="1:4" x14ac:dyDescent="0.25">
      <c r="A15" s="202">
        <v>11221</v>
      </c>
      <c r="B15" s="127" t="s">
        <v>187</v>
      </c>
      <c r="C15" s="205">
        <v>697841230</v>
      </c>
      <c r="D15" s="204" t="s">
        <v>377</v>
      </c>
    </row>
    <row r="16" spans="1:4" ht="26.4" x14ac:dyDescent="0.25">
      <c r="A16" s="202"/>
      <c r="B16" s="127"/>
      <c r="C16" s="205"/>
      <c r="D16" s="410" t="s">
        <v>614</v>
      </c>
    </row>
    <row r="17" spans="1:4" x14ac:dyDescent="0.25">
      <c r="A17" s="200">
        <v>131</v>
      </c>
      <c r="B17" s="172" t="s">
        <v>473</v>
      </c>
      <c r="C17" s="207">
        <f>C18</f>
        <v>0</v>
      </c>
      <c r="D17" s="208"/>
    </row>
    <row r="18" spans="1:4" x14ac:dyDescent="0.25">
      <c r="A18" s="200"/>
      <c r="B18" s="174"/>
      <c r="C18" s="209"/>
      <c r="D18" s="243"/>
    </row>
    <row r="19" spans="1:4" x14ac:dyDescent="0.25">
      <c r="A19" s="200">
        <v>133</v>
      </c>
      <c r="B19" s="172" t="s">
        <v>606</v>
      </c>
      <c r="C19" s="207">
        <v>62980791</v>
      </c>
      <c r="D19" s="393" t="s">
        <v>386</v>
      </c>
    </row>
    <row r="20" spans="1:4" x14ac:dyDescent="0.25">
      <c r="A20" s="200">
        <v>156</v>
      </c>
      <c r="B20" s="172" t="s">
        <v>129</v>
      </c>
      <c r="C20" s="207">
        <v>0</v>
      </c>
      <c r="D20" s="208"/>
    </row>
    <row r="21" spans="1:4" x14ac:dyDescent="0.25">
      <c r="A21" s="200">
        <v>242</v>
      </c>
      <c r="B21" s="172" t="s">
        <v>474</v>
      </c>
      <c r="C21" s="207">
        <v>50998272</v>
      </c>
      <c r="D21" s="208" t="s">
        <v>378</v>
      </c>
    </row>
    <row r="22" spans="1:4" x14ac:dyDescent="0.25">
      <c r="A22" s="200"/>
      <c r="B22" s="172"/>
      <c r="C22" s="212"/>
      <c r="D22" s="208"/>
    </row>
    <row r="23" spans="1:4" x14ac:dyDescent="0.25">
      <c r="A23" s="200">
        <v>244</v>
      </c>
      <c r="B23" s="172" t="s">
        <v>379</v>
      </c>
      <c r="C23" s="213">
        <v>5000000</v>
      </c>
      <c r="D23" s="208" t="s">
        <v>393</v>
      </c>
    </row>
    <row r="24" spans="1:4" x14ac:dyDescent="0.25">
      <c r="A24" s="200">
        <v>331</v>
      </c>
      <c r="B24" s="172" t="s">
        <v>380</v>
      </c>
      <c r="C24" s="213">
        <f>SUM(C25:C26)</f>
        <v>11880000</v>
      </c>
      <c r="D24" s="214">
        <f>SUM(D26:D28)</f>
        <v>0</v>
      </c>
    </row>
    <row r="25" spans="1:4" x14ac:dyDescent="0.25">
      <c r="A25" s="215"/>
      <c r="B25" s="173" t="s">
        <v>366</v>
      </c>
      <c r="C25" s="216">
        <v>11880000</v>
      </c>
      <c r="D25" s="217" t="s">
        <v>611</v>
      </c>
    </row>
    <row r="26" spans="1:4" x14ac:dyDescent="0.25">
      <c r="A26" s="215"/>
      <c r="B26" s="173"/>
      <c r="C26" s="216"/>
      <c r="D26" s="217"/>
    </row>
    <row r="27" spans="1:4" x14ac:dyDescent="0.25">
      <c r="A27" s="215"/>
      <c r="B27" s="172" t="s">
        <v>394</v>
      </c>
      <c r="C27" s="213">
        <f>C28</f>
        <v>0</v>
      </c>
      <c r="D27" s="214">
        <f>SUM(D28:D31)</f>
        <v>0</v>
      </c>
    </row>
    <row r="28" spans="1:4" x14ac:dyDescent="0.25">
      <c r="A28" s="215"/>
      <c r="B28" s="173"/>
      <c r="C28" s="218"/>
      <c r="D28" s="217"/>
    </row>
    <row r="29" spans="1:4" x14ac:dyDescent="0.25">
      <c r="A29" s="200">
        <v>3331</v>
      </c>
      <c r="B29" s="172" t="s">
        <v>473</v>
      </c>
      <c r="C29" s="207">
        <v>0</v>
      </c>
      <c r="D29" s="208" t="s">
        <v>130</v>
      </c>
    </row>
    <row r="30" spans="1:4" x14ac:dyDescent="0.25">
      <c r="A30" s="200">
        <v>3334</v>
      </c>
      <c r="B30" s="172" t="s">
        <v>450</v>
      </c>
      <c r="C30" s="224">
        <v>29461688</v>
      </c>
      <c r="D30" s="411" t="s">
        <v>613</v>
      </c>
    </row>
    <row r="31" spans="1:4" x14ac:dyDescent="0.25">
      <c r="A31" s="202"/>
      <c r="B31" s="148"/>
      <c r="C31" s="221"/>
      <c r="D31" s="222"/>
    </row>
    <row r="32" spans="1:4" x14ac:dyDescent="0.25">
      <c r="A32" s="200">
        <v>3335</v>
      </c>
      <c r="B32" s="136" t="s">
        <v>381</v>
      </c>
      <c r="C32" s="224">
        <f>SUM(C33:C35)</f>
        <v>869172</v>
      </c>
      <c r="D32" s="223" t="s">
        <v>386</v>
      </c>
    </row>
    <row r="33" spans="1:4" x14ac:dyDescent="0.25">
      <c r="A33" s="202"/>
      <c r="B33" s="127" t="s">
        <v>610</v>
      </c>
      <c r="C33" s="203">
        <f>401253*2</f>
        <v>802506</v>
      </c>
      <c r="D33" s="204" t="s">
        <v>599</v>
      </c>
    </row>
    <row r="34" spans="1:4" x14ac:dyDescent="0.25">
      <c r="A34" s="202"/>
      <c r="B34" s="127" t="s">
        <v>609</v>
      </c>
      <c r="C34" s="203">
        <f>33333*2</f>
        <v>66666</v>
      </c>
      <c r="D34" s="204" t="s">
        <v>599</v>
      </c>
    </row>
    <row r="35" spans="1:4" x14ac:dyDescent="0.25">
      <c r="A35" s="202"/>
      <c r="B35" s="127"/>
      <c r="C35" s="203"/>
      <c r="D35" s="204"/>
    </row>
    <row r="36" spans="1:4" x14ac:dyDescent="0.25">
      <c r="A36" s="202"/>
      <c r="B36" s="148"/>
      <c r="C36" s="148"/>
      <c r="D36" s="204"/>
    </row>
    <row r="37" spans="1:4" x14ac:dyDescent="0.25">
      <c r="A37" s="200">
        <v>334</v>
      </c>
      <c r="B37" s="172" t="s">
        <v>473</v>
      </c>
      <c r="C37" s="207">
        <v>0</v>
      </c>
      <c r="D37" s="208" t="s">
        <v>130</v>
      </c>
    </row>
    <row r="38" spans="1:4" x14ac:dyDescent="0.25">
      <c r="A38" s="215"/>
      <c r="B38" s="172"/>
      <c r="C38" s="213"/>
      <c r="D38" s="214"/>
    </row>
    <row r="39" spans="1:4" x14ac:dyDescent="0.25">
      <c r="A39" s="200">
        <v>335</v>
      </c>
      <c r="B39" s="172"/>
      <c r="C39" s="213">
        <f>SUM(C40:C40)</f>
        <v>0</v>
      </c>
      <c r="D39" s="214"/>
    </row>
    <row r="40" spans="1:4" x14ac:dyDescent="0.25">
      <c r="A40" s="215"/>
      <c r="B40" s="173"/>
      <c r="C40" s="216"/>
      <c r="D40" s="217"/>
    </row>
    <row r="41" spans="1:4" x14ac:dyDescent="0.25">
      <c r="A41" s="200"/>
      <c r="B41" s="136"/>
      <c r="C41" s="224"/>
      <c r="D41" s="223"/>
    </row>
    <row r="42" spans="1:4" x14ac:dyDescent="0.25">
      <c r="A42" s="202"/>
      <c r="B42" s="127"/>
      <c r="C42" s="203"/>
      <c r="D42" s="204"/>
    </row>
    <row r="43" spans="1:4" x14ac:dyDescent="0.25">
      <c r="A43" s="200" t="s">
        <v>385</v>
      </c>
      <c r="B43" s="136" t="s">
        <v>473</v>
      </c>
      <c r="C43" s="228">
        <f>SUM(C44:C44)</f>
        <v>0</v>
      </c>
      <c r="D43" s="229"/>
    </row>
    <row r="44" spans="1:4" x14ac:dyDescent="0.25">
      <c r="A44" s="215"/>
      <c r="B44" s="142"/>
      <c r="C44" s="225"/>
      <c r="D44" s="336"/>
    </row>
    <row r="45" spans="1:4" x14ac:dyDescent="0.25">
      <c r="A45" s="215"/>
      <c r="B45" s="142"/>
      <c r="C45" s="225"/>
      <c r="D45" s="336"/>
    </row>
    <row r="46" spans="1:4" x14ac:dyDescent="0.25">
      <c r="A46" s="200">
        <v>3388</v>
      </c>
      <c r="B46" s="136" t="s">
        <v>447</v>
      </c>
      <c r="C46" s="228">
        <f>SUM(C47:C48)</f>
        <v>11748012</v>
      </c>
      <c r="D46" s="229"/>
    </row>
    <row r="47" spans="1:4" x14ac:dyDescent="0.25">
      <c r="A47" s="215"/>
      <c r="B47" s="142" t="s">
        <v>607</v>
      </c>
      <c r="C47" s="230">
        <v>11748012</v>
      </c>
      <c r="D47" s="231"/>
    </row>
    <row r="48" spans="1:4" x14ac:dyDescent="0.25">
      <c r="A48" s="215"/>
      <c r="B48" s="142" t="s">
        <v>483</v>
      </c>
      <c r="C48" s="230">
        <v>0</v>
      </c>
      <c r="D48" s="231"/>
    </row>
    <row r="49" spans="1:4" x14ac:dyDescent="0.25">
      <c r="A49" s="215"/>
      <c r="B49" s="142"/>
      <c r="C49" s="230"/>
      <c r="D49" s="231"/>
    </row>
    <row r="50" spans="1:4" x14ac:dyDescent="0.25">
      <c r="A50" s="200">
        <v>511</v>
      </c>
      <c r="B50" s="136" t="s">
        <v>612</v>
      </c>
      <c r="C50" s="233">
        <f>SUM(C51:C52)</f>
        <v>3240.74</v>
      </c>
      <c r="D50" s="234">
        <f>SUM(D51:D51)</f>
        <v>74796279</v>
      </c>
    </row>
    <row r="51" spans="1:4" x14ac:dyDescent="0.25">
      <c r="A51" s="215"/>
      <c r="B51" s="142" t="s">
        <v>472</v>
      </c>
      <c r="C51" s="235">
        <v>3240.74</v>
      </c>
      <c r="D51" s="236">
        <v>74796279</v>
      </c>
    </row>
    <row r="52" spans="1:4" x14ac:dyDescent="0.25">
      <c r="A52" s="215"/>
      <c r="B52" s="142"/>
      <c r="C52" s="230"/>
      <c r="D52" s="236"/>
    </row>
    <row r="53" spans="1:4" x14ac:dyDescent="0.25">
      <c r="A53" s="200">
        <v>632</v>
      </c>
      <c r="B53" s="136"/>
      <c r="C53" s="228"/>
      <c r="D53" s="229"/>
    </row>
    <row r="54" spans="1:4" x14ac:dyDescent="0.25">
      <c r="A54" s="200">
        <v>642</v>
      </c>
      <c r="B54" s="136"/>
      <c r="C54" s="228"/>
      <c r="D54" s="227" t="s">
        <v>608</v>
      </c>
    </row>
    <row r="55" spans="1:4" x14ac:dyDescent="0.25">
      <c r="A55" s="215"/>
      <c r="B55" s="142"/>
      <c r="C55" s="230"/>
      <c r="D55" s="231"/>
    </row>
    <row r="56" spans="1:4" x14ac:dyDescent="0.25">
      <c r="A56" s="202"/>
      <c r="B56" s="148"/>
      <c r="C56" s="203"/>
      <c r="D56" s="237"/>
    </row>
    <row r="57" spans="1:4" x14ac:dyDescent="0.25">
      <c r="A57" s="200" t="s">
        <v>388</v>
      </c>
      <c r="B57" s="136" t="s">
        <v>151</v>
      </c>
      <c r="C57" s="228"/>
      <c r="D57" s="229"/>
    </row>
    <row r="58" spans="1:4" x14ac:dyDescent="0.25">
      <c r="A58" s="202"/>
      <c r="B58" s="148"/>
      <c r="C58" s="238"/>
      <c r="D58" s="237"/>
    </row>
    <row r="59" spans="1:4" x14ac:dyDescent="0.25">
      <c r="A59" s="200" t="s">
        <v>593</v>
      </c>
      <c r="B59" s="136"/>
      <c r="C59" s="228"/>
      <c r="D59" s="229"/>
    </row>
    <row r="60" spans="1:4" x14ac:dyDescent="0.25">
      <c r="A60" s="202"/>
      <c r="B60" s="148"/>
      <c r="C60" s="148"/>
      <c r="D60" s="204"/>
    </row>
    <row r="61" spans="1:4" x14ac:dyDescent="0.25">
      <c r="A61" s="202"/>
      <c r="B61" s="166"/>
      <c r="C61" s="562"/>
      <c r="D61" s="563"/>
    </row>
    <row r="62" spans="1:4" x14ac:dyDescent="0.25">
      <c r="A62" s="202"/>
      <c r="B62" s="148"/>
      <c r="C62" s="567"/>
      <c r="D62" s="568"/>
    </row>
    <row r="63" spans="1:4" x14ac:dyDescent="0.25">
      <c r="A63" s="202"/>
      <c r="B63" s="148"/>
      <c r="C63" s="567"/>
      <c r="D63" s="568"/>
    </row>
    <row r="64" spans="1:4" x14ac:dyDescent="0.25">
      <c r="A64" s="202"/>
      <c r="B64" s="132" t="s">
        <v>427</v>
      </c>
      <c r="C64" s="562" t="s">
        <v>428</v>
      </c>
      <c r="D64" s="563"/>
    </row>
    <row r="65" spans="1:4" x14ac:dyDescent="0.25">
      <c r="A65" s="202"/>
      <c r="B65" s="148"/>
      <c r="C65" s="239"/>
      <c r="D65" s="240"/>
    </row>
    <row r="66" spans="1:4" ht="14.4" thickBot="1" x14ac:dyDescent="0.3">
      <c r="A66" s="241"/>
      <c r="B66" s="242"/>
      <c r="C66" s="557"/>
      <c r="D66" s="558"/>
    </row>
    <row r="67" spans="1:4" ht="14.4" thickTop="1" x14ac:dyDescent="0.25">
      <c r="A67" s="121"/>
      <c r="B67" s="121"/>
      <c r="C67" s="121"/>
      <c r="D67" s="121"/>
    </row>
    <row r="68" spans="1:4" x14ac:dyDescent="0.25">
      <c r="A68" s="121"/>
      <c r="B68" s="559" t="s">
        <v>406</v>
      </c>
      <c r="C68" s="560" t="s">
        <v>407</v>
      </c>
      <c r="D68" s="560"/>
    </row>
    <row r="69" spans="1:4" x14ac:dyDescent="0.25">
      <c r="A69" s="121"/>
      <c r="B69" s="559"/>
      <c r="C69" s="556" t="s">
        <v>408</v>
      </c>
      <c r="D69" s="556"/>
    </row>
    <row r="70" spans="1:4" x14ac:dyDescent="0.25">
      <c r="A70" s="121"/>
      <c r="B70" s="559"/>
      <c r="C70" s="556" t="s">
        <v>409</v>
      </c>
      <c r="D70" s="556"/>
    </row>
    <row r="71" spans="1:4" x14ac:dyDescent="0.25">
      <c r="A71" s="121"/>
      <c r="B71" s="559"/>
      <c r="C71" s="561" t="s">
        <v>410</v>
      </c>
      <c r="D71" s="561"/>
    </row>
    <row r="72" spans="1:4" x14ac:dyDescent="0.25">
      <c r="A72" s="121"/>
      <c r="B72" s="559"/>
      <c r="C72" s="561" t="s">
        <v>411</v>
      </c>
      <c r="D72" s="561"/>
    </row>
    <row r="73" spans="1:4" x14ac:dyDescent="0.25">
      <c r="A73" s="121"/>
      <c r="B73" s="559"/>
      <c r="C73" s="556" t="s">
        <v>413</v>
      </c>
      <c r="D73" s="556"/>
    </row>
    <row r="74" spans="1:4" x14ac:dyDescent="0.25">
      <c r="A74" s="121"/>
      <c r="B74" s="121"/>
      <c r="C74" s="121"/>
      <c r="D74" s="121"/>
    </row>
    <row r="75" spans="1:4" x14ac:dyDescent="0.25">
      <c r="A75" s="121"/>
      <c r="B75" s="120" t="s">
        <v>412</v>
      </c>
      <c r="C75" s="556" t="s">
        <v>421</v>
      </c>
      <c r="D75" s="556"/>
    </row>
  </sheetData>
  <mergeCells count="15">
    <mergeCell ref="C64:D64"/>
    <mergeCell ref="A5:B7"/>
    <mergeCell ref="C9:D9"/>
    <mergeCell ref="C61:D61"/>
    <mergeCell ref="C62:D62"/>
    <mergeCell ref="C63:D63"/>
    <mergeCell ref="C75:D75"/>
    <mergeCell ref="C66:D66"/>
    <mergeCell ref="B68:B73"/>
    <mergeCell ref="C68:D68"/>
    <mergeCell ref="C69:D69"/>
    <mergeCell ref="C70:D70"/>
    <mergeCell ref="C71:D71"/>
    <mergeCell ref="C72:D72"/>
    <mergeCell ref="C73:D73"/>
  </mergeCells>
  <pageMargins left="0.7" right="0.7" top="0.75" bottom="0.75" header="0.3" footer="0.3"/>
  <pageSetup scale="72" orientation="portrait"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0C21F-F374-48B2-8EB0-45847325E6CE}">
  <dimension ref="A1:J85"/>
  <sheetViews>
    <sheetView view="pageBreakPreview" zoomScaleNormal="100" zoomScaleSheetLayoutView="100" workbookViewId="0">
      <selection activeCell="E59" sqref="E59"/>
    </sheetView>
  </sheetViews>
  <sheetFormatPr defaultColWidth="9.09765625" defaultRowHeight="13.2" x14ac:dyDescent="0.25"/>
  <cols>
    <col min="1" max="1" width="10.69921875" style="121" customWidth="1"/>
    <col min="2" max="2" width="52.69921875" style="121" customWidth="1"/>
    <col min="3" max="3" width="18.09765625" style="435" customWidth="1"/>
    <col min="4" max="4" width="48" style="121" customWidth="1"/>
    <col min="5" max="5" width="12.59765625" style="269" bestFit="1" customWidth="1"/>
    <col min="6" max="6" width="13.59765625" style="121" bestFit="1" customWidth="1"/>
    <col min="7" max="7" width="12.296875" style="121" bestFit="1" customWidth="1"/>
    <col min="8" max="10" width="11.296875" style="121" bestFit="1" customWidth="1"/>
    <col min="11" max="16384" width="9.09765625" style="121"/>
  </cols>
  <sheetData>
    <row r="1" spans="1:7" x14ac:dyDescent="0.25">
      <c r="A1" s="76" t="s">
        <v>366</v>
      </c>
      <c r="B1" s="78"/>
      <c r="C1" s="413"/>
      <c r="D1" s="84"/>
    </row>
    <row r="2" spans="1:7" x14ac:dyDescent="0.25">
      <c r="A2" s="77"/>
      <c r="B2" s="78"/>
      <c r="C2" s="414" t="s">
        <v>367</v>
      </c>
      <c r="D2" s="81" t="s">
        <v>128</v>
      </c>
    </row>
    <row r="3" spans="1:7" x14ac:dyDescent="0.25">
      <c r="A3" s="76" t="s">
        <v>390</v>
      </c>
      <c r="B3" s="78"/>
      <c r="C3" s="414" t="s">
        <v>368</v>
      </c>
      <c r="D3" s="80" t="s">
        <v>127</v>
      </c>
    </row>
    <row r="4" spans="1:7" x14ac:dyDescent="0.25">
      <c r="A4" s="78"/>
      <c r="B4" s="78"/>
      <c r="C4" s="414" t="s">
        <v>369</v>
      </c>
      <c r="D4" s="81" t="s">
        <v>127</v>
      </c>
    </row>
    <row r="5" spans="1:7" x14ac:dyDescent="0.25">
      <c r="A5" s="564" t="s">
        <v>370</v>
      </c>
      <c r="B5" s="564"/>
      <c r="C5" s="414" t="s">
        <v>371</v>
      </c>
      <c r="D5" s="82">
        <v>45062</v>
      </c>
    </row>
    <row r="6" spans="1:7" x14ac:dyDescent="0.25">
      <c r="A6" s="564"/>
      <c r="B6" s="564"/>
      <c r="C6" s="415" t="s">
        <v>372</v>
      </c>
      <c r="D6" s="83">
        <v>45017</v>
      </c>
    </row>
    <row r="7" spans="1:7" x14ac:dyDescent="0.25">
      <c r="A7" s="564"/>
      <c r="B7" s="564"/>
      <c r="C7" s="413"/>
      <c r="D7" s="85"/>
    </row>
    <row r="8" spans="1:7" ht="13.8" thickBot="1" x14ac:dyDescent="0.3">
      <c r="A8" s="86"/>
      <c r="B8" s="86"/>
      <c r="C8" s="416"/>
      <c r="D8" s="122"/>
    </row>
    <row r="9" spans="1:7" ht="13.8" thickTop="1" x14ac:dyDescent="0.25">
      <c r="A9" s="198" t="s">
        <v>373</v>
      </c>
      <c r="B9" s="123" t="s">
        <v>374</v>
      </c>
      <c r="C9" s="565" t="s">
        <v>375</v>
      </c>
      <c r="D9" s="566"/>
    </row>
    <row r="10" spans="1:7" x14ac:dyDescent="0.25">
      <c r="A10" s="199">
        <v>111</v>
      </c>
      <c r="B10" s="124" t="s">
        <v>376</v>
      </c>
      <c r="C10" s="417"/>
      <c r="D10" s="388"/>
    </row>
    <row r="11" spans="1:7" x14ac:dyDescent="0.25">
      <c r="A11" s="199"/>
      <c r="B11" s="384"/>
      <c r="C11" s="418"/>
      <c r="D11" s="386"/>
    </row>
    <row r="12" spans="1:7" x14ac:dyDescent="0.25">
      <c r="A12" s="200">
        <v>112</v>
      </c>
      <c r="B12" s="125"/>
      <c r="C12" s="419"/>
      <c r="D12" s="201"/>
      <c r="E12" s="270"/>
      <c r="F12" s="126"/>
    </row>
    <row r="13" spans="1:7" x14ac:dyDescent="0.25">
      <c r="A13" s="202" t="s">
        <v>182</v>
      </c>
      <c r="B13" s="127" t="s">
        <v>183</v>
      </c>
      <c r="C13" s="420">
        <v>383033580</v>
      </c>
      <c r="D13" s="204" t="s">
        <v>377</v>
      </c>
      <c r="E13" s="435"/>
      <c r="F13" s="175"/>
    </row>
    <row r="14" spans="1:7" x14ac:dyDescent="0.25">
      <c r="A14" s="202">
        <v>11213</v>
      </c>
      <c r="B14" s="127" t="s">
        <v>596</v>
      </c>
      <c r="C14" s="420">
        <v>128139</v>
      </c>
      <c r="D14" s="204" t="s">
        <v>377</v>
      </c>
      <c r="E14" s="435"/>
      <c r="F14" s="175"/>
    </row>
    <row r="15" spans="1:7" x14ac:dyDescent="0.25">
      <c r="A15" s="202">
        <v>11221</v>
      </c>
      <c r="B15" s="127" t="s">
        <v>187</v>
      </c>
      <c r="C15" s="421">
        <v>1620015680</v>
      </c>
      <c r="D15" s="447" t="s">
        <v>377</v>
      </c>
      <c r="E15" s="269">
        <f>65838+3500</f>
        <v>69338</v>
      </c>
      <c r="F15" s="175"/>
      <c r="G15" s="408">
        <f>C15/E15</f>
        <v>23364.038189737228</v>
      </c>
    </row>
    <row r="16" spans="1:7" x14ac:dyDescent="0.25">
      <c r="A16" s="202"/>
      <c r="B16" s="127"/>
      <c r="C16" s="421"/>
      <c r="D16" s="447"/>
      <c r="E16" s="409"/>
    </row>
    <row r="17" spans="1:6" x14ac:dyDescent="0.25">
      <c r="A17" s="202"/>
      <c r="B17" s="127"/>
      <c r="C17" s="421"/>
      <c r="D17" s="447"/>
      <c r="E17" s="409"/>
    </row>
    <row r="18" spans="1:6" x14ac:dyDescent="0.25">
      <c r="A18" s="200">
        <v>131</v>
      </c>
      <c r="B18" s="172" t="s">
        <v>473</v>
      </c>
      <c r="C18" s="422">
        <v>0</v>
      </c>
      <c r="D18" s="208"/>
      <c r="E18" s="409"/>
    </row>
    <row r="19" spans="1:6" x14ac:dyDescent="0.25">
      <c r="A19" s="200"/>
      <c r="B19" s="174"/>
      <c r="C19" s="423"/>
      <c r="D19" s="208"/>
      <c r="E19" s="409"/>
    </row>
    <row r="20" spans="1:6" s="252" customFormat="1" x14ac:dyDescent="0.25">
      <c r="A20" s="200">
        <v>133</v>
      </c>
      <c r="B20" s="172" t="s">
        <v>473</v>
      </c>
      <c r="C20" s="422"/>
      <c r="D20" s="393"/>
      <c r="E20" s="409"/>
    </row>
    <row r="21" spans="1:6" s="252" customFormat="1" x14ac:dyDescent="0.25">
      <c r="A21" s="200"/>
      <c r="B21" s="172"/>
      <c r="C21" s="422"/>
      <c r="D21" s="393"/>
      <c r="E21" s="409"/>
    </row>
    <row r="22" spans="1:6" x14ac:dyDescent="0.25">
      <c r="A22" s="200">
        <v>156</v>
      </c>
      <c r="B22" s="172"/>
      <c r="C22" s="422">
        <v>0</v>
      </c>
      <c r="D22" s="208" t="s">
        <v>664</v>
      </c>
      <c r="E22" s="409"/>
    </row>
    <row r="23" spans="1:6" x14ac:dyDescent="0.25">
      <c r="A23" s="200"/>
      <c r="B23" s="172"/>
      <c r="C23" s="422"/>
      <c r="D23" s="208"/>
      <c r="E23" s="409"/>
    </row>
    <row r="24" spans="1:6" x14ac:dyDescent="0.25">
      <c r="A24" s="200">
        <v>242</v>
      </c>
      <c r="B24" s="172" t="s">
        <v>474</v>
      </c>
      <c r="C24" s="422">
        <v>73005553</v>
      </c>
      <c r="D24" s="208" t="s">
        <v>378</v>
      </c>
      <c r="E24" s="409"/>
      <c r="F24" s="175"/>
    </row>
    <row r="25" spans="1:6" x14ac:dyDescent="0.25">
      <c r="A25" s="200"/>
      <c r="B25" s="172"/>
      <c r="C25" s="424"/>
      <c r="D25" s="208"/>
      <c r="E25" s="409"/>
    </row>
    <row r="26" spans="1:6" x14ac:dyDescent="0.25">
      <c r="A26" s="200">
        <v>244</v>
      </c>
      <c r="B26" s="172" t="s">
        <v>379</v>
      </c>
      <c r="C26" s="425">
        <v>5000000</v>
      </c>
      <c r="D26" s="208" t="s">
        <v>393</v>
      </c>
      <c r="E26" s="409"/>
    </row>
    <row r="27" spans="1:6" x14ac:dyDescent="0.25">
      <c r="A27" s="200"/>
      <c r="B27" s="172"/>
      <c r="C27" s="425"/>
      <c r="D27" s="208"/>
      <c r="E27" s="409"/>
    </row>
    <row r="28" spans="1:6" x14ac:dyDescent="0.25">
      <c r="A28" s="200">
        <v>331</v>
      </c>
      <c r="B28" s="172" t="s">
        <v>380</v>
      </c>
      <c r="C28" s="425">
        <f>SUM(C29:C31)</f>
        <v>12100000</v>
      </c>
      <c r="D28" s="208"/>
      <c r="E28" s="409"/>
    </row>
    <row r="29" spans="1:6" x14ac:dyDescent="0.25">
      <c r="A29" s="215"/>
      <c r="B29" s="173" t="s">
        <v>366</v>
      </c>
      <c r="C29" s="426">
        <v>12100000</v>
      </c>
      <c r="D29" s="217" t="s">
        <v>739</v>
      </c>
      <c r="E29" s="409"/>
      <c r="F29" s="171"/>
    </row>
    <row r="30" spans="1:6" x14ac:dyDescent="0.25">
      <c r="A30" s="215"/>
      <c r="B30" s="173"/>
      <c r="C30" s="426"/>
      <c r="D30" s="217"/>
      <c r="E30" s="409"/>
      <c r="F30" s="171"/>
    </row>
    <row r="31" spans="1:6" x14ac:dyDescent="0.25">
      <c r="A31" s="215"/>
      <c r="B31" s="173"/>
      <c r="C31" s="426"/>
      <c r="D31" s="217"/>
      <c r="E31" s="409"/>
      <c r="F31" s="171"/>
    </row>
    <row r="32" spans="1:6" x14ac:dyDescent="0.25">
      <c r="A32" s="215"/>
      <c r="B32" s="172" t="s">
        <v>394</v>
      </c>
      <c r="C32" s="425">
        <f>SUM(C33:C34)</f>
        <v>0</v>
      </c>
      <c r="D32" s="214">
        <f>SUM(D34:D39)</f>
        <v>0</v>
      </c>
      <c r="E32" s="409"/>
    </row>
    <row r="33" spans="1:6" x14ac:dyDescent="0.25">
      <c r="A33" s="215"/>
      <c r="B33" s="173" t="s">
        <v>676</v>
      </c>
      <c r="C33" s="427"/>
      <c r="D33" s="217"/>
      <c r="E33" s="409"/>
      <c r="F33" s="171"/>
    </row>
    <row r="34" spans="1:6" x14ac:dyDescent="0.25">
      <c r="A34" s="215"/>
      <c r="B34" s="173" t="s">
        <v>651</v>
      </c>
      <c r="C34" s="427"/>
      <c r="D34" s="217"/>
      <c r="E34" s="409"/>
      <c r="F34" s="171"/>
    </row>
    <row r="35" spans="1:6" x14ac:dyDescent="0.25">
      <c r="A35" s="215"/>
      <c r="B35" s="173"/>
      <c r="C35" s="427"/>
      <c r="D35" s="217"/>
      <c r="E35" s="409"/>
      <c r="F35" s="171"/>
    </row>
    <row r="36" spans="1:6" s="126" customFormat="1" x14ac:dyDescent="0.25">
      <c r="A36" s="200">
        <v>3331</v>
      </c>
      <c r="B36" s="172"/>
      <c r="C36" s="422">
        <v>2678415</v>
      </c>
      <c r="D36" s="208" t="s">
        <v>151</v>
      </c>
      <c r="E36" s="409"/>
    </row>
    <row r="37" spans="1:6" s="126" customFormat="1" x14ac:dyDescent="0.25">
      <c r="A37" s="200"/>
      <c r="B37" s="172"/>
      <c r="C37" s="422"/>
      <c r="D37" s="208"/>
      <c r="E37" s="409"/>
    </row>
    <row r="38" spans="1:6" ht="13.8" x14ac:dyDescent="0.25">
      <c r="A38" s="200">
        <v>3334</v>
      </c>
      <c r="B38" s="172"/>
      <c r="C38" s="428">
        <v>0</v>
      </c>
      <c r="D38" s="359" t="s">
        <v>742</v>
      </c>
      <c r="E38" s="409"/>
    </row>
    <row r="39" spans="1:6" x14ac:dyDescent="0.25">
      <c r="A39" s="202"/>
      <c r="B39" s="148"/>
      <c r="C39" s="429"/>
      <c r="D39" s="222"/>
    </row>
    <row r="40" spans="1:6" ht="13.8" x14ac:dyDescent="0.25">
      <c r="A40" s="200">
        <v>3335</v>
      </c>
      <c r="B40" s="136" t="s">
        <v>381</v>
      </c>
      <c r="C40" s="428">
        <f>SUM(C41:C44)</f>
        <v>434586</v>
      </c>
      <c r="D40" s="223" t="s">
        <v>151</v>
      </c>
      <c r="E40" s="409"/>
    </row>
    <row r="41" spans="1:6" x14ac:dyDescent="0.25">
      <c r="A41" s="202"/>
      <c r="B41" s="127" t="s">
        <v>597</v>
      </c>
      <c r="C41" s="420">
        <v>401253</v>
      </c>
      <c r="D41" s="204" t="s">
        <v>599</v>
      </c>
    </row>
    <row r="42" spans="1:6" x14ac:dyDescent="0.25">
      <c r="A42" s="202"/>
      <c r="B42" s="127" t="s">
        <v>668</v>
      </c>
      <c r="C42" s="420"/>
      <c r="D42" s="204"/>
    </row>
    <row r="43" spans="1:6" x14ac:dyDescent="0.25">
      <c r="A43" s="202"/>
      <c r="B43" s="127" t="s">
        <v>598</v>
      </c>
      <c r="C43" s="420">
        <v>33333</v>
      </c>
      <c r="D43" s="204" t="s">
        <v>599</v>
      </c>
    </row>
    <row r="44" spans="1:6" x14ac:dyDescent="0.25">
      <c r="A44" s="202"/>
      <c r="B44" s="127"/>
      <c r="C44" s="420"/>
      <c r="D44" s="204"/>
    </row>
    <row r="45" spans="1:6" x14ac:dyDescent="0.25">
      <c r="A45" s="202"/>
      <c r="B45" s="148"/>
      <c r="C45" s="430"/>
      <c r="D45" s="204"/>
    </row>
    <row r="46" spans="1:6" x14ac:dyDescent="0.25">
      <c r="A46" s="200">
        <v>334</v>
      </c>
      <c r="B46" s="172" t="s">
        <v>473</v>
      </c>
      <c r="C46" s="422">
        <v>0</v>
      </c>
      <c r="D46" s="208" t="s">
        <v>130</v>
      </c>
    </row>
    <row r="47" spans="1:6" x14ac:dyDescent="0.25">
      <c r="A47" s="215"/>
      <c r="B47" s="172"/>
      <c r="C47" s="425"/>
      <c r="D47" s="214"/>
    </row>
    <row r="48" spans="1:6" x14ac:dyDescent="0.25">
      <c r="A48" s="200">
        <v>335</v>
      </c>
      <c r="B48" s="172" t="s">
        <v>743</v>
      </c>
      <c r="C48" s="425">
        <f>SUM(C49:C49)</f>
        <v>0</v>
      </c>
      <c r="D48" s="214"/>
    </row>
    <row r="49" spans="1:6" x14ac:dyDescent="0.25">
      <c r="A49" s="215"/>
      <c r="B49" s="173"/>
      <c r="C49" s="426"/>
      <c r="D49" s="217"/>
    </row>
    <row r="50" spans="1:6" x14ac:dyDescent="0.25">
      <c r="A50" s="202"/>
      <c r="B50" s="127"/>
      <c r="C50" s="420"/>
      <c r="D50" s="204"/>
    </row>
    <row r="51" spans="1:6" x14ac:dyDescent="0.25">
      <c r="A51" s="200" t="s">
        <v>385</v>
      </c>
      <c r="B51" s="136" t="s">
        <v>473</v>
      </c>
      <c r="C51" s="431">
        <f>SUM(C52:C52)</f>
        <v>0</v>
      </c>
      <c r="D51" s="229"/>
    </row>
    <row r="52" spans="1:6" x14ac:dyDescent="0.25">
      <c r="A52" s="215"/>
      <c r="B52" s="142"/>
      <c r="C52" s="432"/>
      <c r="D52" s="336"/>
    </row>
    <row r="53" spans="1:6" x14ac:dyDescent="0.25">
      <c r="A53" s="215"/>
      <c r="B53" s="142"/>
      <c r="C53" s="432"/>
      <c r="D53" s="336"/>
    </row>
    <row r="54" spans="1:6" x14ac:dyDescent="0.25">
      <c r="A54" s="200">
        <v>3388</v>
      </c>
      <c r="B54" s="136" t="s">
        <v>447</v>
      </c>
      <c r="C54" s="431">
        <f>SUM(C55:C56)</f>
        <v>9135100</v>
      </c>
      <c r="D54" s="229"/>
      <c r="E54" s="409"/>
    </row>
    <row r="55" spans="1:6" s="157" customFormat="1" x14ac:dyDescent="0.25">
      <c r="A55" s="215"/>
      <c r="B55" s="142" t="s">
        <v>740</v>
      </c>
      <c r="C55" s="433">
        <v>9135100</v>
      </c>
      <c r="D55" s="231" t="s">
        <v>741</v>
      </c>
      <c r="E55" s="273"/>
    </row>
    <row r="56" spans="1:6" s="157" customFormat="1" x14ac:dyDescent="0.25">
      <c r="A56" s="215"/>
      <c r="B56" s="142"/>
      <c r="C56" s="433"/>
      <c r="D56" s="231"/>
      <c r="E56" s="273"/>
    </row>
    <row r="57" spans="1:6" s="157" customFormat="1" x14ac:dyDescent="0.25">
      <c r="A57" s="215"/>
      <c r="B57" s="142"/>
      <c r="C57" s="433"/>
      <c r="D57" s="231"/>
      <c r="E57" s="273"/>
    </row>
    <row r="58" spans="1:6" ht="13.8" x14ac:dyDescent="0.25">
      <c r="A58" s="200">
        <v>511</v>
      </c>
      <c r="B58" s="136" t="s">
        <v>603</v>
      </c>
      <c r="C58" s="436">
        <f>SUM(C59:C61)</f>
        <v>3181.82</v>
      </c>
      <c r="D58" s="234">
        <f>SUM(D59:D60)</f>
        <v>74056860</v>
      </c>
      <c r="F58" s="175"/>
    </row>
    <row r="59" spans="1:6" s="157" customFormat="1" x14ac:dyDescent="0.25">
      <c r="A59" s="215"/>
      <c r="B59" s="142" t="s">
        <v>472</v>
      </c>
      <c r="C59" s="437">
        <v>3181.82</v>
      </c>
      <c r="D59" s="236">
        <v>74056860</v>
      </c>
      <c r="E59" s="394">
        <f>D59/C59</f>
        <v>23274.999842857233</v>
      </c>
    </row>
    <row r="60" spans="1:6" s="157" customFormat="1" x14ac:dyDescent="0.25">
      <c r="A60" s="215"/>
      <c r="B60" s="142" t="s">
        <v>661</v>
      </c>
      <c r="C60" s="437"/>
      <c r="D60" s="236"/>
      <c r="E60" s="394"/>
    </row>
    <row r="61" spans="1:6" s="157" customFormat="1" x14ac:dyDescent="0.25">
      <c r="A61" s="215"/>
      <c r="B61" s="142"/>
      <c r="C61" s="433"/>
      <c r="D61" s="236"/>
      <c r="E61" s="273"/>
    </row>
    <row r="62" spans="1:6" x14ac:dyDescent="0.25">
      <c r="A62" s="200">
        <v>632</v>
      </c>
      <c r="B62" s="136"/>
      <c r="C62" s="431"/>
      <c r="D62" s="227" t="s">
        <v>744</v>
      </c>
    </row>
    <row r="63" spans="1:6" x14ac:dyDescent="0.25">
      <c r="A63" s="200"/>
      <c r="B63" s="136"/>
      <c r="C63" s="431"/>
      <c r="D63" s="229"/>
    </row>
    <row r="64" spans="1:6" x14ac:dyDescent="0.25">
      <c r="A64" s="200">
        <v>642</v>
      </c>
      <c r="B64" s="136"/>
      <c r="C64" s="431"/>
      <c r="D64" s="229"/>
    </row>
    <row r="65" spans="1:10" s="157" customFormat="1" x14ac:dyDescent="0.25">
      <c r="A65" s="215"/>
      <c r="B65" s="142"/>
      <c r="C65" s="433"/>
      <c r="D65" s="231"/>
      <c r="E65" s="273"/>
    </row>
    <row r="66" spans="1:10" x14ac:dyDescent="0.25">
      <c r="A66" s="202"/>
      <c r="B66" s="148"/>
      <c r="C66" s="420"/>
      <c r="D66" s="237"/>
    </row>
    <row r="67" spans="1:10" x14ac:dyDescent="0.25">
      <c r="A67" s="200" t="s">
        <v>388</v>
      </c>
      <c r="B67" s="136"/>
      <c r="C67" s="431"/>
      <c r="D67" s="229"/>
    </row>
    <row r="68" spans="1:10" x14ac:dyDescent="0.25">
      <c r="A68" s="202"/>
      <c r="B68" s="148"/>
      <c r="C68" s="420"/>
      <c r="D68" s="237"/>
    </row>
    <row r="69" spans="1:10" s="126" customFormat="1" x14ac:dyDescent="0.25">
      <c r="A69" s="200" t="s">
        <v>593</v>
      </c>
      <c r="B69" s="136"/>
      <c r="C69" s="431"/>
      <c r="D69" s="229"/>
      <c r="E69" s="270"/>
    </row>
    <row r="70" spans="1:10" x14ac:dyDescent="0.25">
      <c r="A70" s="202"/>
      <c r="B70" s="148"/>
      <c r="C70" s="430"/>
      <c r="D70" s="204"/>
    </row>
    <row r="71" spans="1:10" x14ac:dyDescent="0.25">
      <c r="A71" s="202"/>
      <c r="B71" s="166"/>
      <c r="C71" s="562"/>
      <c r="D71" s="563"/>
    </row>
    <row r="72" spans="1:10" x14ac:dyDescent="0.25">
      <c r="A72" s="202"/>
      <c r="B72" s="148"/>
      <c r="C72" s="567"/>
      <c r="D72" s="568"/>
    </row>
    <row r="73" spans="1:10" x14ac:dyDescent="0.25">
      <c r="A73" s="202"/>
      <c r="B73" s="148"/>
      <c r="C73" s="567"/>
      <c r="D73" s="568"/>
    </row>
    <row r="74" spans="1:10" ht="28.5" customHeight="1" x14ac:dyDescent="0.25">
      <c r="A74" s="202"/>
      <c r="B74" s="132" t="s">
        <v>427</v>
      </c>
      <c r="C74" s="562" t="s">
        <v>428</v>
      </c>
      <c r="D74" s="563"/>
    </row>
    <row r="75" spans="1:10" x14ac:dyDescent="0.25">
      <c r="A75" s="202"/>
      <c r="B75" s="148"/>
      <c r="C75" s="434"/>
      <c r="D75" s="240"/>
    </row>
    <row r="76" spans="1:10" ht="15" customHeight="1" thickBot="1" x14ac:dyDescent="0.3">
      <c r="A76" s="241"/>
      <c r="B76" s="242"/>
      <c r="C76" s="557"/>
      <c r="D76" s="558"/>
    </row>
    <row r="77" spans="1:10" s="269" customFormat="1" ht="13.8" thickTop="1" x14ac:dyDescent="0.25">
      <c r="A77" s="121"/>
      <c r="B77" s="121"/>
      <c r="C77" s="435"/>
      <c r="D77" s="121"/>
      <c r="F77" s="121"/>
      <c r="G77" s="121"/>
      <c r="H77" s="121"/>
      <c r="I77" s="121"/>
      <c r="J77" s="121"/>
    </row>
    <row r="78" spans="1:10" s="269" customFormat="1" ht="36.75" customHeight="1" x14ac:dyDescent="0.25">
      <c r="A78" s="121"/>
      <c r="B78" s="559" t="s">
        <v>406</v>
      </c>
      <c r="C78" s="560" t="s">
        <v>407</v>
      </c>
      <c r="D78" s="560"/>
      <c r="F78" s="121"/>
      <c r="G78" s="121"/>
      <c r="H78" s="121"/>
      <c r="I78" s="121"/>
      <c r="J78" s="121"/>
    </row>
    <row r="79" spans="1:10" s="269" customFormat="1" ht="59.25" customHeight="1" x14ac:dyDescent="0.25">
      <c r="A79" s="121"/>
      <c r="B79" s="559"/>
      <c r="C79" s="556" t="s">
        <v>408</v>
      </c>
      <c r="D79" s="556"/>
      <c r="F79" s="121"/>
      <c r="G79" s="121"/>
      <c r="H79" s="121"/>
      <c r="I79" s="121"/>
      <c r="J79" s="121"/>
    </row>
    <row r="80" spans="1:10" s="269" customFormat="1" x14ac:dyDescent="0.25">
      <c r="A80" s="121"/>
      <c r="B80" s="559"/>
      <c r="C80" s="556" t="s">
        <v>409</v>
      </c>
      <c r="D80" s="556"/>
      <c r="F80" s="121"/>
      <c r="G80" s="121"/>
      <c r="H80" s="121"/>
      <c r="I80" s="121"/>
      <c r="J80" s="121"/>
    </row>
    <row r="81" spans="1:10" s="269" customFormat="1" x14ac:dyDescent="0.25">
      <c r="A81" s="121"/>
      <c r="B81" s="559"/>
      <c r="C81" s="561" t="s">
        <v>410</v>
      </c>
      <c r="D81" s="561"/>
      <c r="F81" s="121"/>
      <c r="G81" s="121"/>
      <c r="H81" s="121"/>
      <c r="I81" s="121"/>
      <c r="J81" s="121"/>
    </row>
    <row r="82" spans="1:10" s="269" customFormat="1" ht="54" customHeight="1" x14ac:dyDescent="0.25">
      <c r="A82" s="121"/>
      <c r="B82" s="559"/>
      <c r="C82" s="561" t="s">
        <v>411</v>
      </c>
      <c r="D82" s="561"/>
      <c r="F82" s="121"/>
      <c r="G82" s="121"/>
      <c r="H82" s="121"/>
      <c r="I82" s="121"/>
      <c r="J82" s="121"/>
    </row>
    <row r="83" spans="1:10" s="269" customFormat="1" ht="30.75" customHeight="1" x14ac:dyDescent="0.25">
      <c r="A83" s="121"/>
      <c r="B83" s="559"/>
      <c r="C83" s="556" t="s">
        <v>413</v>
      </c>
      <c r="D83" s="556"/>
      <c r="F83" s="121"/>
      <c r="G83" s="121"/>
      <c r="H83" s="121"/>
      <c r="I83" s="121"/>
      <c r="J83" s="121"/>
    </row>
    <row r="85" spans="1:10" s="269" customFormat="1" ht="100.5" customHeight="1" x14ac:dyDescent="0.25">
      <c r="A85" s="121"/>
      <c r="B85" s="120" t="s">
        <v>412</v>
      </c>
      <c r="C85" s="556" t="s">
        <v>421</v>
      </c>
      <c r="D85" s="556"/>
      <c r="F85" s="121"/>
      <c r="G85" s="121"/>
      <c r="H85" s="121"/>
      <c r="I85" s="121"/>
      <c r="J85" s="121"/>
    </row>
  </sheetData>
  <mergeCells count="15">
    <mergeCell ref="C74:D74"/>
    <mergeCell ref="A5:B7"/>
    <mergeCell ref="C9:D9"/>
    <mergeCell ref="C71:D71"/>
    <mergeCell ref="C72:D72"/>
    <mergeCell ref="C73:D73"/>
    <mergeCell ref="C85:D85"/>
    <mergeCell ref="C76:D76"/>
    <mergeCell ref="B78:B83"/>
    <mergeCell ref="C78:D78"/>
    <mergeCell ref="C79:D79"/>
    <mergeCell ref="C80:D80"/>
    <mergeCell ref="C81:D81"/>
    <mergeCell ref="C82:D82"/>
    <mergeCell ref="C83:D83"/>
  </mergeCells>
  <pageMargins left="0.7" right="0.7" top="0.75" bottom="0.75" header="0.3" footer="0.3"/>
  <pageSetup scale="63"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1"/>
  <sheetViews>
    <sheetView workbookViewId="0">
      <pane ySplit="1" topLeftCell="A2" activePane="bottomLeft" state="frozen"/>
      <selection pane="bottomLeft" activeCell="G5" sqref="G5"/>
    </sheetView>
  </sheetViews>
  <sheetFormatPr defaultRowHeight="13.8" x14ac:dyDescent="0.25"/>
  <cols>
    <col min="1" max="1" width="11.296875" customWidth="1"/>
    <col min="2" max="2" width="34.296875" customWidth="1"/>
    <col min="3" max="3" width="15.296875" customWidth="1"/>
    <col min="4" max="6" width="15.69921875" customWidth="1"/>
    <col min="7" max="7" width="15.59765625" customWidth="1"/>
    <col min="8" max="9" width="16.09765625" customWidth="1"/>
  </cols>
  <sheetData>
    <row r="1" spans="1:9" x14ac:dyDescent="0.25">
      <c r="A1" s="405" t="s">
        <v>7</v>
      </c>
      <c r="B1" s="406" t="s">
        <v>168</v>
      </c>
      <c r="C1" s="406" t="s">
        <v>169</v>
      </c>
      <c r="D1" s="406" t="s">
        <v>170</v>
      </c>
      <c r="E1" s="406" t="s">
        <v>487</v>
      </c>
      <c r="F1" s="406" t="s">
        <v>488</v>
      </c>
      <c r="G1" s="406" t="s">
        <v>173</v>
      </c>
      <c r="H1" s="407" t="s">
        <v>174</v>
      </c>
      <c r="I1" s="380"/>
    </row>
    <row r="2" spans="1:9" x14ac:dyDescent="0.25">
      <c r="A2" s="395" t="s">
        <v>178</v>
      </c>
      <c r="B2" s="274" t="s">
        <v>179</v>
      </c>
      <c r="C2" s="275">
        <v>1597918631</v>
      </c>
      <c r="D2" s="275"/>
      <c r="E2" s="275">
        <v>620488761</v>
      </c>
      <c r="F2" s="275">
        <v>588872346</v>
      </c>
      <c r="G2" s="275">
        <v>1629535046</v>
      </c>
      <c r="H2" s="396"/>
      <c r="I2" s="180"/>
    </row>
    <row r="3" spans="1:9" x14ac:dyDescent="0.25">
      <c r="A3" s="397" t="s">
        <v>180</v>
      </c>
      <c r="B3" s="286" t="s">
        <v>181</v>
      </c>
      <c r="C3" s="287">
        <v>980402401</v>
      </c>
      <c r="D3" s="287"/>
      <c r="E3" s="287">
        <v>540163761</v>
      </c>
      <c r="F3" s="287">
        <v>588872346</v>
      </c>
      <c r="G3" s="287">
        <v>931693816</v>
      </c>
      <c r="H3" s="398"/>
      <c r="I3" s="185"/>
    </row>
    <row r="4" spans="1:9" x14ac:dyDescent="0.25">
      <c r="A4" s="399" t="s">
        <v>182</v>
      </c>
      <c r="B4" s="278" t="s">
        <v>183</v>
      </c>
      <c r="C4" s="279">
        <v>440333688</v>
      </c>
      <c r="D4" s="279"/>
      <c r="E4" s="279">
        <v>540104571</v>
      </c>
      <c r="F4" s="279">
        <v>48872346</v>
      </c>
      <c r="G4" s="279">
        <v>931565913</v>
      </c>
      <c r="H4" s="400"/>
      <c r="I4" s="315"/>
    </row>
    <row r="5" spans="1:9" x14ac:dyDescent="0.25">
      <c r="A5" s="399" t="s">
        <v>605</v>
      </c>
      <c r="B5" s="278" t="s">
        <v>596</v>
      </c>
      <c r="C5" s="279">
        <v>540068713</v>
      </c>
      <c r="D5" s="279"/>
      <c r="E5" s="279">
        <v>59190</v>
      </c>
      <c r="F5" s="279">
        <v>540000000</v>
      </c>
      <c r="G5" s="279">
        <v>127903</v>
      </c>
      <c r="H5" s="400"/>
      <c r="I5" s="315"/>
    </row>
    <row r="6" spans="1:9" x14ac:dyDescent="0.25">
      <c r="A6" s="397" t="s">
        <v>184</v>
      </c>
      <c r="B6" s="286" t="s">
        <v>185</v>
      </c>
      <c r="C6" s="287">
        <v>617516230</v>
      </c>
      <c r="D6" s="287"/>
      <c r="E6" s="287">
        <v>80325000</v>
      </c>
      <c r="F6" s="287"/>
      <c r="G6" s="287">
        <v>697841230</v>
      </c>
      <c r="H6" s="398"/>
      <c r="I6" s="185"/>
    </row>
    <row r="7" spans="1:9" x14ac:dyDescent="0.25">
      <c r="A7" s="397" t="s">
        <v>186</v>
      </c>
      <c r="B7" s="286" t="s">
        <v>187</v>
      </c>
      <c r="C7" s="287">
        <v>617516230</v>
      </c>
      <c r="D7" s="287"/>
      <c r="E7" s="287">
        <v>80325000</v>
      </c>
      <c r="F7" s="287"/>
      <c r="G7" s="287">
        <v>697841230</v>
      </c>
      <c r="H7" s="398"/>
      <c r="I7" s="185"/>
    </row>
    <row r="8" spans="1:9" x14ac:dyDescent="0.25">
      <c r="A8" s="395" t="s">
        <v>188</v>
      </c>
      <c r="B8" s="274" t="s">
        <v>189</v>
      </c>
      <c r="C8" s="275"/>
      <c r="D8" s="275"/>
      <c r="E8" s="275">
        <v>80779981</v>
      </c>
      <c r="F8" s="275">
        <v>80779981</v>
      </c>
      <c r="G8" s="275"/>
      <c r="H8" s="396"/>
      <c r="I8" s="180"/>
    </row>
    <row r="9" spans="1:9" x14ac:dyDescent="0.25">
      <c r="A9" s="397" t="s">
        <v>190</v>
      </c>
      <c r="B9" s="286" t="s">
        <v>191</v>
      </c>
      <c r="C9" s="287"/>
      <c r="D9" s="287"/>
      <c r="E9" s="287">
        <v>80779981</v>
      </c>
      <c r="F9" s="287">
        <v>80779981</v>
      </c>
      <c r="G9" s="287"/>
      <c r="H9" s="398"/>
      <c r="I9" s="185"/>
    </row>
    <row r="10" spans="1:9" x14ac:dyDescent="0.25">
      <c r="A10" s="397" t="s">
        <v>192</v>
      </c>
      <c r="B10" s="286" t="s">
        <v>193</v>
      </c>
      <c r="C10" s="287"/>
      <c r="D10" s="287"/>
      <c r="E10" s="287">
        <v>80779981</v>
      </c>
      <c r="F10" s="287">
        <v>80779981</v>
      </c>
      <c r="G10" s="287"/>
      <c r="H10" s="398"/>
      <c r="I10" s="185"/>
    </row>
    <row r="11" spans="1:9" x14ac:dyDescent="0.25">
      <c r="A11" s="397" t="s">
        <v>457</v>
      </c>
      <c r="B11" s="286" t="s">
        <v>458</v>
      </c>
      <c r="C11" s="287"/>
      <c r="D11" s="287"/>
      <c r="E11" s="287"/>
      <c r="F11" s="287"/>
      <c r="G11" s="287"/>
      <c r="H11" s="398"/>
      <c r="I11" s="185"/>
    </row>
    <row r="12" spans="1:9" x14ac:dyDescent="0.25">
      <c r="A12" s="397" t="s">
        <v>194</v>
      </c>
      <c r="B12" s="286" t="s">
        <v>195</v>
      </c>
      <c r="C12" s="287"/>
      <c r="D12" s="287"/>
      <c r="E12" s="287">
        <v>80779981</v>
      </c>
      <c r="F12" s="287">
        <v>80779981</v>
      </c>
      <c r="G12" s="287"/>
      <c r="H12" s="398"/>
      <c r="I12" s="185"/>
    </row>
    <row r="13" spans="1:9" x14ac:dyDescent="0.25">
      <c r="A13" s="395" t="s">
        <v>196</v>
      </c>
      <c r="B13" s="274" t="s">
        <v>197</v>
      </c>
      <c r="C13" s="275">
        <v>68084493</v>
      </c>
      <c r="D13" s="275"/>
      <c r="E13" s="275">
        <v>880000</v>
      </c>
      <c r="F13" s="275">
        <v>5983702</v>
      </c>
      <c r="G13" s="275">
        <v>62980791</v>
      </c>
      <c r="H13" s="396"/>
      <c r="I13" s="180"/>
    </row>
    <row r="14" spans="1:9" x14ac:dyDescent="0.25">
      <c r="A14" s="397" t="s">
        <v>198</v>
      </c>
      <c r="B14" s="286" t="s">
        <v>199</v>
      </c>
      <c r="C14" s="287">
        <v>68084493</v>
      </c>
      <c r="D14" s="287"/>
      <c r="E14" s="287">
        <v>880000</v>
      </c>
      <c r="F14" s="287">
        <v>5983702</v>
      </c>
      <c r="G14" s="287">
        <v>62980791</v>
      </c>
      <c r="H14" s="398"/>
      <c r="I14" s="185"/>
    </row>
    <row r="15" spans="1:9" x14ac:dyDescent="0.25">
      <c r="A15" s="397" t="s">
        <v>200</v>
      </c>
      <c r="B15" s="286" t="s">
        <v>201</v>
      </c>
      <c r="C15" s="287">
        <v>68084493</v>
      </c>
      <c r="D15" s="287"/>
      <c r="E15" s="287">
        <v>880000</v>
      </c>
      <c r="F15" s="287">
        <v>5983702</v>
      </c>
      <c r="G15" s="287">
        <v>62980791</v>
      </c>
      <c r="H15" s="398"/>
      <c r="I15" s="185"/>
    </row>
    <row r="16" spans="1:9" x14ac:dyDescent="0.25">
      <c r="A16" s="397" t="s">
        <v>202</v>
      </c>
      <c r="B16" s="286" t="s">
        <v>203</v>
      </c>
      <c r="C16" s="287">
        <v>68084493</v>
      </c>
      <c r="D16" s="287"/>
      <c r="E16" s="287">
        <v>880000</v>
      </c>
      <c r="F16" s="287">
        <v>5983702</v>
      </c>
      <c r="G16" s="287">
        <v>62980791</v>
      </c>
      <c r="H16" s="398"/>
      <c r="I16" s="185"/>
    </row>
    <row r="17" spans="1:9" x14ac:dyDescent="0.25">
      <c r="A17" s="397" t="s">
        <v>204</v>
      </c>
      <c r="B17" s="286" t="s">
        <v>205</v>
      </c>
      <c r="C17" s="287"/>
      <c r="D17" s="287"/>
      <c r="E17" s="287"/>
      <c r="F17" s="287"/>
      <c r="G17" s="287"/>
      <c r="H17" s="398"/>
      <c r="I17" s="185"/>
    </row>
    <row r="18" spans="1:9" x14ac:dyDescent="0.25">
      <c r="A18" s="397" t="s">
        <v>206</v>
      </c>
      <c r="B18" s="286" t="s">
        <v>207</v>
      </c>
      <c r="C18" s="287"/>
      <c r="D18" s="287"/>
      <c r="E18" s="287"/>
      <c r="F18" s="287"/>
      <c r="G18" s="287"/>
      <c r="H18" s="398"/>
      <c r="I18" s="185"/>
    </row>
    <row r="19" spans="1:9" x14ac:dyDescent="0.25">
      <c r="A19" s="395" t="s">
        <v>208</v>
      </c>
      <c r="B19" s="274" t="s">
        <v>209</v>
      </c>
      <c r="C19" s="275"/>
      <c r="D19" s="275"/>
      <c r="E19" s="275"/>
      <c r="F19" s="275"/>
      <c r="G19" s="275"/>
      <c r="H19" s="396"/>
      <c r="I19" s="180"/>
    </row>
    <row r="20" spans="1:9" x14ac:dyDescent="0.25">
      <c r="A20" s="397" t="s">
        <v>210</v>
      </c>
      <c r="B20" s="286" t="s">
        <v>211</v>
      </c>
      <c r="C20" s="287"/>
      <c r="D20" s="287"/>
      <c r="E20" s="287"/>
      <c r="F20" s="287"/>
      <c r="G20" s="287"/>
      <c r="H20" s="398"/>
      <c r="I20" s="185"/>
    </row>
    <row r="21" spans="1:9" x14ac:dyDescent="0.25">
      <c r="A21" s="395" t="s">
        <v>212</v>
      </c>
      <c r="B21" s="274" t="s">
        <v>213</v>
      </c>
      <c r="C21" s="275"/>
      <c r="D21" s="275"/>
      <c r="E21" s="275"/>
      <c r="F21" s="275"/>
      <c r="G21" s="275"/>
      <c r="H21" s="396"/>
      <c r="I21" s="180"/>
    </row>
    <row r="22" spans="1:9" x14ac:dyDescent="0.25">
      <c r="A22" s="397" t="s">
        <v>214</v>
      </c>
      <c r="B22" s="286" t="s">
        <v>213</v>
      </c>
      <c r="C22" s="287"/>
      <c r="D22" s="287"/>
      <c r="E22" s="287"/>
      <c r="F22" s="287"/>
      <c r="G22" s="287"/>
      <c r="H22" s="398"/>
      <c r="I22" s="185"/>
    </row>
    <row r="23" spans="1:9" x14ac:dyDescent="0.25">
      <c r="A23" s="395" t="s">
        <v>215</v>
      </c>
      <c r="B23" s="274" t="s">
        <v>216</v>
      </c>
      <c r="C23" s="275"/>
      <c r="D23" s="275"/>
      <c r="E23" s="275">
        <v>26110080</v>
      </c>
      <c r="F23" s="275">
        <v>26110080</v>
      </c>
      <c r="G23" s="275"/>
      <c r="H23" s="396"/>
      <c r="I23" s="180"/>
    </row>
    <row r="24" spans="1:9" x14ac:dyDescent="0.25">
      <c r="A24" s="397" t="s">
        <v>217</v>
      </c>
      <c r="B24" s="286" t="s">
        <v>218</v>
      </c>
      <c r="C24" s="287"/>
      <c r="D24" s="287"/>
      <c r="E24" s="287">
        <v>26110080</v>
      </c>
      <c r="F24" s="287">
        <v>26110080</v>
      </c>
      <c r="G24" s="287"/>
      <c r="H24" s="398"/>
      <c r="I24" s="185"/>
    </row>
    <row r="25" spans="1:9" x14ac:dyDescent="0.25">
      <c r="A25" s="395" t="s">
        <v>219</v>
      </c>
      <c r="B25" s="274" t="s">
        <v>220</v>
      </c>
      <c r="C25" s="275"/>
      <c r="D25" s="275"/>
      <c r="E25" s="275"/>
      <c r="F25" s="275"/>
      <c r="G25" s="275"/>
      <c r="H25" s="396"/>
      <c r="I25" s="180"/>
    </row>
    <row r="26" spans="1:9" x14ac:dyDescent="0.25">
      <c r="A26" s="397" t="s">
        <v>221</v>
      </c>
      <c r="B26" s="286" t="s">
        <v>222</v>
      </c>
      <c r="C26" s="287"/>
      <c r="D26" s="287"/>
      <c r="E26" s="287"/>
      <c r="F26" s="287"/>
      <c r="G26" s="287"/>
      <c r="H26" s="398"/>
      <c r="I26" s="185"/>
    </row>
    <row r="27" spans="1:9" x14ac:dyDescent="0.25">
      <c r="A27" s="395" t="s">
        <v>223</v>
      </c>
      <c r="B27" s="274" t="s">
        <v>224</v>
      </c>
      <c r="C27" s="275">
        <v>62281201</v>
      </c>
      <c r="D27" s="275"/>
      <c r="E27" s="275"/>
      <c r="F27" s="275">
        <v>11282929</v>
      </c>
      <c r="G27" s="275">
        <v>50998272</v>
      </c>
      <c r="H27" s="396"/>
      <c r="I27" s="180"/>
    </row>
    <row r="28" spans="1:9" x14ac:dyDescent="0.25">
      <c r="A28" s="397" t="s">
        <v>225</v>
      </c>
      <c r="B28" s="286" t="s">
        <v>226</v>
      </c>
      <c r="C28" s="287">
        <v>60880000</v>
      </c>
      <c r="D28" s="287"/>
      <c r="E28" s="287"/>
      <c r="F28" s="287">
        <v>11220000</v>
      </c>
      <c r="G28" s="287">
        <v>49660000</v>
      </c>
      <c r="H28" s="398"/>
      <c r="I28" s="185"/>
    </row>
    <row r="29" spans="1:9" x14ac:dyDescent="0.25">
      <c r="A29" s="397" t="s">
        <v>227</v>
      </c>
      <c r="B29" s="286" t="s">
        <v>228</v>
      </c>
      <c r="C29" s="287">
        <v>60880000</v>
      </c>
      <c r="D29" s="287"/>
      <c r="E29" s="287"/>
      <c r="F29" s="287">
        <v>11220000</v>
      </c>
      <c r="G29" s="287">
        <v>49660000</v>
      </c>
      <c r="H29" s="398"/>
      <c r="I29" s="185"/>
    </row>
    <row r="30" spans="1:9" x14ac:dyDescent="0.25">
      <c r="A30" s="397" t="s">
        <v>229</v>
      </c>
      <c r="B30" s="286" t="s">
        <v>230</v>
      </c>
      <c r="C30" s="287">
        <v>1401201</v>
      </c>
      <c r="D30" s="287"/>
      <c r="E30" s="287"/>
      <c r="F30" s="287">
        <v>62929</v>
      </c>
      <c r="G30" s="287">
        <v>1338272</v>
      </c>
      <c r="H30" s="398"/>
      <c r="I30" s="185"/>
    </row>
    <row r="31" spans="1:9" x14ac:dyDescent="0.25">
      <c r="A31" s="397" t="s">
        <v>231</v>
      </c>
      <c r="B31" s="286" t="s">
        <v>232</v>
      </c>
      <c r="C31" s="287">
        <v>1401201</v>
      </c>
      <c r="D31" s="287"/>
      <c r="E31" s="287"/>
      <c r="F31" s="287">
        <v>62929</v>
      </c>
      <c r="G31" s="287">
        <v>1338272</v>
      </c>
      <c r="H31" s="398"/>
      <c r="I31" s="185"/>
    </row>
    <row r="32" spans="1:9" x14ac:dyDescent="0.25">
      <c r="A32" s="395" t="s">
        <v>233</v>
      </c>
      <c r="B32" s="274" t="s">
        <v>234</v>
      </c>
      <c r="C32" s="275">
        <v>5000000</v>
      </c>
      <c r="D32" s="275"/>
      <c r="E32" s="275"/>
      <c r="F32" s="275"/>
      <c r="G32" s="275">
        <v>5000000</v>
      </c>
      <c r="H32" s="396"/>
      <c r="I32" s="180"/>
    </row>
    <row r="33" spans="1:9" x14ac:dyDescent="0.25">
      <c r="A33" s="397" t="s">
        <v>235</v>
      </c>
      <c r="B33" s="286" t="s">
        <v>236</v>
      </c>
      <c r="C33" s="287">
        <v>5000000</v>
      </c>
      <c r="D33" s="287"/>
      <c r="E33" s="287"/>
      <c r="F33" s="287"/>
      <c r="G33" s="287">
        <v>5000000</v>
      </c>
      <c r="H33" s="398"/>
      <c r="I33" s="185"/>
    </row>
    <row r="34" spans="1:9" x14ac:dyDescent="0.25">
      <c r="A34" s="395" t="s">
        <v>237</v>
      </c>
      <c r="B34" s="274" t="s">
        <v>238</v>
      </c>
      <c r="C34" s="275"/>
      <c r="D34" s="275">
        <v>11880000</v>
      </c>
      <c r="E34" s="275">
        <v>14260000</v>
      </c>
      <c r="F34" s="275">
        <v>14260000</v>
      </c>
      <c r="G34" s="275"/>
      <c r="H34" s="396">
        <v>11880000</v>
      </c>
      <c r="I34" s="180"/>
    </row>
    <row r="35" spans="1:9" x14ac:dyDescent="0.25">
      <c r="A35" s="397" t="s">
        <v>239</v>
      </c>
      <c r="B35" s="286" t="s">
        <v>240</v>
      </c>
      <c r="C35" s="287"/>
      <c r="D35" s="287">
        <v>11880000</v>
      </c>
      <c r="E35" s="287">
        <v>14260000</v>
      </c>
      <c r="F35" s="287">
        <v>14260000</v>
      </c>
      <c r="G35" s="287"/>
      <c r="H35" s="398">
        <v>11880000</v>
      </c>
      <c r="I35" s="185"/>
    </row>
    <row r="36" spans="1:9" x14ac:dyDescent="0.25">
      <c r="A36" s="397" t="s">
        <v>241</v>
      </c>
      <c r="B36" s="286" t="s">
        <v>242</v>
      </c>
      <c r="C36" s="287"/>
      <c r="D36" s="287">
        <v>11880000</v>
      </c>
      <c r="E36" s="287">
        <v>14260000</v>
      </c>
      <c r="F36" s="287">
        <v>14260000</v>
      </c>
      <c r="G36" s="287"/>
      <c r="H36" s="398">
        <v>11880000</v>
      </c>
      <c r="I36" s="185"/>
    </row>
    <row r="37" spans="1:9" x14ac:dyDescent="0.25">
      <c r="A37" s="397" t="s">
        <v>243</v>
      </c>
      <c r="B37" s="286" t="s">
        <v>244</v>
      </c>
      <c r="C37" s="287"/>
      <c r="D37" s="287">
        <v>11880000</v>
      </c>
      <c r="E37" s="287">
        <v>14260000</v>
      </c>
      <c r="F37" s="287">
        <v>14260000</v>
      </c>
      <c r="G37" s="287"/>
      <c r="H37" s="398">
        <v>11880000</v>
      </c>
      <c r="I37" s="185"/>
    </row>
    <row r="38" spans="1:9" x14ac:dyDescent="0.25">
      <c r="A38" s="395" t="s">
        <v>245</v>
      </c>
      <c r="B38" s="274" t="s">
        <v>246</v>
      </c>
      <c r="C38" s="275">
        <v>29461688</v>
      </c>
      <c r="D38" s="275">
        <v>434586</v>
      </c>
      <c r="E38" s="275">
        <v>5983702</v>
      </c>
      <c r="F38" s="275">
        <v>6418288</v>
      </c>
      <c r="G38" s="275">
        <v>29461688</v>
      </c>
      <c r="H38" s="396">
        <v>869172</v>
      </c>
      <c r="I38" s="180"/>
    </row>
    <row r="39" spans="1:9" x14ac:dyDescent="0.25">
      <c r="A39" s="397" t="s">
        <v>247</v>
      </c>
      <c r="B39" s="286" t="s">
        <v>248</v>
      </c>
      <c r="C39" s="287"/>
      <c r="D39" s="287"/>
      <c r="E39" s="287">
        <v>5983702</v>
      </c>
      <c r="F39" s="287">
        <v>5983702</v>
      </c>
      <c r="G39" s="287"/>
      <c r="H39" s="398"/>
      <c r="I39" s="185"/>
    </row>
    <row r="40" spans="1:9" x14ac:dyDescent="0.25">
      <c r="A40" s="397" t="s">
        <v>249</v>
      </c>
      <c r="B40" s="286" t="s">
        <v>250</v>
      </c>
      <c r="C40" s="287"/>
      <c r="D40" s="287"/>
      <c r="E40" s="287">
        <v>5983702</v>
      </c>
      <c r="F40" s="287">
        <v>5983702</v>
      </c>
      <c r="G40" s="287"/>
      <c r="H40" s="398"/>
      <c r="I40" s="185"/>
    </row>
    <row r="41" spans="1:9" x14ac:dyDescent="0.25">
      <c r="A41" s="397" t="s">
        <v>251</v>
      </c>
      <c r="B41" s="286" t="s">
        <v>252</v>
      </c>
      <c r="C41" s="287"/>
      <c r="D41" s="287"/>
      <c r="E41" s="287">
        <v>5983702</v>
      </c>
      <c r="F41" s="287">
        <v>5983702</v>
      </c>
      <c r="G41" s="287"/>
      <c r="H41" s="398"/>
      <c r="I41" s="185"/>
    </row>
    <row r="42" spans="1:9" x14ac:dyDescent="0.25">
      <c r="A42" s="397" t="s">
        <v>253</v>
      </c>
      <c r="B42" s="286" t="s">
        <v>254</v>
      </c>
      <c r="C42" s="287"/>
      <c r="D42" s="287"/>
      <c r="E42" s="287"/>
      <c r="F42" s="287"/>
      <c r="G42" s="287"/>
      <c r="H42" s="398"/>
      <c r="I42" s="185"/>
    </row>
    <row r="43" spans="1:9" x14ac:dyDescent="0.25">
      <c r="A43" s="397" t="s">
        <v>255</v>
      </c>
      <c r="B43" s="286" t="s">
        <v>256</v>
      </c>
      <c r="C43" s="287"/>
      <c r="D43" s="287"/>
      <c r="E43" s="287"/>
      <c r="F43" s="287"/>
      <c r="G43" s="287"/>
      <c r="H43" s="398"/>
      <c r="I43" s="185"/>
    </row>
    <row r="44" spans="1:9" x14ac:dyDescent="0.25">
      <c r="A44" s="397" t="s">
        <v>257</v>
      </c>
      <c r="B44" s="286" t="s">
        <v>258</v>
      </c>
      <c r="C44" s="287"/>
      <c r="D44" s="287"/>
      <c r="E44" s="287"/>
      <c r="F44" s="287"/>
      <c r="G44" s="287"/>
      <c r="H44" s="398"/>
      <c r="I44" s="185"/>
    </row>
    <row r="45" spans="1:9" x14ac:dyDescent="0.25">
      <c r="A45" s="397" t="s">
        <v>259</v>
      </c>
      <c r="B45" s="286" t="s">
        <v>260</v>
      </c>
      <c r="C45" s="287"/>
      <c r="D45" s="287"/>
      <c r="E45" s="287"/>
      <c r="F45" s="287"/>
      <c r="G45" s="287"/>
      <c r="H45" s="398"/>
      <c r="I45" s="185"/>
    </row>
    <row r="46" spans="1:9" x14ac:dyDescent="0.25">
      <c r="A46" s="397" t="s">
        <v>261</v>
      </c>
      <c r="B46" s="286" t="s">
        <v>262</v>
      </c>
      <c r="C46" s="287"/>
      <c r="D46" s="287"/>
      <c r="E46" s="287"/>
      <c r="F46" s="287"/>
      <c r="G46" s="287"/>
      <c r="H46" s="398"/>
      <c r="I46" s="185"/>
    </row>
    <row r="47" spans="1:9" x14ac:dyDescent="0.25">
      <c r="A47" s="397" t="s">
        <v>263</v>
      </c>
      <c r="B47" s="286" t="s">
        <v>264</v>
      </c>
      <c r="C47" s="287"/>
      <c r="D47" s="287"/>
      <c r="E47" s="287"/>
      <c r="F47" s="287"/>
      <c r="G47" s="287"/>
      <c r="H47" s="398"/>
      <c r="I47" s="185"/>
    </row>
    <row r="48" spans="1:9" x14ac:dyDescent="0.25">
      <c r="A48" s="397" t="s">
        <v>265</v>
      </c>
      <c r="B48" s="286" t="s">
        <v>266</v>
      </c>
      <c r="C48" s="287"/>
      <c r="D48" s="287"/>
      <c r="E48" s="287"/>
      <c r="F48" s="287"/>
      <c r="G48" s="287"/>
      <c r="H48" s="398"/>
      <c r="I48" s="185"/>
    </row>
    <row r="49" spans="1:9" x14ac:dyDescent="0.25">
      <c r="A49" s="397" t="s">
        <v>267</v>
      </c>
      <c r="B49" s="286" t="s">
        <v>268</v>
      </c>
      <c r="C49" s="287">
        <v>29461688</v>
      </c>
      <c r="D49" s="287"/>
      <c r="E49" s="287"/>
      <c r="F49" s="287"/>
      <c r="G49" s="287">
        <v>29461688</v>
      </c>
      <c r="H49" s="398"/>
      <c r="I49" s="185"/>
    </row>
    <row r="50" spans="1:9" x14ac:dyDescent="0.25">
      <c r="A50" s="397" t="s">
        <v>269</v>
      </c>
      <c r="B50" s="286" t="s">
        <v>270</v>
      </c>
      <c r="C50" s="287"/>
      <c r="D50" s="287">
        <v>434586</v>
      </c>
      <c r="E50" s="287"/>
      <c r="F50" s="287">
        <v>434586</v>
      </c>
      <c r="G50" s="287"/>
      <c r="H50" s="398">
        <v>869172</v>
      </c>
      <c r="I50" s="185"/>
    </row>
    <row r="51" spans="1:9" x14ac:dyDescent="0.25">
      <c r="A51" s="397" t="s">
        <v>271</v>
      </c>
      <c r="B51" s="286" t="s">
        <v>272</v>
      </c>
      <c r="C51" s="287"/>
      <c r="D51" s="287"/>
      <c r="E51" s="287"/>
      <c r="F51" s="287"/>
      <c r="G51" s="287"/>
      <c r="H51" s="398"/>
      <c r="I51" s="185"/>
    </row>
    <row r="52" spans="1:9" x14ac:dyDescent="0.25">
      <c r="A52" s="397" t="s">
        <v>273</v>
      </c>
      <c r="B52" s="286" t="s">
        <v>274</v>
      </c>
      <c r="C52" s="287"/>
      <c r="D52" s="287"/>
      <c r="E52" s="287"/>
      <c r="F52" s="287"/>
      <c r="G52" s="287"/>
      <c r="H52" s="398"/>
      <c r="I52" s="185"/>
    </row>
    <row r="53" spans="1:9" x14ac:dyDescent="0.25">
      <c r="A53" s="395" t="s">
        <v>275</v>
      </c>
      <c r="B53" s="274" t="s">
        <v>276</v>
      </c>
      <c r="C53" s="275"/>
      <c r="D53" s="275">
        <v>2</v>
      </c>
      <c r="E53" s="275">
        <v>24842194</v>
      </c>
      <c r="F53" s="275">
        <v>24842192</v>
      </c>
      <c r="G53" s="275"/>
      <c r="H53" s="396"/>
      <c r="I53" s="180"/>
    </row>
    <row r="54" spans="1:9" x14ac:dyDescent="0.25">
      <c r="A54" s="397" t="s">
        <v>277</v>
      </c>
      <c r="B54" s="286" t="s">
        <v>278</v>
      </c>
      <c r="C54" s="287"/>
      <c r="D54" s="287">
        <v>2</v>
      </c>
      <c r="E54" s="287">
        <v>24842194</v>
      </c>
      <c r="F54" s="287">
        <v>24842192</v>
      </c>
      <c r="G54" s="287"/>
      <c r="H54" s="398"/>
      <c r="I54" s="185"/>
    </row>
    <row r="55" spans="1:9" x14ac:dyDescent="0.25">
      <c r="A55" s="395" t="s">
        <v>279</v>
      </c>
      <c r="B55" s="274" t="s">
        <v>280</v>
      </c>
      <c r="C55" s="275"/>
      <c r="D55" s="275"/>
      <c r="E55" s="275"/>
      <c r="F55" s="275"/>
      <c r="G55" s="275"/>
      <c r="H55" s="396"/>
      <c r="I55" s="180"/>
    </row>
    <row r="56" spans="1:9" x14ac:dyDescent="0.25">
      <c r="A56" s="397" t="s">
        <v>281</v>
      </c>
      <c r="B56" s="286" t="s">
        <v>282</v>
      </c>
      <c r="C56" s="287"/>
      <c r="D56" s="287"/>
      <c r="E56" s="287"/>
      <c r="F56" s="287"/>
      <c r="G56" s="287"/>
      <c r="H56" s="398"/>
      <c r="I56" s="185"/>
    </row>
    <row r="57" spans="1:9" x14ac:dyDescent="0.25">
      <c r="A57" s="397" t="s">
        <v>283</v>
      </c>
      <c r="B57" s="286" t="s">
        <v>284</v>
      </c>
      <c r="C57" s="287"/>
      <c r="D57" s="287"/>
      <c r="E57" s="287"/>
      <c r="F57" s="287"/>
      <c r="G57" s="287"/>
      <c r="H57" s="398"/>
      <c r="I57" s="185"/>
    </row>
    <row r="58" spans="1:9" x14ac:dyDescent="0.25">
      <c r="A58" s="395" t="s">
        <v>285</v>
      </c>
      <c r="B58" s="274" t="s">
        <v>286</v>
      </c>
      <c r="C58" s="275"/>
      <c r="D58" s="275">
        <v>9112825</v>
      </c>
      <c r="E58" s="275">
        <v>14307929</v>
      </c>
      <c r="F58" s="275">
        <v>16943116</v>
      </c>
      <c r="G58" s="275"/>
      <c r="H58" s="396">
        <v>11748012</v>
      </c>
      <c r="I58" s="180"/>
    </row>
    <row r="59" spans="1:9" x14ac:dyDescent="0.25">
      <c r="A59" s="397" t="s">
        <v>287</v>
      </c>
      <c r="B59" s="286" t="s">
        <v>288</v>
      </c>
      <c r="C59" s="287"/>
      <c r="D59" s="287"/>
      <c r="E59" s="287">
        <v>4189600</v>
      </c>
      <c r="F59" s="287">
        <v>4189600</v>
      </c>
      <c r="G59" s="287"/>
      <c r="H59" s="398"/>
      <c r="I59" s="185"/>
    </row>
    <row r="60" spans="1:9" x14ac:dyDescent="0.25">
      <c r="A60" s="397" t="s">
        <v>289</v>
      </c>
      <c r="B60" s="286" t="s">
        <v>290</v>
      </c>
      <c r="C60" s="287"/>
      <c r="D60" s="287"/>
      <c r="E60" s="287">
        <v>754128</v>
      </c>
      <c r="F60" s="287">
        <v>754128</v>
      </c>
      <c r="G60" s="287"/>
      <c r="H60" s="398"/>
      <c r="I60" s="185"/>
    </row>
    <row r="61" spans="1:9" x14ac:dyDescent="0.25">
      <c r="A61" s="397" t="s">
        <v>291</v>
      </c>
      <c r="B61" s="286" t="s">
        <v>292</v>
      </c>
      <c r="C61" s="287"/>
      <c r="D61" s="287"/>
      <c r="E61" s="287">
        <v>167584</v>
      </c>
      <c r="F61" s="287">
        <v>167584</v>
      </c>
      <c r="G61" s="287"/>
      <c r="H61" s="398"/>
      <c r="I61" s="185"/>
    </row>
    <row r="62" spans="1:9" x14ac:dyDescent="0.25">
      <c r="A62" s="397" t="s">
        <v>293</v>
      </c>
      <c r="B62" s="286" t="s">
        <v>286</v>
      </c>
      <c r="C62" s="287"/>
      <c r="D62" s="279">
        <v>9112825</v>
      </c>
      <c r="E62" s="287">
        <v>9196617</v>
      </c>
      <c r="F62" s="287">
        <v>11831804</v>
      </c>
      <c r="G62" s="287"/>
      <c r="H62" s="398">
        <v>11748012</v>
      </c>
      <c r="I62" s="185"/>
    </row>
    <row r="63" spans="1:9" x14ac:dyDescent="0.25">
      <c r="A63" s="397" t="s">
        <v>294</v>
      </c>
      <c r="B63" s="286" t="s">
        <v>295</v>
      </c>
      <c r="C63" s="287"/>
      <c r="D63" s="279">
        <v>9112825</v>
      </c>
      <c r="E63" s="287">
        <v>9196617</v>
      </c>
      <c r="F63" s="287">
        <v>11831804</v>
      </c>
      <c r="G63" s="287"/>
      <c r="H63" s="398">
        <v>11748012</v>
      </c>
      <c r="I63" s="185"/>
    </row>
    <row r="64" spans="1:9" x14ac:dyDescent="0.25">
      <c r="A64" s="397" t="s">
        <v>296</v>
      </c>
      <c r="B64" s="286" t="s">
        <v>297</v>
      </c>
      <c r="C64" s="287"/>
      <c r="D64" s="279">
        <v>9112825</v>
      </c>
      <c r="E64" s="287">
        <v>9196617</v>
      </c>
      <c r="F64" s="287">
        <v>11831804</v>
      </c>
      <c r="G64" s="287"/>
      <c r="H64" s="398">
        <v>11748012</v>
      </c>
      <c r="I64" s="185"/>
    </row>
    <row r="65" spans="1:9" x14ac:dyDescent="0.25">
      <c r="A65" s="395" t="s">
        <v>298</v>
      </c>
      <c r="B65" s="274" t="s">
        <v>299</v>
      </c>
      <c r="C65" s="275"/>
      <c r="D65" s="275">
        <v>600000000</v>
      </c>
      <c r="E65" s="275"/>
      <c r="F65" s="275"/>
      <c r="G65" s="275"/>
      <c r="H65" s="396">
        <v>600000000</v>
      </c>
      <c r="I65" s="180"/>
    </row>
    <row r="66" spans="1:9" x14ac:dyDescent="0.25">
      <c r="A66" s="397" t="s">
        <v>300</v>
      </c>
      <c r="B66" s="286" t="s">
        <v>301</v>
      </c>
      <c r="C66" s="287"/>
      <c r="D66" s="287">
        <v>600000000</v>
      </c>
      <c r="E66" s="287"/>
      <c r="F66" s="287"/>
      <c r="G66" s="287"/>
      <c r="H66" s="398">
        <v>600000000</v>
      </c>
      <c r="I66" s="185"/>
    </row>
    <row r="67" spans="1:9" x14ac:dyDescent="0.25">
      <c r="A67" s="397" t="s">
        <v>302</v>
      </c>
      <c r="B67" s="286" t="s">
        <v>303</v>
      </c>
      <c r="C67" s="287"/>
      <c r="D67" s="287">
        <v>600000000</v>
      </c>
      <c r="E67" s="287"/>
      <c r="F67" s="287"/>
      <c r="G67" s="287"/>
      <c r="H67" s="398">
        <v>600000000</v>
      </c>
      <c r="I67" s="185"/>
    </row>
    <row r="68" spans="1:9" x14ac:dyDescent="0.25">
      <c r="A68" s="397" t="s">
        <v>304</v>
      </c>
      <c r="B68" s="286" t="s">
        <v>301</v>
      </c>
      <c r="C68" s="287"/>
      <c r="D68" s="287">
        <v>600000000</v>
      </c>
      <c r="E68" s="287"/>
      <c r="F68" s="287"/>
      <c r="G68" s="287"/>
      <c r="H68" s="398">
        <v>600000000</v>
      </c>
      <c r="I68" s="185"/>
    </row>
    <row r="69" spans="1:9" x14ac:dyDescent="0.25">
      <c r="A69" s="395" t="s">
        <v>305</v>
      </c>
      <c r="B69" s="274" t="s">
        <v>306</v>
      </c>
      <c r="C69" s="275"/>
      <c r="D69" s="275">
        <v>1141318600</v>
      </c>
      <c r="E69" s="275"/>
      <c r="F69" s="275">
        <v>12160013</v>
      </c>
      <c r="G69" s="275"/>
      <c r="H69" s="396">
        <v>1153478613</v>
      </c>
      <c r="I69" s="180"/>
    </row>
    <row r="70" spans="1:9" x14ac:dyDescent="0.25">
      <c r="A70" s="397" t="s">
        <v>307</v>
      </c>
      <c r="B70" s="286" t="s">
        <v>308</v>
      </c>
      <c r="C70" s="287"/>
      <c r="D70" s="287">
        <v>1021077429</v>
      </c>
      <c r="E70" s="287"/>
      <c r="F70" s="287"/>
      <c r="G70" s="287"/>
      <c r="H70" s="398">
        <v>1021077429</v>
      </c>
      <c r="I70" s="185"/>
    </row>
    <row r="71" spans="1:9" x14ac:dyDescent="0.25">
      <c r="A71" s="397" t="s">
        <v>309</v>
      </c>
      <c r="B71" s="286" t="s">
        <v>310</v>
      </c>
      <c r="C71" s="287"/>
      <c r="D71" s="287">
        <v>120241171</v>
      </c>
      <c r="E71" s="287"/>
      <c r="F71" s="287">
        <v>12160013</v>
      </c>
      <c r="G71" s="287"/>
      <c r="H71" s="398">
        <v>132401184</v>
      </c>
      <c r="I71" s="185"/>
    </row>
    <row r="72" spans="1:9" x14ac:dyDescent="0.25">
      <c r="A72" s="395" t="s">
        <v>311</v>
      </c>
      <c r="B72" s="274" t="s">
        <v>312</v>
      </c>
      <c r="C72" s="275"/>
      <c r="D72" s="275"/>
      <c r="E72" s="275">
        <v>74796279</v>
      </c>
      <c r="F72" s="275">
        <v>74796279</v>
      </c>
      <c r="G72" s="275"/>
      <c r="H72" s="396"/>
      <c r="I72" s="180"/>
    </row>
    <row r="73" spans="1:9" x14ac:dyDescent="0.25">
      <c r="A73" s="397" t="s">
        <v>313</v>
      </c>
      <c r="B73" s="286" t="s">
        <v>314</v>
      </c>
      <c r="C73" s="287"/>
      <c r="D73" s="287"/>
      <c r="E73" s="287">
        <v>74796279</v>
      </c>
      <c r="F73" s="287">
        <v>74796279</v>
      </c>
      <c r="G73" s="287"/>
      <c r="H73" s="398"/>
      <c r="I73" s="185"/>
    </row>
    <row r="74" spans="1:9" x14ac:dyDescent="0.25">
      <c r="A74" s="397" t="s">
        <v>577</v>
      </c>
      <c r="B74" s="286" t="s">
        <v>578</v>
      </c>
      <c r="C74" s="287"/>
      <c r="D74" s="287"/>
      <c r="E74" s="287"/>
      <c r="F74" s="287"/>
      <c r="G74" s="287"/>
      <c r="H74" s="398"/>
      <c r="I74" s="185"/>
    </row>
    <row r="75" spans="1:9" x14ac:dyDescent="0.25">
      <c r="A75" s="397" t="s">
        <v>315</v>
      </c>
      <c r="B75" s="286" t="s">
        <v>316</v>
      </c>
      <c r="C75" s="287"/>
      <c r="D75" s="287"/>
      <c r="E75" s="287">
        <v>74796279</v>
      </c>
      <c r="F75" s="287">
        <v>74796279</v>
      </c>
      <c r="G75" s="287"/>
      <c r="H75" s="398"/>
      <c r="I75" s="185"/>
    </row>
    <row r="76" spans="1:9" x14ac:dyDescent="0.25">
      <c r="A76" s="395" t="s">
        <v>317</v>
      </c>
      <c r="B76" s="274" t="s">
        <v>318</v>
      </c>
      <c r="C76" s="275"/>
      <c r="D76" s="275"/>
      <c r="E76" s="275">
        <v>163761</v>
      </c>
      <c r="F76" s="275">
        <v>163761</v>
      </c>
      <c r="G76" s="275"/>
      <c r="H76" s="396"/>
      <c r="I76" s="180"/>
    </row>
    <row r="77" spans="1:9" x14ac:dyDescent="0.25">
      <c r="A77" s="397" t="s">
        <v>319</v>
      </c>
      <c r="B77" s="286" t="s">
        <v>320</v>
      </c>
      <c r="C77" s="287"/>
      <c r="D77" s="287"/>
      <c r="E77" s="287">
        <v>163761</v>
      </c>
      <c r="F77" s="287">
        <v>163761</v>
      </c>
      <c r="G77" s="287"/>
      <c r="H77" s="398"/>
      <c r="I77" s="185"/>
    </row>
    <row r="78" spans="1:9" x14ac:dyDescent="0.25">
      <c r="A78" s="395" t="s">
        <v>321</v>
      </c>
      <c r="B78" s="274" t="s">
        <v>322</v>
      </c>
      <c r="C78" s="275"/>
      <c r="D78" s="275"/>
      <c r="E78" s="275">
        <v>26110080</v>
      </c>
      <c r="F78" s="275">
        <v>26110080</v>
      </c>
      <c r="G78" s="275"/>
      <c r="H78" s="396"/>
      <c r="I78" s="180"/>
    </row>
    <row r="79" spans="1:9" x14ac:dyDescent="0.25">
      <c r="A79" s="395" t="s">
        <v>323</v>
      </c>
      <c r="B79" s="274" t="s">
        <v>324</v>
      </c>
      <c r="C79" s="275"/>
      <c r="D79" s="275"/>
      <c r="E79" s="275">
        <v>26110080</v>
      </c>
      <c r="F79" s="275">
        <v>26110080</v>
      </c>
      <c r="G79" s="275"/>
      <c r="H79" s="396"/>
      <c r="I79" s="180"/>
    </row>
    <row r="80" spans="1:9" x14ac:dyDescent="0.25">
      <c r="A80" s="397" t="s">
        <v>325</v>
      </c>
      <c r="B80" s="286" t="s">
        <v>326</v>
      </c>
      <c r="C80" s="287"/>
      <c r="D80" s="287"/>
      <c r="E80" s="287">
        <v>26110080</v>
      </c>
      <c r="F80" s="287">
        <v>26110080</v>
      </c>
      <c r="G80" s="287"/>
      <c r="H80" s="398"/>
      <c r="I80" s="185"/>
    </row>
    <row r="81" spans="1:9" x14ac:dyDescent="0.25">
      <c r="A81" s="397" t="s">
        <v>327</v>
      </c>
      <c r="B81" s="286" t="s">
        <v>328</v>
      </c>
      <c r="C81" s="287"/>
      <c r="D81" s="287"/>
      <c r="E81" s="287">
        <v>26110080</v>
      </c>
      <c r="F81" s="287">
        <v>26110080</v>
      </c>
      <c r="G81" s="287"/>
      <c r="H81" s="398"/>
      <c r="I81" s="185"/>
    </row>
    <row r="82" spans="1:9" x14ac:dyDescent="0.25">
      <c r="A82" s="395" t="s">
        <v>329</v>
      </c>
      <c r="B82" s="274" t="s">
        <v>330</v>
      </c>
      <c r="C82" s="275"/>
      <c r="D82" s="275"/>
      <c r="E82" s="275">
        <v>454981</v>
      </c>
      <c r="F82" s="275">
        <v>454981</v>
      </c>
      <c r="G82" s="275"/>
      <c r="H82" s="396"/>
      <c r="I82" s="180"/>
    </row>
    <row r="83" spans="1:9" x14ac:dyDescent="0.25">
      <c r="A83" s="397" t="s">
        <v>331</v>
      </c>
      <c r="B83" s="286" t="s">
        <v>332</v>
      </c>
      <c r="C83" s="287"/>
      <c r="D83" s="287"/>
      <c r="E83" s="287">
        <v>454981</v>
      </c>
      <c r="F83" s="287">
        <v>454981</v>
      </c>
      <c r="G83" s="287"/>
      <c r="H83" s="398"/>
      <c r="I83" s="185"/>
    </row>
    <row r="84" spans="1:9" x14ac:dyDescent="0.25">
      <c r="A84" s="395" t="s">
        <v>333</v>
      </c>
      <c r="B84" s="274" t="s">
        <v>334</v>
      </c>
      <c r="C84" s="275"/>
      <c r="D84" s="275"/>
      <c r="E84" s="275">
        <v>36234966</v>
      </c>
      <c r="F84" s="275">
        <v>36234966</v>
      </c>
      <c r="G84" s="275"/>
      <c r="H84" s="396"/>
      <c r="I84" s="180"/>
    </row>
    <row r="85" spans="1:9" x14ac:dyDescent="0.25">
      <c r="A85" s="397" t="s">
        <v>335</v>
      </c>
      <c r="B85" s="286" t="s">
        <v>336</v>
      </c>
      <c r="C85" s="287"/>
      <c r="D85" s="287"/>
      <c r="E85" s="287">
        <v>8000000</v>
      </c>
      <c r="F85" s="287">
        <v>8000000</v>
      </c>
      <c r="G85" s="287"/>
      <c r="H85" s="398"/>
      <c r="I85" s="185"/>
    </row>
    <row r="86" spans="1:9" x14ac:dyDescent="0.25">
      <c r="A86" s="397" t="s">
        <v>337</v>
      </c>
      <c r="B86" s="286" t="s">
        <v>338</v>
      </c>
      <c r="C86" s="287"/>
      <c r="D86" s="287"/>
      <c r="E86" s="287">
        <v>2198012</v>
      </c>
      <c r="F86" s="287">
        <v>2198012</v>
      </c>
      <c r="G86" s="287"/>
      <c r="H86" s="398"/>
      <c r="I86" s="185"/>
    </row>
    <row r="87" spans="1:9" x14ac:dyDescent="0.25">
      <c r="A87" s="397" t="s">
        <v>339</v>
      </c>
      <c r="B87" s="286" t="s">
        <v>340</v>
      </c>
      <c r="C87" s="287"/>
      <c r="D87" s="287"/>
      <c r="E87" s="287"/>
      <c r="F87" s="287"/>
      <c r="G87" s="287"/>
      <c r="H87" s="398"/>
      <c r="I87" s="185"/>
    </row>
    <row r="88" spans="1:9" x14ac:dyDescent="0.25">
      <c r="A88" s="397" t="s">
        <v>341</v>
      </c>
      <c r="B88" s="286" t="s">
        <v>342</v>
      </c>
      <c r="C88" s="287"/>
      <c r="D88" s="287"/>
      <c r="E88" s="287">
        <v>6286262</v>
      </c>
      <c r="F88" s="287">
        <v>6286262</v>
      </c>
      <c r="G88" s="287"/>
      <c r="H88" s="398"/>
      <c r="I88" s="185"/>
    </row>
    <row r="89" spans="1:9" x14ac:dyDescent="0.25">
      <c r="A89" s="397" t="s">
        <v>343</v>
      </c>
      <c r="B89" s="286" t="s">
        <v>344</v>
      </c>
      <c r="C89" s="287"/>
      <c r="D89" s="287"/>
      <c r="E89" s="287">
        <v>220000</v>
      </c>
      <c r="F89" s="287">
        <v>220000</v>
      </c>
      <c r="G89" s="287"/>
      <c r="H89" s="398"/>
      <c r="I89" s="185"/>
    </row>
    <row r="90" spans="1:9" x14ac:dyDescent="0.25">
      <c r="A90" s="397" t="s">
        <v>345</v>
      </c>
      <c r="B90" s="286" t="s">
        <v>346</v>
      </c>
      <c r="C90" s="287"/>
      <c r="D90" s="287"/>
      <c r="E90" s="287">
        <v>670000</v>
      </c>
      <c r="F90" s="287">
        <v>670000</v>
      </c>
      <c r="G90" s="287"/>
      <c r="H90" s="398"/>
      <c r="I90" s="185"/>
    </row>
    <row r="91" spans="1:9" x14ac:dyDescent="0.25">
      <c r="A91" s="397" t="s">
        <v>347</v>
      </c>
      <c r="B91" s="286" t="s">
        <v>348</v>
      </c>
      <c r="C91" s="287"/>
      <c r="D91" s="287"/>
      <c r="E91" s="287">
        <v>62929</v>
      </c>
      <c r="F91" s="287">
        <v>62929</v>
      </c>
      <c r="G91" s="287"/>
      <c r="H91" s="398"/>
      <c r="I91" s="185"/>
    </row>
    <row r="92" spans="1:9" x14ac:dyDescent="0.25">
      <c r="A92" s="397" t="s">
        <v>349</v>
      </c>
      <c r="B92" s="286" t="s">
        <v>350</v>
      </c>
      <c r="C92" s="287"/>
      <c r="D92" s="287"/>
      <c r="E92" s="287">
        <v>5333333</v>
      </c>
      <c r="F92" s="287">
        <v>5333333</v>
      </c>
      <c r="G92" s="287"/>
      <c r="H92" s="398"/>
      <c r="I92" s="185"/>
    </row>
    <row r="93" spans="1:9" x14ac:dyDescent="0.25">
      <c r="A93" s="397" t="s">
        <v>351</v>
      </c>
      <c r="B93" s="286" t="s">
        <v>352</v>
      </c>
      <c r="C93" s="287"/>
      <c r="D93" s="287"/>
      <c r="E93" s="287">
        <v>19750692</v>
      </c>
      <c r="F93" s="287">
        <v>19750692</v>
      </c>
      <c r="G93" s="287"/>
      <c r="H93" s="398"/>
      <c r="I93" s="185"/>
    </row>
    <row r="94" spans="1:9" x14ac:dyDescent="0.25">
      <c r="A94" s="395" t="s">
        <v>353</v>
      </c>
      <c r="B94" s="274" t="s">
        <v>354</v>
      </c>
      <c r="C94" s="275"/>
      <c r="D94" s="275"/>
      <c r="E94" s="275"/>
      <c r="F94" s="275"/>
      <c r="G94" s="275"/>
      <c r="H94" s="396"/>
      <c r="I94" s="180"/>
    </row>
    <row r="95" spans="1:9" x14ac:dyDescent="0.25">
      <c r="A95" s="397" t="s">
        <v>355</v>
      </c>
      <c r="B95" s="286" t="s">
        <v>354</v>
      </c>
      <c r="C95" s="287"/>
      <c r="D95" s="287"/>
      <c r="E95" s="287"/>
      <c r="F95" s="287"/>
      <c r="G95" s="287"/>
      <c r="H95" s="398"/>
      <c r="I95" s="185"/>
    </row>
    <row r="96" spans="1:9" x14ac:dyDescent="0.25">
      <c r="A96" s="395" t="s">
        <v>356</v>
      </c>
      <c r="B96" s="274" t="s">
        <v>357</v>
      </c>
      <c r="C96" s="275"/>
      <c r="D96" s="275"/>
      <c r="E96" s="275"/>
      <c r="F96" s="275"/>
      <c r="G96" s="275"/>
      <c r="H96" s="396"/>
      <c r="I96" s="180"/>
    </row>
    <row r="97" spans="1:9" x14ac:dyDescent="0.25">
      <c r="A97" s="397" t="s">
        <v>564</v>
      </c>
      <c r="B97" s="286" t="s">
        <v>565</v>
      </c>
      <c r="C97" s="287"/>
      <c r="D97" s="287"/>
      <c r="E97" s="287"/>
      <c r="F97" s="287"/>
      <c r="G97" s="287"/>
      <c r="H97" s="398"/>
      <c r="I97" s="185"/>
    </row>
    <row r="98" spans="1:9" x14ac:dyDescent="0.25">
      <c r="A98" s="397" t="s">
        <v>358</v>
      </c>
      <c r="B98" s="286" t="s">
        <v>357</v>
      </c>
      <c r="C98" s="287"/>
      <c r="D98" s="287"/>
      <c r="E98" s="287"/>
      <c r="F98" s="287"/>
      <c r="G98" s="287"/>
      <c r="H98" s="398"/>
      <c r="I98" s="185"/>
    </row>
    <row r="99" spans="1:9" ht="14.4" thickBot="1" x14ac:dyDescent="0.3">
      <c r="A99" s="401" t="s">
        <v>363</v>
      </c>
      <c r="B99" s="402" t="s">
        <v>364</v>
      </c>
      <c r="C99" s="403"/>
      <c r="D99" s="403"/>
      <c r="E99" s="403">
        <v>74960040</v>
      </c>
      <c r="F99" s="403">
        <v>74960040</v>
      </c>
      <c r="G99" s="403"/>
      <c r="H99" s="404"/>
      <c r="I99" s="180"/>
    </row>
    <row r="100" spans="1:9" x14ac:dyDescent="0.25">
      <c r="C100" s="185"/>
      <c r="D100" s="185"/>
      <c r="E100" s="185"/>
      <c r="F100" s="185"/>
      <c r="G100" s="185"/>
      <c r="H100" s="185"/>
      <c r="I100" s="185"/>
    </row>
    <row r="101" spans="1:9" x14ac:dyDescent="0.25">
      <c r="B101" s="190" t="s">
        <v>365</v>
      </c>
      <c r="C101" s="180">
        <v>1762746013</v>
      </c>
      <c r="D101" s="180">
        <v>1762746013</v>
      </c>
      <c r="E101" s="180">
        <v>1026482834</v>
      </c>
      <c r="F101" s="180">
        <v>1026482834</v>
      </c>
      <c r="G101" s="180">
        <v>1777975797</v>
      </c>
      <c r="H101" s="180">
        <v>1777975797</v>
      </c>
      <c r="I101" s="180"/>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5"/>
  <sheetViews>
    <sheetView view="pageBreakPreview" zoomScaleNormal="100" zoomScaleSheetLayoutView="100" workbookViewId="0">
      <selection activeCell="C10" sqref="C10"/>
    </sheetView>
  </sheetViews>
  <sheetFormatPr defaultColWidth="9.09765625" defaultRowHeight="13.2" x14ac:dyDescent="0.25"/>
  <cols>
    <col min="1" max="1" width="10.69921875" style="121" customWidth="1"/>
    <col min="2" max="2" width="52.69921875" style="121" customWidth="1"/>
    <col min="3" max="3" width="13.296875" style="121" bestFit="1" customWidth="1"/>
    <col min="4" max="4" width="48" style="121" customWidth="1"/>
    <col min="5" max="5" width="11" style="269" customWidth="1"/>
    <col min="6" max="6" width="13.59765625" style="121" bestFit="1" customWidth="1"/>
    <col min="7" max="7" width="12.296875" style="121" bestFit="1" customWidth="1"/>
    <col min="8" max="10" width="11.296875" style="121" bestFit="1" customWidth="1"/>
    <col min="11" max="16384" width="9.09765625" style="121"/>
  </cols>
  <sheetData>
    <row r="1" spans="1:6" x14ac:dyDescent="0.25">
      <c r="A1" s="76" t="s">
        <v>366</v>
      </c>
      <c r="B1" s="78"/>
      <c r="C1" s="84"/>
      <c r="D1" s="84"/>
    </row>
    <row r="2" spans="1:6" ht="26.4" x14ac:dyDescent="0.25">
      <c r="A2" s="77"/>
      <c r="B2" s="78"/>
      <c r="C2" s="79" t="s">
        <v>367</v>
      </c>
      <c r="D2" s="81" t="s">
        <v>128</v>
      </c>
    </row>
    <row r="3" spans="1:6" ht="26.4" x14ac:dyDescent="0.25">
      <c r="A3" s="76" t="s">
        <v>390</v>
      </c>
      <c r="B3" s="78"/>
      <c r="C3" s="79" t="s">
        <v>368</v>
      </c>
      <c r="D3" s="80" t="s">
        <v>127</v>
      </c>
    </row>
    <row r="4" spans="1:6" x14ac:dyDescent="0.25">
      <c r="A4" s="78"/>
      <c r="B4" s="78"/>
      <c r="C4" s="79" t="s">
        <v>369</v>
      </c>
      <c r="D4" s="81" t="s">
        <v>127</v>
      </c>
    </row>
    <row r="5" spans="1:6" x14ac:dyDescent="0.25">
      <c r="A5" s="564" t="s">
        <v>370</v>
      </c>
      <c r="B5" s="564"/>
      <c r="C5" s="79" t="s">
        <v>371</v>
      </c>
      <c r="D5" s="82">
        <v>44692</v>
      </c>
    </row>
    <row r="6" spans="1:6" x14ac:dyDescent="0.25">
      <c r="A6" s="564"/>
      <c r="B6" s="564"/>
      <c r="C6" s="81" t="s">
        <v>372</v>
      </c>
      <c r="D6" s="83">
        <v>44652</v>
      </c>
    </row>
    <row r="7" spans="1:6" x14ac:dyDescent="0.25">
      <c r="A7" s="564"/>
      <c r="B7" s="564"/>
      <c r="C7" s="84"/>
      <c r="D7" s="85"/>
    </row>
    <row r="8" spans="1:6" ht="13.8" thickBot="1" x14ac:dyDescent="0.3">
      <c r="A8" s="86"/>
      <c r="B8" s="86"/>
      <c r="C8" s="122"/>
      <c r="D8" s="122"/>
    </row>
    <row r="9" spans="1:6" ht="13.8" thickTop="1" x14ac:dyDescent="0.25">
      <c r="A9" s="198" t="s">
        <v>373</v>
      </c>
      <c r="B9" s="123" t="s">
        <v>374</v>
      </c>
      <c r="C9" s="565" t="s">
        <v>375</v>
      </c>
      <c r="D9" s="566"/>
    </row>
    <row r="10" spans="1:6" x14ac:dyDescent="0.25">
      <c r="A10" s="199">
        <v>111</v>
      </c>
      <c r="B10" s="124" t="s">
        <v>376</v>
      </c>
      <c r="C10" s="387"/>
      <c r="D10" s="388"/>
    </row>
    <row r="11" spans="1:6" x14ac:dyDescent="0.25">
      <c r="A11" s="199"/>
      <c r="B11" s="384"/>
      <c r="C11" s="385"/>
      <c r="D11" s="386"/>
    </row>
    <row r="12" spans="1:6" x14ac:dyDescent="0.25">
      <c r="A12" s="200">
        <v>112</v>
      </c>
      <c r="B12" s="125"/>
      <c r="C12" s="125"/>
      <c r="D12" s="201"/>
      <c r="E12" s="270"/>
      <c r="F12" s="126"/>
    </row>
    <row r="13" spans="1:6" x14ac:dyDescent="0.25">
      <c r="A13" s="202" t="s">
        <v>182</v>
      </c>
      <c r="B13" s="127" t="s">
        <v>183</v>
      </c>
      <c r="C13" s="203">
        <v>440333688</v>
      </c>
      <c r="D13" s="204" t="s">
        <v>377</v>
      </c>
    </row>
    <row r="14" spans="1:6" x14ac:dyDescent="0.25">
      <c r="A14" s="202" t="s">
        <v>182</v>
      </c>
      <c r="B14" s="127" t="s">
        <v>596</v>
      </c>
      <c r="C14" s="203">
        <v>540068713</v>
      </c>
      <c r="D14" s="204" t="s">
        <v>377</v>
      </c>
    </row>
    <row r="15" spans="1:6" x14ac:dyDescent="0.25">
      <c r="A15" s="202">
        <v>11221</v>
      </c>
      <c r="B15" s="127" t="s">
        <v>187</v>
      </c>
      <c r="C15" s="205">
        <v>617516230</v>
      </c>
      <c r="D15" s="204" t="s">
        <v>377</v>
      </c>
      <c r="E15" s="269">
        <v>27338</v>
      </c>
    </row>
    <row r="16" spans="1:6" x14ac:dyDescent="0.25">
      <c r="A16" s="202"/>
      <c r="B16" s="127"/>
      <c r="C16" s="205"/>
      <c r="D16" s="204"/>
    </row>
    <row r="17" spans="1:6" x14ac:dyDescent="0.25">
      <c r="A17" s="200">
        <v>131</v>
      </c>
      <c r="B17" s="172" t="s">
        <v>473</v>
      </c>
      <c r="C17" s="207">
        <f>C18</f>
        <v>0</v>
      </c>
      <c r="D17" s="208"/>
    </row>
    <row r="18" spans="1:6" x14ac:dyDescent="0.25">
      <c r="A18" s="200"/>
      <c r="B18" s="174"/>
      <c r="C18" s="209"/>
      <c r="D18" s="243"/>
    </row>
    <row r="19" spans="1:6" s="252" customFormat="1" x14ac:dyDescent="0.25">
      <c r="A19" s="200">
        <v>133</v>
      </c>
      <c r="B19" s="172" t="s">
        <v>606</v>
      </c>
      <c r="C19" s="207">
        <v>68084493</v>
      </c>
      <c r="D19" s="393" t="s">
        <v>386</v>
      </c>
      <c r="E19" s="271"/>
    </row>
    <row r="20" spans="1:6" x14ac:dyDescent="0.25">
      <c r="A20" s="200">
        <v>156</v>
      </c>
      <c r="B20" s="172" t="s">
        <v>129</v>
      </c>
      <c r="C20" s="207">
        <v>0</v>
      </c>
      <c r="D20" s="208"/>
    </row>
    <row r="21" spans="1:6" x14ac:dyDescent="0.25">
      <c r="A21" s="200">
        <v>242</v>
      </c>
      <c r="B21" s="172" t="s">
        <v>474</v>
      </c>
      <c r="C21" s="207">
        <v>62281201</v>
      </c>
      <c r="D21" s="208" t="s">
        <v>378</v>
      </c>
      <c r="F21" s="175"/>
    </row>
    <row r="22" spans="1:6" x14ac:dyDescent="0.25">
      <c r="A22" s="200"/>
      <c r="B22" s="172"/>
      <c r="C22" s="212"/>
      <c r="D22" s="208"/>
    </row>
    <row r="23" spans="1:6" x14ac:dyDescent="0.25">
      <c r="A23" s="200">
        <v>244</v>
      </c>
      <c r="B23" s="172" t="s">
        <v>379</v>
      </c>
      <c r="C23" s="213">
        <v>5000000</v>
      </c>
      <c r="D23" s="208" t="s">
        <v>393</v>
      </c>
    </row>
    <row r="24" spans="1:6" x14ac:dyDescent="0.25">
      <c r="A24" s="200">
        <v>331</v>
      </c>
      <c r="B24" s="172" t="s">
        <v>380</v>
      </c>
      <c r="C24" s="213">
        <f>SUM(C25:C26)</f>
        <v>11880000</v>
      </c>
      <c r="D24" s="214">
        <f>SUM(D26:D28)</f>
        <v>0</v>
      </c>
    </row>
    <row r="25" spans="1:6" x14ac:dyDescent="0.25">
      <c r="A25" s="215"/>
      <c r="B25" s="173" t="s">
        <v>366</v>
      </c>
      <c r="C25" s="216">
        <v>11880000</v>
      </c>
      <c r="D25" s="217" t="s">
        <v>595</v>
      </c>
      <c r="F25" s="171"/>
    </row>
    <row r="26" spans="1:6" x14ac:dyDescent="0.25">
      <c r="A26" s="215"/>
      <c r="B26" s="173"/>
      <c r="C26" s="216"/>
      <c r="D26" s="217"/>
      <c r="F26" s="171"/>
    </row>
    <row r="27" spans="1:6" x14ac:dyDescent="0.25">
      <c r="A27" s="215"/>
      <c r="B27" s="172" t="s">
        <v>394</v>
      </c>
      <c r="C27" s="213">
        <f>C28</f>
        <v>0</v>
      </c>
      <c r="D27" s="214">
        <f>SUM(D28:D31)</f>
        <v>0</v>
      </c>
    </row>
    <row r="28" spans="1:6" x14ac:dyDescent="0.25">
      <c r="A28" s="215"/>
      <c r="B28" s="173"/>
      <c r="C28" s="218"/>
      <c r="D28" s="217"/>
      <c r="F28" s="171"/>
    </row>
    <row r="29" spans="1:6" s="126" customFormat="1" x14ac:dyDescent="0.25">
      <c r="A29" s="200">
        <v>3331</v>
      </c>
      <c r="B29" s="172" t="s">
        <v>473</v>
      </c>
      <c r="C29" s="207">
        <v>0</v>
      </c>
      <c r="D29" s="208" t="s">
        <v>130</v>
      </c>
      <c r="E29" s="270"/>
    </row>
    <row r="30" spans="1:6" ht="13.8" x14ac:dyDescent="0.25">
      <c r="A30" s="200">
        <v>3334</v>
      </c>
      <c r="B30" s="172" t="s">
        <v>473</v>
      </c>
      <c r="C30" s="224">
        <v>0</v>
      </c>
      <c r="D30" s="359"/>
    </row>
    <row r="31" spans="1:6" x14ac:dyDescent="0.25">
      <c r="A31" s="202"/>
      <c r="B31" s="148"/>
      <c r="C31" s="221"/>
      <c r="D31" s="222"/>
    </row>
    <row r="32" spans="1:6" ht="13.8" x14ac:dyDescent="0.25">
      <c r="A32" s="200">
        <v>3335</v>
      </c>
      <c r="B32" s="136" t="s">
        <v>381</v>
      </c>
      <c r="C32" s="224">
        <f>SUM(C33:C35)</f>
        <v>434586</v>
      </c>
      <c r="D32" s="223" t="s">
        <v>386</v>
      </c>
    </row>
    <row r="33" spans="1:5" x14ac:dyDescent="0.25">
      <c r="A33" s="202"/>
      <c r="B33" s="127" t="s">
        <v>597</v>
      </c>
      <c r="C33" s="203">
        <f>401253</f>
        <v>401253</v>
      </c>
      <c r="D33" s="204" t="s">
        <v>599</v>
      </c>
    </row>
    <row r="34" spans="1:5" x14ac:dyDescent="0.25">
      <c r="A34" s="202"/>
      <c r="B34" s="127" t="s">
        <v>598</v>
      </c>
      <c r="C34" s="203">
        <f>33333</f>
        <v>33333</v>
      </c>
      <c r="D34" s="204" t="s">
        <v>599</v>
      </c>
    </row>
    <row r="35" spans="1:5" x14ac:dyDescent="0.25">
      <c r="A35" s="202"/>
      <c r="B35" s="127"/>
      <c r="C35" s="203"/>
      <c r="D35" s="204"/>
    </row>
    <row r="36" spans="1:5" x14ac:dyDescent="0.25">
      <c r="A36" s="202"/>
      <c r="B36" s="148"/>
      <c r="C36" s="148"/>
      <c r="D36" s="204"/>
    </row>
    <row r="37" spans="1:5" ht="13.8" x14ac:dyDescent="0.25">
      <c r="A37" s="200">
        <v>334</v>
      </c>
      <c r="B37" s="136" t="s">
        <v>600</v>
      </c>
      <c r="C37" s="224">
        <v>2</v>
      </c>
      <c r="D37" s="223" t="s">
        <v>601</v>
      </c>
    </row>
    <row r="38" spans="1:5" x14ac:dyDescent="0.25">
      <c r="A38" s="215"/>
      <c r="B38" s="172"/>
      <c r="C38" s="213"/>
      <c r="D38" s="214"/>
    </row>
    <row r="39" spans="1:5" x14ac:dyDescent="0.25">
      <c r="A39" s="200">
        <v>335</v>
      </c>
      <c r="B39" s="172"/>
      <c r="C39" s="213">
        <f>SUM(C40:C40)</f>
        <v>0</v>
      </c>
      <c r="D39" s="214"/>
    </row>
    <row r="40" spans="1:5" x14ac:dyDescent="0.25">
      <c r="A40" s="215"/>
      <c r="B40" s="173"/>
      <c r="C40" s="216"/>
      <c r="D40" s="217"/>
    </row>
    <row r="41" spans="1:5" ht="13.8" x14ac:dyDescent="0.25">
      <c r="A41" s="200"/>
      <c r="B41" s="136"/>
      <c r="C41" s="224"/>
      <c r="D41" s="223"/>
    </row>
    <row r="42" spans="1:5" x14ac:dyDescent="0.25">
      <c r="A42" s="202"/>
      <c r="B42" s="127"/>
      <c r="C42" s="203"/>
      <c r="D42" s="204"/>
    </row>
    <row r="43" spans="1:5" x14ac:dyDescent="0.25">
      <c r="A43" s="200" t="s">
        <v>385</v>
      </c>
      <c r="B43" s="136" t="s">
        <v>473</v>
      </c>
      <c r="C43" s="228">
        <f>SUM(C44:C44)</f>
        <v>0</v>
      </c>
      <c r="D43" s="229"/>
    </row>
    <row r="44" spans="1:5" x14ac:dyDescent="0.25">
      <c r="A44" s="215"/>
      <c r="B44" s="142"/>
      <c r="C44" s="225"/>
      <c r="D44" s="336"/>
    </row>
    <row r="45" spans="1:5" x14ac:dyDescent="0.25">
      <c r="A45" s="215"/>
      <c r="B45" s="142"/>
      <c r="C45" s="225"/>
      <c r="D45" s="336"/>
    </row>
    <row r="46" spans="1:5" x14ac:dyDescent="0.25">
      <c r="A46" s="200">
        <v>3388</v>
      </c>
      <c r="B46" s="136" t="s">
        <v>447</v>
      </c>
      <c r="C46" s="228">
        <f>SUM(C47:C48)</f>
        <v>9112825</v>
      </c>
      <c r="D46" s="229"/>
    </row>
    <row r="47" spans="1:5" s="157" customFormat="1" x14ac:dyDescent="0.25">
      <c r="A47" s="215"/>
      <c r="B47" s="142" t="s">
        <v>602</v>
      </c>
      <c r="C47" s="230">
        <v>9112825</v>
      </c>
      <c r="D47" s="231"/>
      <c r="E47" s="273"/>
    </row>
    <row r="48" spans="1:5" s="157" customFormat="1" x14ac:dyDescent="0.25">
      <c r="A48" s="215"/>
      <c r="B48" s="142" t="s">
        <v>483</v>
      </c>
      <c r="C48" s="230">
        <v>0</v>
      </c>
      <c r="D48" s="231"/>
      <c r="E48" s="273"/>
    </row>
    <row r="49" spans="1:5" s="157" customFormat="1" x14ac:dyDescent="0.25">
      <c r="A49" s="215"/>
      <c r="B49" s="142"/>
      <c r="C49" s="230"/>
      <c r="D49" s="231"/>
      <c r="E49" s="273"/>
    </row>
    <row r="50" spans="1:5" ht="13.8" x14ac:dyDescent="0.25">
      <c r="A50" s="200">
        <v>511</v>
      </c>
      <c r="B50" s="136" t="s">
        <v>603</v>
      </c>
      <c r="C50" s="233">
        <f>SUM(C51:C52)</f>
        <v>3240.74</v>
      </c>
      <c r="D50" s="234">
        <f>SUM(D51:D51)</f>
        <v>73846742</v>
      </c>
    </row>
    <row r="51" spans="1:5" s="157" customFormat="1" x14ac:dyDescent="0.25">
      <c r="A51" s="215"/>
      <c r="B51" s="142" t="s">
        <v>472</v>
      </c>
      <c r="C51" s="235">
        <v>3240.74</v>
      </c>
      <c r="D51" s="236">
        <v>73846742</v>
      </c>
      <c r="E51" s="273">
        <f>D51/C51</f>
        <v>22786.999882742832</v>
      </c>
    </row>
    <row r="52" spans="1:5" s="157" customFormat="1" x14ac:dyDescent="0.25">
      <c r="A52" s="215"/>
      <c r="B52" s="142"/>
      <c r="C52" s="230"/>
      <c r="D52" s="236"/>
      <c r="E52" s="273"/>
    </row>
    <row r="53" spans="1:5" x14ac:dyDescent="0.25">
      <c r="A53" s="200">
        <v>632</v>
      </c>
      <c r="B53" s="136"/>
      <c r="C53" s="228"/>
      <c r="D53" s="229"/>
    </row>
    <row r="54" spans="1:5" x14ac:dyDescent="0.25">
      <c r="A54" s="200">
        <v>642</v>
      </c>
      <c r="B54" s="136"/>
      <c r="C54" s="228"/>
      <c r="D54" s="227" t="s">
        <v>604</v>
      </c>
    </row>
    <row r="55" spans="1:5" s="157" customFormat="1" x14ac:dyDescent="0.25">
      <c r="A55" s="215"/>
      <c r="B55" s="142"/>
      <c r="C55" s="230"/>
      <c r="D55" s="231"/>
      <c r="E55" s="273"/>
    </row>
    <row r="56" spans="1:5" x14ac:dyDescent="0.25">
      <c r="A56" s="202"/>
      <c r="B56" s="148"/>
      <c r="C56" s="203"/>
      <c r="D56" s="237"/>
    </row>
    <row r="57" spans="1:5" x14ac:dyDescent="0.25">
      <c r="A57" s="200" t="s">
        <v>388</v>
      </c>
      <c r="B57" s="136" t="s">
        <v>151</v>
      </c>
      <c r="C57" s="228"/>
      <c r="D57" s="229"/>
    </row>
    <row r="58" spans="1:5" x14ac:dyDescent="0.25">
      <c r="A58" s="202"/>
      <c r="B58" s="148"/>
      <c r="C58" s="238"/>
      <c r="D58" s="237"/>
    </row>
    <row r="59" spans="1:5" s="126" customFormat="1" x14ac:dyDescent="0.25">
      <c r="A59" s="200" t="s">
        <v>593</v>
      </c>
      <c r="B59" s="136"/>
      <c r="C59" s="228"/>
      <c r="D59" s="229"/>
      <c r="E59" s="270"/>
    </row>
    <row r="60" spans="1:5" x14ac:dyDescent="0.25">
      <c r="A60" s="202"/>
      <c r="B60" s="148"/>
      <c r="C60" s="148"/>
      <c r="D60" s="204"/>
    </row>
    <row r="61" spans="1:5" x14ac:dyDescent="0.25">
      <c r="A61" s="202"/>
      <c r="B61" s="166"/>
      <c r="C61" s="562"/>
      <c r="D61" s="563"/>
    </row>
    <row r="62" spans="1:5" x14ac:dyDescent="0.25">
      <c r="A62" s="202"/>
      <c r="B62" s="148"/>
      <c r="C62" s="567"/>
      <c r="D62" s="568"/>
    </row>
    <row r="63" spans="1:5" x14ac:dyDescent="0.25">
      <c r="A63" s="202"/>
      <c r="B63" s="148"/>
      <c r="C63" s="567"/>
      <c r="D63" s="568"/>
    </row>
    <row r="64" spans="1:5" ht="28.5" customHeight="1" x14ac:dyDescent="0.25">
      <c r="A64" s="202"/>
      <c r="B64" s="132" t="s">
        <v>427</v>
      </c>
      <c r="C64" s="562" t="s">
        <v>428</v>
      </c>
      <c r="D64" s="563"/>
    </row>
    <row r="65" spans="1:10" x14ac:dyDescent="0.25">
      <c r="A65" s="202"/>
      <c r="B65" s="148"/>
      <c r="C65" s="239"/>
      <c r="D65" s="240"/>
    </row>
    <row r="66" spans="1:10" ht="15" customHeight="1" thickBot="1" x14ac:dyDescent="0.3">
      <c r="A66" s="241"/>
      <c r="B66" s="242"/>
      <c r="C66" s="557"/>
      <c r="D66" s="558"/>
    </row>
    <row r="67" spans="1:10" s="269" customFormat="1" ht="13.8" thickTop="1" x14ac:dyDescent="0.25">
      <c r="A67" s="121"/>
      <c r="B67" s="121"/>
      <c r="C67" s="121"/>
      <c r="D67" s="121"/>
      <c r="F67" s="121"/>
      <c r="G67" s="121"/>
      <c r="H67" s="121"/>
      <c r="I67" s="121"/>
      <c r="J67" s="121"/>
    </row>
    <row r="68" spans="1:10" s="269" customFormat="1" ht="36.75" customHeight="1" x14ac:dyDescent="0.25">
      <c r="A68" s="121"/>
      <c r="B68" s="559" t="s">
        <v>406</v>
      </c>
      <c r="C68" s="560" t="s">
        <v>407</v>
      </c>
      <c r="D68" s="560"/>
      <c r="F68" s="121"/>
      <c r="G68" s="121"/>
      <c r="H68" s="121"/>
      <c r="I68" s="121"/>
      <c r="J68" s="121"/>
    </row>
    <row r="69" spans="1:10" s="269" customFormat="1" ht="59.25" customHeight="1" x14ac:dyDescent="0.25">
      <c r="A69" s="121"/>
      <c r="B69" s="559"/>
      <c r="C69" s="556" t="s">
        <v>408</v>
      </c>
      <c r="D69" s="556"/>
      <c r="F69" s="121"/>
      <c r="G69" s="121"/>
      <c r="H69" s="121"/>
      <c r="I69" s="121"/>
      <c r="J69" s="121"/>
    </row>
    <row r="70" spans="1:10" s="269" customFormat="1" x14ac:dyDescent="0.25">
      <c r="A70" s="121"/>
      <c r="B70" s="559"/>
      <c r="C70" s="556" t="s">
        <v>409</v>
      </c>
      <c r="D70" s="556"/>
      <c r="F70" s="121"/>
      <c r="G70" s="121"/>
      <c r="H70" s="121"/>
      <c r="I70" s="121"/>
      <c r="J70" s="121"/>
    </row>
    <row r="71" spans="1:10" s="269" customFormat="1" x14ac:dyDescent="0.25">
      <c r="A71" s="121"/>
      <c r="B71" s="559"/>
      <c r="C71" s="561" t="s">
        <v>410</v>
      </c>
      <c r="D71" s="561"/>
      <c r="F71" s="121"/>
      <c r="G71" s="121"/>
      <c r="H71" s="121"/>
      <c r="I71" s="121"/>
      <c r="J71" s="121"/>
    </row>
    <row r="72" spans="1:10" s="269" customFormat="1" ht="54" customHeight="1" x14ac:dyDescent="0.25">
      <c r="A72" s="121"/>
      <c r="B72" s="559"/>
      <c r="C72" s="561" t="s">
        <v>411</v>
      </c>
      <c r="D72" s="561"/>
      <c r="F72" s="121"/>
      <c r="G72" s="121"/>
      <c r="H72" s="121"/>
      <c r="I72" s="121"/>
      <c r="J72" s="121"/>
    </row>
    <row r="73" spans="1:10" s="269" customFormat="1" ht="30.75" customHeight="1" x14ac:dyDescent="0.25">
      <c r="A73" s="121"/>
      <c r="B73" s="559"/>
      <c r="C73" s="556" t="s">
        <v>413</v>
      </c>
      <c r="D73" s="556"/>
      <c r="F73" s="121"/>
      <c r="G73" s="121"/>
      <c r="H73" s="121"/>
      <c r="I73" s="121"/>
      <c r="J73" s="121"/>
    </row>
    <row r="75" spans="1:10" s="269" customFormat="1" ht="100.5" customHeight="1" x14ac:dyDescent="0.25">
      <c r="A75" s="121"/>
      <c r="B75" s="120" t="s">
        <v>412</v>
      </c>
      <c r="C75" s="556" t="s">
        <v>421</v>
      </c>
      <c r="D75" s="556"/>
      <c r="F75" s="121"/>
      <c r="G75" s="121"/>
      <c r="H75" s="121"/>
      <c r="I75" s="121"/>
      <c r="J75" s="121"/>
    </row>
  </sheetData>
  <mergeCells count="15">
    <mergeCell ref="C64:D64"/>
    <mergeCell ref="A5:B7"/>
    <mergeCell ref="C9:D9"/>
    <mergeCell ref="C61:D61"/>
    <mergeCell ref="C62:D62"/>
    <mergeCell ref="C63:D63"/>
    <mergeCell ref="C75:D75"/>
    <mergeCell ref="C66:D66"/>
    <mergeCell ref="B68:B73"/>
    <mergeCell ref="C68:D68"/>
    <mergeCell ref="C69:D69"/>
    <mergeCell ref="C70:D70"/>
    <mergeCell ref="C71:D71"/>
    <mergeCell ref="C72:D72"/>
    <mergeCell ref="C73:D73"/>
  </mergeCells>
  <pageMargins left="0.7" right="0.7" top="0.75" bottom="0.75" header="0.3" footer="0.3"/>
  <pageSetup scale="72"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1"/>
  <sheetViews>
    <sheetView topLeftCell="C1" workbookViewId="0">
      <pane ySplit="1" topLeftCell="A2" activePane="bottomLeft" state="frozen"/>
      <selection activeCell="C10" sqref="C10"/>
      <selection pane="bottomLeft" activeCell="C10" sqref="C10"/>
    </sheetView>
  </sheetViews>
  <sheetFormatPr defaultRowHeight="13.8" x14ac:dyDescent="0.25"/>
  <cols>
    <col min="1" max="1" width="7.69921875" customWidth="1"/>
    <col min="2" max="2" width="34.09765625" customWidth="1"/>
    <col min="3" max="3" width="12.8984375" customWidth="1"/>
    <col min="4" max="4" width="13.59765625" customWidth="1"/>
    <col min="5" max="5" width="15.69921875" customWidth="1"/>
    <col min="6" max="6" width="14" customWidth="1"/>
    <col min="7" max="7" width="14.3984375" customWidth="1"/>
    <col min="8" max="11" width="13.69921875" customWidth="1"/>
  </cols>
  <sheetData>
    <row r="1" spans="1:13" ht="26.4" x14ac:dyDescent="0.25">
      <c r="A1" s="391" t="s">
        <v>7</v>
      </c>
      <c r="B1" s="391" t="s">
        <v>168</v>
      </c>
      <c r="C1" s="391" t="s">
        <v>169</v>
      </c>
      <c r="D1" s="391" t="s">
        <v>170</v>
      </c>
      <c r="E1" s="391" t="s">
        <v>487</v>
      </c>
      <c r="F1" s="391" t="s">
        <v>488</v>
      </c>
      <c r="G1" s="391" t="s">
        <v>173</v>
      </c>
      <c r="H1" s="391" t="s">
        <v>174</v>
      </c>
      <c r="I1" s="392"/>
      <c r="J1" s="392"/>
      <c r="K1" s="392"/>
    </row>
    <row r="2" spans="1:13" x14ac:dyDescent="0.25">
      <c r="A2" s="362" t="s">
        <v>178</v>
      </c>
      <c r="B2" s="362" t="s">
        <v>179</v>
      </c>
      <c r="C2" s="363">
        <v>1098931570</v>
      </c>
      <c r="D2" s="363"/>
      <c r="E2" s="363">
        <v>619623698</v>
      </c>
      <c r="F2" s="363">
        <v>120636637</v>
      </c>
      <c r="G2" s="363">
        <v>1597918631</v>
      </c>
      <c r="H2" s="363"/>
      <c r="I2" s="309"/>
      <c r="J2" s="309">
        <v>1597918631</v>
      </c>
      <c r="K2" s="309"/>
      <c r="L2" s="185">
        <f>G2-J2</f>
        <v>0</v>
      </c>
      <c r="M2" s="185">
        <f>H2-K2</f>
        <v>0</v>
      </c>
    </row>
    <row r="3" spans="1:13" x14ac:dyDescent="0.25">
      <c r="A3" s="366" t="s">
        <v>180</v>
      </c>
      <c r="B3" s="366" t="s">
        <v>181</v>
      </c>
      <c r="C3" s="367">
        <v>560882840</v>
      </c>
      <c r="D3" s="367"/>
      <c r="E3" s="367">
        <v>540156198</v>
      </c>
      <c r="F3" s="367">
        <v>120636637</v>
      </c>
      <c r="G3" s="367">
        <v>980402401</v>
      </c>
      <c r="H3" s="367"/>
      <c r="I3" s="315"/>
      <c r="J3" s="315">
        <v>980402401</v>
      </c>
      <c r="K3" s="315"/>
      <c r="L3" s="185">
        <f t="shared" ref="L3:L66" si="0">G3-J3</f>
        <v>0</v>
      </c>
      <c r="M3" s="185">
        <f t="shared" ref="M3:M66" si="1">H3-K3</f>
        <v>0</v>
      </c>
    </row>
    <row r="4" spans="1:13" x14ac:dyDescent="0.25">
      <c r="A4" s="366" t="s">
        <v>182</v>
      </c>
      <c r="B4" s="366" t="s">
        <v>183</v>
      </c>
      <c r="C4" s="367">
        <v>560882182</v>
      </c>
      <c r="D4" s="367"/>
      <c r="E4" s="367">
        <v>88143</v>
      </c>
      <c r="F4" s="367">
        <v>120636637</v>
      </c>
      <c r="G4" s="367">
        <v>440333688</v>
      </c>
      <c r="H4" s="367"/>
      <c r="I4" s="315"/>
      <c r="J4" s="315">
        <v>440333688</v>
      </c>
      <c r="K4" s="315"/>
      <c r="L4" s="185">
        <f t="shared" si="0"/>
        <v>0</v>
      </c>
      <c r="M4" s="185">
        <f t="shared" si="1"/>
        <v>0</v>
      </c>
    </row>
    <row r="5" spans="1:13" x14ac:dyDescent="0.25">
      <c r="A5" s="366" t="s">
        <v>605</v>
      </c>
      <c r="B5" s="366" t="s">
        <v>596</v>
      </c>
      <c r="C5" s="367">
        <v>658</v>
      </c>
      <c r="D5" s="367"/>
      <c r="E5" s="367">
        <v>540068055</v>
      </c>
      <c r="F5" s="367"/>
      <c r="G5" s="367">
        <v>540068713</v>
      </c>
      <c r="H5" s="367"/>
      <c r="I5" s="315"/>
      <c r="J5" s="315">
        <v>540068713</v>
      </c>
      <c r="K5" s="315"/>
      <c r="L5" s="185">
        <f t="shared" si="0"/>
        <v>0</v>
      </c>
      <c r="M5" s="185">
        <f t="shared" si="1"/>
        <v>0</v>
      </c>
    </row>
    <row r="6" spans="1:13" x14ac:dyDescent="0.25">
      <c r="A6" s="366" t="s">
        <v>184</v>
      </c>
      <c r="B6" s="366" t="s">
        <v>185</v>
      </c>
      <c r="C6" s="367">
        <v>538048730</v>
      </c>
      <c r="D6" s="367"/>
      <c r="E6" s="367">
        <v>79467500</v>
      </c>
      <c r="F6" s="367"/>
      <c r="G6" s="367">
        <v>617516230</v>
      </c>
      <c r="H6" s="367"/>
      <c r="I6" s="315"/>
      <c r="J6" s="315">
        <v>617516230</v>
      </c>
      <c r="K6" s="315"/>
      <c r="L6" s="185">
        <f t="shared" si="0"/>
        <v>0</v>
      </c>
      <c r="M6" s="185">
        <f t="shared" si="1"/>
        <v>0</v>
      </c>
    </row>
    <row r="7" spans="1:13" x14ac:dyDescent="0.25">
      <c r="A7" s="366" t="s">
        <v>186</v>
      </c>
      <c r="B7" s="366" t="s">
        <v>187</v>
      </c>
      <c r="C7" s="367">
        <v>538048730</v>
      </c>
      <c r="D7" s="367"/>
      <c r="E7" s="367">
        <v>79467500</v>
      </c>
      <c r="F7" s="367"/>
      <c r="G7" s="367">
        <v>617516230</v>
      </c>
      <c r="H7" s="367"/>
      <c r="I7" s="315">
        <v>27338</v>
      </c>
      <c r="J7" s="315">
        <v>617516230</v>
      </c>
      <c r="K7" s="315"/>
      <c r="L7" s="185">
        <f t="shared" si="0"/>
        <v>0</v>
      </c>
      <c r="M7" s="185">
        <f t="shared" si="1"/>
        <v>0</v>
      </c>
    </row>
    <row r="8" spans="1:13" x14ac:dyDescent="0.25">
      <c r="A8" s="342" t="s">
        <v>188</v>
      </c>
      <c r="B8" s="342" t="s">
        <v>189</v>
      </c>
      <c r="C8" s="343"/>
      <c r="D8" s="343"/>
      <c r="E8" s="343">
        <v>79754481</v>
      </c>
      <c r="F8" s="343">
        <v>79754481</v>
      </c>
      <c r="G8" s="343"/>
      <c r="H8" s="343"/>
      <c r="I8" s="180"/>
      <c r="J8" s="180"/>
      <c r="K8" s="180"/>
      <c r="L8" s="185">
        <f t="shared" si="0"/>
        <v>0</v>
      </c>
      <c r="M8" s="185">
        <f t="shared" si="1"/>
        <v>0</v>
      </c>
    </row>
    <row r="9" spans="1:13" x14ac:dyDescent="0.25">
      <c r="A9" s="346" t="s">
        <v>190</v>
      </c>
      <c r="B9" s="346" t="s">
        <v>191</v>
      </c>
      <c r="C9" s="347"/>
      <c r="D9" s="347"/>
      <c r="E9" s="347">
        <v>79754481</v>
      </c>
      <c r="F9" s="347">
        <v>79754481</v>
      </c>
      <c r="G9" s="347"/>
      <c r="H9" s="347"/>
      <c r="I9" s="185"/>
      <c r="J9" s="185"/>
      <c r="K9" s="185"/>
      <c r="L9" s="185">
        <f t="shared" si="0"/>
        <v>0</v>
      </c>
      <c r="M9" s="185">
        <f t="shared" si="1"/>
        <v>0</v>
      </c>
    </row>
    <row r="10" spans="1:13" x14ac:dyDescent="0.25">
      <c r="A10" s="346" t="s">
        <v>192</v>
      </c>
      <c r="B10" s="346" t="s">
        <v>193</v>
      </c>
      <c r="C10" s="347"/>
      <c r="D10" s="347"/>
      <c r="E10" s="347">
        <v>79754481</v>
      </c>
      <c r="F10" s="347">
        <v>79754481</v>
      </c>
      <c r="G10" s="347"/>
      <c r="H10" s="347"/>
      <c r="I10" s="185"/>
      <c r="J10" s="185"/>
      <c r="K10" s="185"/>
      <c r="L10" s="185">
        <f t="shared" si="0"/>
        <v>0</v>
      </c>
      <c r="M10" s="185">
        <f t="shared" si="1"/>
        <v>0</v>
      </c>
    </row>
    <row r="11" spans="1:13" x14ac:dyDescent="0.25">
      <c r="A11" s="346" t="s">
        <v>457</v>
      </c>
      <c r="B11" s="346" t="s">
        <v>458</v>
      </c>
      <c r="C11" s="347"/>
      <c r="D11" s="347"/>
      <c r="E11" s="347"/>
      <c r="F11" s="347"/>
      <c r="G11" s="347"/>
      <c r="H11" s="347"/>
      <c r="I11" s="185"/>
      <c r="J11" s="185"/>
      <c r="K11" s="185"/>
      <c r="L11" s="185">
        <f t="shared" si="0"/>
        <v>0</v>
      </c>
      <c r="M11" s="185">
        <f t="shared" si="1"/>
        <v>0</v>
      </c>
    </row>
    <row r="12" spans="1:13" x14ac:dyDescent="0.25">
      <c r="A12" s="346" t="s">
        <v>194</v>
      </c>
      <c r="B12" s="346" t="s">
        <v>195</v>
      </c>
      <c r="C12" s="347"/>
      <c r="D12" s="347"/>
      <c r="E12" s="347">
        <v>79754481</v>
      </c>
      <c r="F12" s="347">
        <v>79754481</v>
      </c>
      <c r="G12" s="347"/>
      <c r="H12" s="347"/>
      <c r="I12" s="185"/>
      <c r="J12" s="185"/>
      <c r="K12" s="185"/>
      <c r="L12" s="185">
        <f t="shared" si="0"/>
        <v>0</v>
      </c>
      <c r="M12" s="185">
        <f t="shared" si="1"/>
        <v>0</v>
      </c>
    </row>
    <row r="13" spans="1:13" x14ac:dyDescent="0.25">
      <c r="A13" s="342" t="s">
        <v>196</v>
      </c>
      <c r="B13" s="342" t="s">
        <v>197</v>
      </c>
      <c r="C13" s="343">
        <v>73112232</v>
      </c>
      <c r="D13" s="343"/>
      <c r="E13" s="343">
        <v>880000</v>
      </c>
      <c r="F13" s="343">
        <v>5907739</v>
      </c>
      <c r="G13" s="343">
        <v>68084493</v>
      </c>
      <c r="H13" s="343"/>
      <c r="I13" s="180"/>
      <c r="J13" s="180">
        <v>68084493</v>
      </c>
      <c r="K13" s="180"/>
      <c r="L13" s="185">
        <f t="shared" si="0"/>
        <v>0</v>
      </c>
      <c r="M13" s="185">
        <f t="shared" si="1"/>
        <v>0</v>
      </c>
    </row>
    <row r="14" spans="1:13" x14ac:dyDescent="0.25">
      <c r="A14" s="346" t="s">
        <v>198</v>
      </c>
      <c r="B14" s="346" t="s">
        <v>199</v>
      </c>
      <c r="C14" s="347">
        <v>73112232</v>
      </c>
      <c r="D14" s="347"/>
      <c r="E14" s="347">
        <v>880000</v>
      </c>
      <c r="F14" s="347">
        <v>5907739</v>
      </c>
      <c r="G14" s="347">
        <v>68084493</v>
      </c>
      <c r="H14" s="347"/>
      <c r="I14" s="185"/>
      <c r="J14" s="185">
        <v>68084493</v>
      </c>
      <c r="K14" s="185"/>
      <c r="L14" s="185">
        <f t="shared" si="0"/>
        <v>0</v>
      </c>
      <c r="M14" s="185">
        <f t="shared" si="1"/>
        <v>0</v>
      </c>
    </row>
    <row r="15" spans="1:13" x14ac:dyDescent="0.25">
      <c r="A15" s="346" t="s">
        <v>200</v>
      </c>
      <c r="B15" s="346" t="s">
        <v>201</v>
      </c>
      <c r="C15" s="347">
        <v>73112232</v>
      </c>
      <c r="D15" s="347"/>
      <c r="E15" s="347">
        <v>880000</v>
      </c>
      <c r="F15" s="347">
        <v>5907739</v>
      </c>
      <c r="G15" s="347">
        <v>68084493</v>
      </c>
      <c r="H15" s="347"/>
      <c r="I15" s="185"/>
      <c r="J15" s="185">
        <v>68084493</v>
      </c>
      <c r="K15" s="185"/>
      <c r="L15" s="185">
        <f t="shared" si="0"/>
        <v>0</v>
      </c>
      <c r="M15" s="185">
        <f t="shared" si="1"/>
        <v>0</v>
      </c>
    </row>
    <row r="16" spans="1:13" x14ac:dyDescent="0.25">
      <c r="A16" s="346" t="s">
        <v>202</v>
      </c>
      <c r="B16" s="346" t="s">
        <v>203</v>
      </c>
      <c r="C16" s="347">
        <v>73112232</v>
      </c>
      <c r="D16" s="347"/>
      <c r="E16" s="347">
        <v>880000</v>
      </c>
      <c r="F16" s="347">
        <v>5907739</v>
      </c>
      <c r="G16" s="347">
        <v>68084493</v>
      </c>
      <c r="H16" s="347"/>
      <c r="I16" s="185"/>
      <c r="J16" s="185">
        <v>68084493</v>
      </c>
      <c r="K16" s="185"/>
      <c r="L16" s="185">
        <f t="shared" si="0"/>
        <v>0</v>
      </c>
      <c r="M16" s="185">
        <f t="shared" si="1"/>
        <v>0</v>
      </c>
    </row>
    <row r="17" spans="1:13" x14ac:dyDescent="0.25">
      <c r="A17" s="346" t="s">
        <v>204</v>
      </c>
      <c r="B17" s="346" t="s">
        <v>205</v>
      </c>
      <c r="C17" s="347"/>
      <c r="D17" s="347"/>
      <c r="E17" s="347"/>
      <c r="F17" s="347"/>
      <c r="G17" s="347"/>
      <c r="H17" s="347"/>
      <c r="I17" s="185"/>
      <c r="J17" s="185"/>
      <c r="K17" s="185"/>
      <c r="L17" s="185">
        <f t="shared" si="0"/>
        <v>0</v>
      </c>
      <c r="M17" s="185">
        <f t="shared" si="1"/>
        <v>0</v>
      </c>
    </row>
    <row r="18" spans="1:13" x14ac:dyDescent="0.25">
      <c r="A18" s="346" t="s">
        <v>206</v>
      </c>
      <c r="B18" s="346" t="s">
        <v>207</v>
      </c>
      <c r="C18" s="347"/>
      <c r="D18" s="347"/>
      <c r="E18" s="347"/>
      <c r="F18" s="347"/>
      <c r="G18" s="347"/>
      <c r="H18" s="347"/>
      <c r="I18" s="185"/>
      <c r="J18" s="185"/>
      <c r="K18" s="185"/>
      <c r="L18" s="185">
        <f t="shared" si="0"/>
        <v>0</v>
      </c>
      <c r="M18" s="185">
        <f t="shared" si="1"/>
        <v>0</v>
      </c>
    </row>
    <row r="19" spans="1:13" x14ac:dyDescent="0.25">
      <c r="A19" s="342" t="s">
        <v>208</v>
      </c>
      <c r="B19" s="342" t="s">
        <v>209</v>
      </c>
      <c r="C19" s="343"/>
      <c r="D19" s="343"/>
      <c r="E19" s="343"/>
      <c r="F19" s="343"/>
      <c r="G19" s="343"/>
      <c r="H19" s="343"/>
      <c r="I19" s="180"/>
      <c r="J19" s="180"/>
      <c r="K19" s="180"/>
      <c r="L19" s="185">
        <f t="shared" si="0"/>
        <v>0</v>
      </c>
      <c r="M19" s="185">
        <f t="shared" si="1"/>
        <v>0</v>
      </c>
    </row>
    <row r="20" spans="1:13" x14ac:dyDescent="0.25">
      <c r="A20" s="346" t="s">
        <v>210</v>
      </c>
      <c r="B20" s="346" t="s">
        <v>211</v>
      </c>
      <c r="C20" s="347"/>
      <c r="D20" s="347"/>
      <c r="E20" s="347"/>
      <c r="F20" s="347"/>
      <c r="G20" s="347"/>
      <c r="H20" s="347"/>
      <c r="I20" s="185"/>
      <c r="J20" s="185"/>
      <c r="K20" s="185"/>
      <c r="L20" s="185">
        <f t="shared" si="0"/>
        <v>0</v>
      </c>
      <c r="M20" s="185">
        <f t="shared" si="1"/>
        <v>0</v>
      </c>
    </row>
    <row r="21" spans="1:13" x14ac:dyDescent="0.25">
      <c r="A21" s="342" t="s">
        <v>212</v>
      </c>
      <c r="B21" s="342" t="s">
        <v>213</v>
      </c>
      <c r="C21" s="343"/>
      <c r="D21" s="343"/>
      <c r="E21" s="343"/>
      <c r="F21" s="343"/>
      <c r="G21" s="343"/>
      <c r="H21" s="343"/>
      <c r="I21" s="180"/>
      <c r="J21" s="180"/>
      <c r="K21" s="180"/>
      <c r="L21" s="185">
        <f t="shared" si="0"/>
        <v>0</v>
      </c>
      <c r="M21" s="185">
        <f t="shared" si="1"/>
        <v>0</v>
      </c>
    </row>
    <row r="22" spans="1:13" x14ac:dyDescent="0.25">
      <c r="A22" s="346" t="s">
        <v>214</v>
      </c>
      <c r="B22" s="346" t="s">
        <v>213</v>
      </c>
      <c r="C22" s="347"/>
      <c r="D22" s="347"/>
      <c r="E22" s="347"/>
      <c r="F22" s="347"/>
      <c r="G22" s="347"/>
      <c r="H22" s="347"/>
      <c r="I22" s="185"/>
      <c r="J22" s="185"/>
      <c r="K22" s="185"/>
      <c r="L22" s="185">
        <f t="shared" si="0"/>
        <v>0</v>
      </c>
      <c r="M22" s="185">
        <f t="shared" si="1"/>
        <v>0</v>
      </c>
    </row>
    <row r="23" spans="1:13" x14ac:dyDescent="0.25">
      <c r="A23" s="342" t="s">
        <v>215</v>
      </c>
      <c r="B23" s="342" t="s">
        <v>216</v>
      </c>
      <c r="C23" s="343"/>
      <c r="D23" s="343"/>
      <c r="E23" s="343">
        <v>26110080</v>
      </c>
      <c r="F23" s="343">
        <v>26110080</v>
      </c>
      <c r="G23" s="343"/>
      <c r="H23" s="343"/>
      <c r="I23" s="180"/>
      <c r="J23" s="180"/>
      <c r="K23" s="180"/>
      <c r="L23" s="185">
        <f t="shared" si="0"/>
        <v>0</v>
      </c>
      <c r="M23" s="185">
        <f t="shared" si="1"/>
        <v>0</v>
      </c>
    </row>
    <row r="24" spans="1:13" x14ac:dyDescent="0.25">
      <c r="A24" s="346" t="s">
        <v>217</v>
      </c>
      <c r="B24" s="346" t="s">
        <v>218</v>
      </c>
      <c r="C24" s="347"/>
      <c r="D24" s="347"/>
      <c r="E24" s="347">
        <v>26110080</v>
      </c>
      <c r="F24" s="347">
        <v>26110080</v>
      </c>
      <c r="G24" s="347"/>
      <c r="H24" s="347"/>
      <c r="I24" s="185"/>
      <c r="J24" s="185"/>
      <c r="K24" s="185"/>
      <c r="L24" s="185">
        <f t="shared" si="0"/>
        <v>0</v>
      </c>
      <c r="M24" s="185">
        <f t="shared" si="1"/>
        <v>0</v>
      </c>
    </row>
    <row r="25" spans="1:13" x14ac:dyDescent="0.25">
      <c r="A25" s="342" t="s">
        <v>219</v>
      </c>
      <c r="B25" s="342" t="s">
        <v>220</v>
      </c>
      <c r="C25" s="343"/>
      <c r="D25" s="343"/>
      <c r="E25" s="343"/>
      <c r="F25" s="343"/>
      <c r="G25" s="343"/>
      <c r="H25" s="343"/>
      <c r="I25" s="180"/>
      <c r="J25" s="180"/>
      <c r="K25" s="180"/>
      <c r="L25" s="185">
        <f t="shared" si="0"/>
        <v>0</v>
      </c>
      <c r="M25" s="185">
        <f t="shared" si="1"/>
        <v>0</v>
      </c>
    </row>
    <row r="26" spans="1:13" x14ac:dyDescent="0.25">
      <c r="A26" s="346" t="s">
        <v>221</v>
      </c>
      <c r="B26" s="346" t="s">
        <v>222</v>
      </c>
      <c r="C26" s="347"/>
      <c r="D26" s="347"/>
      <c r="E26" s="347"/>
      <c r="F26" s="347"/>
      <c r="G26" s="347"/>
      <c r="H26" s="347"/>
      <c r="I26" s="185"/>
      <c r="J26" s="185"/>
      <c r="K26" s="185"/>
      <c r="L26" s="185">
        <f t="shared" si="0"/>
        <v>0</v>
      </c>
      <c r="M26" s="185">
        <f t="shared" si="1"/>
        <v>0</v>
      </c>
    </row>
    <row r="27" spans="1:13" x14ac:dyDescent="0.25">
      <c r="A27" s="362" t="s">
        <v>223</v>
      </c>
      <c r="B27" s="362" t="s">
        <v>224</v>
      </c>
      <c r="C27" s="363">
        <v>43564130</v>
      </c>
      <c r="D27" s="363"/>
      <c r="E27" s="363">
        <v>30000000</v>
      </c>
      <c r="F27" s="363">
        <v>11282929</v>
      </c>
      <c r="G27" s="363">
        <v>62281201</v>
      </c>
      <c r="H27" s="363"/>
      <c r="I27" s="309"/>
      <c r="J27" s="309">
        <v>62281201</v>
      </c>
      <c r="K27" s="309"/>
      <c r="L27" s="185">
        <f t="shared" si="0"/>
        <v>0</v>
      </c>
      <c r="M27" s="185">
        <f t="shared" si="1"/>
        <v>0</v>
      </c>
    </row>
    <row r="28" spans="1:13" x14ac:dyDescent="0.25">
      <c r="A28" s="366" t="s">
        <v>225</v>
      </c>
      <c r="B28" s="366" t="s">
        <v>226</v>
      </c>
      <c r="C28" s="367">
        <v>42100000</v>
      </c>
      <c r="D28" s="367"/>
      <c r="E28" s="367">
        <v>30000000</v>
      </c>
      <c r="F28" s="367">
        <v>11220000</v>
      </c>
      <c r="G28" s="367">
        <v>60880000</v>
      </c>
      <c r="H28" s="367"/>
      <c r="I28" s="315"/>
      <c r="J28" s="315">
        <v>60880000</v>
      </c>
      <c r="K28" s="315"/>
      <c r="L28" s="185">
        <f t="shared" si="0"/>
        <v>0</v>
      </c>
      <c r="M28" s="185">
        <f t="shared" si="1"/>
        <v>0</v>
      </c>
    </row>
    <row r="29" spans="1:13" x14ac:dyDescent="0.25">
      <c r="A29" s="366" t="s">
        <v>227</v>
      </c>
      <c r="B29" s="366" t="s">
        <v>228</v>
      </c>
      <c r="C29" s="367">
        <v>42100000</v>
      </c>
      <c r="D29" s="367"/>
      <c r="E29" s="367">
        <v>30000000</v>
      </c>
      <c r="F29" s="367">
        <v>11220000</v>
      </c>
      <c r="G29" s="367">
        <v>60880000</v>
      </c>
      <c r="H29" s="367"/>
      <c r="I29" s="315"/>
      <c r="J29" s="315">
        <v>60880000</v>
      </c>
      <c r="K29" s="315"/>
      <c r="L29" s="185">
        <f t="shared" si="0"/>
        <v>0</v>
      </c>
      <c r="M29" s="185">
        <f t="shared" si="1"/>
        <v>0</v>
      </c>
    </row>
    <row r="30" spans="1:13" x14ac:dyDescent="0.25">
      <c r="A30" s="366" t="s">
        <v>229</v>
      </c>
      <c r="B30" s="366" t="s">
        <v>230</v>
      </c>
      <c r="C30" s="367">
        <v>1464130</v>
      </c>
      <c r="D30" s="367"/>
      <c r="E30" s="367"/>
      <c r="F30" s="367">
        <v>62929</v>
      </c>
      <c r="G30" s="367">
        <v>1401201</v>
      </c>
      <c r="H30" s="367"/>
      <c r="I30" s="315"/>
      <c r="J30" s="315">
        <v>1401201</v>
      </c>
      <c r="K30" s="315"/>
      <c r="L30" s="185">
        <f t="shared" si="0"/>
        <v>0</v>
      </c>
      <c r="M30" s="185">
        <f t="shared" si="1"/>
        <v>0</v>
      </c>
    </row>
    <row r="31" spans="1:13" x14ac:dyDescent="0.25">
      <c r="A31" s="366" t="s">
        <v>231</v>
      </c>
      <c r="B31" s="366" t="s">
        <v>232</v>
      </c>
      <c r="C31" s="367">
        <v>1464130</v>
      </c>
      <c r="D31" s="367"/>
      <c r="E31" s="367"/>
      <c r="F31" s="367">
        <v>62929</v>
      </c>
      <c r="G31" s="367">
        <v>1401201</v>
      </c>
      <c r="H31" s="367"/>
      <c r="I31" s="315"/>
      <c r="J31" s="315">
        <v>1401201</v>
      </c>
      <c r="K31" s="315"/>
      <c r="L31" s="185">
        <f t="shared" si="0"/>
        <v>0</v>
      </c>
      <c r="M31" s="185">
        <f t="shared" si="1"/>
        <v>0</v>
      </c>
    </row>
    <row r="32" spans="1:13" x14ac:dyDescent="0.25">
      <c r="A32" s="362" t="s">
        <v>233</v>
      </c>
      <c r="B32" s="362" t="s">
        <v>234</v>
      </c>
      <c r="C32" s="363">
        <v>5000000</v>
      </c>
      <c r="D32" s="363"/>
      <c r="E32" s="363"/>
      <c r="F32" s="363"/>
      <c r="G32" s="363">
        <v>5000000</v>
      </c>
      <c r="H32" s="363"/>
      <c r="I32" s="309"/>
      <c r="J32" s="309">
        <v>5000000</v>
      </c>
      <c r="K32" s="309"/>
      <c r="L32" s="185">
        <f t="shared" si="0"/>
        <v>0</v>
      </c>
      <c r="M32" s="185">
        <f t="shared" si="1"/>
        <v>0</v>
      </c>
    </row>
    <row r="33" spans="1:13" x14ac:dyDescent="0.25">
      <c r="A33" s="366" t="s">
        <v>235</v>
      </c>
      <c r="B33" s="366" t="s">
        <v>236</v>
      </c>
      <c r="C33" s="367">
        <v>5000000</v>
      </c>
      <c r="D33" s="367"/>
      <c r="E33" s="367"/>
      <c r="F33" s="367"/>
      <c r="G33" s="367">
        <v>5000000</v>
      </c>
      <c r="H33" s="367"/>
      <c r="I33" s="315"/>
      <c r="J33" s="315">
        <v>5000000</v>
      </c>
      <c r="K33" s="315"/>
      <c r="L33" s="185">
        <f t="shared" si="0"/>
        <v>0</v>
      </c>
      <c r="M33" s="185">
        <f t="shared" si="1"/>
        <v>0</v>
      </c>
    </row>
    <row r="34" spans="1:13" x14ac:dyDescent="0.25">
      <c r="A34" s="342" t="s">
        <v>237</v>
      </c>
      <c r="B34" s="342" t="s">
        <v>238</v>
      </c>
      <c r="C34" s="343"/>
      <c r="D34" s="343">
        <v>23284800</v>
      </c>
      <c r="E34" s="343">
        <v>23284800</v>
      </c>
      <c r="F34" s="343">
        <v>11880000</v>
      </c>
      <c r="G34" s="343"/>
      <c r="H34" s="343">
        <v>11880000</v>
      </c>
      <c r="I34" s="180"/>
      <c r="J34" s="180"/>
      <c r="K34" s="180">
        <v>11880000</v>
      </c>
      <c r="L34" s="185">
        <f t="shared" si="0"/>
        <v>0</v>
      </c>
      <c r="M34" s="185">
        <f t="shared" si="1"/>
        <v>0</v>
      </c>
    </row>
    <row r="35" spans="1:13" x14ac:dyDescent="0.25">
      <c r="A35" s="346" t="s">
        <v>239</v>
      </c>
      <c r="B35" s="346" t="s">
        <v>240</v>
      </c>
      <c r="C35" s="347"/>
      <c r="D35" s="347">
        <v>23284800</v>
      </c>
      <c r="E35" s="347">
        <v>23284800</v>
      </c>
      <c r="F35" s="347">
        <v>11880000</v>
      </c>
      <c r="G35" s="347"/>
      <c r="H35" s="347">
        <v>11880000</v>
      </c>
      <c r="I35" s="185"/>
      <c r="J35" s="185"/>
      <c r="K35" s="185">
        <v>11880000</v>
      </c>
      <c r="L35" s="185">
        <f t="shared" si="0"/>
        <v>0</v>
      </c>
      <c r="M35" s="185">
        <f t="shared" si="1"/>
        <v>0</v>
      </c>
    </row>
    <row r="36" spans="1:13" x14ac:dyDescent="0.25">
      <c r="A36" s="346" t="s">
        <v>241</v>
      </c>
      <c r="B36" s="346" t="s">
        <v>242</v>
      </c>
      <c r="C36" s="347"/>
      <c r="D36" s="347">
        <v>23284800</v>
      </c>
      <c r="E36" s="347">
        <v>23284800</v>
      </c>
      <c r="F36" s="347">
        <v>11880000</v>
      </c>
      <c r="G36" s="347"/>
      <c r="H36" s="347">
        <v>11880000</v>
      </c>
      <c r="I36" s="185"/>
      <c r="J36" s="185"/>
      <c r="K36" s="185">
        <v>11880000</v>
      </c>
      <c r="L36" s="185">
        <f t="shared" si="0"/>
        <v>0</v>
      </c>
      <c r="M36" s="185">
        <f t="shared" si="1"/>
        <v>0</v>
      </c>
    </row>
    <row r="37" spans="1:13" x14ac:dyDescent="0.25">
      <c r="A37" s="346" t="s">
        <v>243</v>
      </c>
      <c r="B37" s="346" t="s">
        <v>244</v>
      </c>
      <c r="C37" s="347"/>
      <c r="D37" s="347">
        <v>23284800</v>
      </c>
      <c r="E37" s="347">
        <v>23284800</v>
      </c>
      <c r="F37" s="347">
        <v>11880000</v>
      </c>
      <c r="G37" s="347"/>
      <c r="H37" s="347">
        <v>11880000</v>
      </c>
      <c r="I37" s="185"/>
      <c r="J37" s="185"/>
      <c r="K37" s="185">
        <v>11880000</v>
      </c>
      <c r="L37" s="185">
        <f t="shared" si="0"/>
        <v>0</v>
      </c>
      <c r="M37" s="185">
        <f t="shared" si="1"/>
        <v>0</v>
      </c>
    </row>
    <row r="38" spans="1:13" x14ac:dyDescent="0.25">
      <c r="A38" s="342" t="s">
        <v>245</v>
      </c>
      <c r="B38" s="342" t="s">
        <v>246</v>
      </c>
      <c r="C38" s="343"/>
      <c r="D38" s="343">
        <v>1303756</v>
      </c>
      <c r="E38" s="343">
        <v>36673183</v>
      </c>
      <c r="F38" s="343">
        <v>6342325</v>
      </c>
      <c r="G38" s="343">
        <v>29461688</v>
      </c>
      <c r="H38" s="343">
        <v>434586</v>
      </c>
      <c r="I38" s="180"/>
      <c r="J38" s="180">
        <v>29461688</v>
      </c>
      <c r="K38" s="180">
        <v>434586</v>
      </c>
      <c r="L38" s="185">
        <f t="shared" si="0"/>
        <v>0</v>
      </c>
      <c r="M38" s="185">
        <f t="shared" si="1"/>
        <v>0</v>
      </c>
    </row>
    <row r="39" spans="1:13" x14ac:dyDescent="0.25">
      <c r="A39" s="366" t="s">
        <v>247</v>
      </c>
      <c r="B39" s="366" t="s">
        <v>248</v>
      </c>
      <c r="C39" s="367"/>
      <c r="D39" s="367"/>
      <c r="E39" s="367">
        <v>5907739</v>
      </c>
      <c r="F39" s="367">
        <v>5907739</v>
      </c>
      <c r="G39" s="367"/>
      <c r="H39" s="367"/>
      <c r="I39" s="315"/>
      <c r="J39" s="315"/>
      <c r="K39" s="315"/>
      <c r="L39" s="185">
        <f t="shared" si="0"/>
        <v>0</v>
      </c>
      <c r="M39" s="185">
        <f t="shared" si="1"/>
        <v>0</v>
      </c>
    </row>
    <row r="40" spans="1:13" x14ac:dyDescent="0.25">
      <c r="A40" s="366" t="s">
        <v>249</v>
      </c>
      <c r="B40" s="366" t="s">
        <v>250</v>
      </c>
      <c r="C40" s="367"/>
      <c r="D40" s="367"/>
      <c r="E40" s="367">
        <v>5907739</v>
      </c>
      <c r="F40" s="367">
        <v>5907739</v>
      </c>
      <c r="G40" s="367"/>
      <c r="H40" s="367"/>
      <c r="I40" s="315"/>
      <c r="J40" s="315"/>
      <c r="K40" s="315"/>
      <c r="L40" s="185">
        <f t="shared" si="0"/>
        <v>0</v>
      </c>
      <c r="M40" s="185">
        <f t="shared" si="1"/>
        <v>0</v>
      </c>
    </row>
    <row r="41" spans="1:13" x14ac:dyDescent="0.25">
      <c r="A41" s="366" t="s">
        <v>251</v>
      </c>
      <c r="B41" s="366" t="s">
        <v>252</v>
      </c>
      <c r="C41" s="367"/>
      <c r="D41" s="367"/>
      <c r="E41" s="367">
        <v>5907739</v>
      </c>
      <c r="F41" s="367">
        <v>5907739</v>
      </c>
      <c r="G41" s="367"/>
      <c r="H41" s="367"/>
      <c r="I41" s="315"/>
      <c r="J41" s="315"/>
      <c r="K41" s="315"/>
      <c r="L41" s="185">
        <f t="shared" si="0"/>
        <v>0</v>
      </c>
      <c r="M41" s="185">
        <f t="shared" si="1"/>
        <v>0</v>
      </c>
    </row>
    <row r="42" spans="1:13" x14ac:dyDescent="0.25">
      <c r="A42" s="346" t="s">
        <v>253</v>
      </c>
      <c r="B42" s="346" t="s">
        <v>254</v>
      </c>
      <c r="C42" s="347"/>
      <c r="D42" s="347"/>
      <c r="E42" s="347"/>
      <c r="F42" s="347"/>
      <c r="G42" s="347"/>
      <c r="H42" s="347"/>
      <c r="I42" s="185"/>
      <c r="J42" s="185"/>
      <c r="K42" s="185"/>
      <c r="L42" s="185">
        <f t="shared" si="0"/>
        <v>0</v>
      </c>
      <c r="M42" s="185">
        <f t="shared" si="1"/>
        <v>0</v>
      </c>
    </row>
    <row r="43" spans="1:13" x14ac:dyDescent="0.25">
      <c r="A43" s="346" t="s">
        <v>255</v>
      </c>
      <c r="B43" s="346" t="s">
        <v>256</v>
      </c>
      <c r="C43" s="347"/>
      <c r="D43" s="347"/>
      <c r="E43" s="347"/>
      <c r="F43" s="347"/>
      <c r="G43" s="347"/>
      <c r="H43" s="347"/>
      <c r="I43" s="185"/>
      <c r="J43" s="185"/>
      <c r="K43" s="185"/>
      <c r="L43" s="185">
        <f t="shared" si="0"/>
        <v>0</v>
      </c>
      <c r="M43" s="185">
        <f t="shared" si="1"/>
        <v>0</v>
      </c>
    </row>
    <row r="44" spans="1:13" x14ac:dyDescent="0.25">
      <c r="A44" s="346" t="s">
        <v>257</v>
      </c>
      <c r="B44" s="346" t="s">
        <v>258</v>
      </c>
      <c r="C44" s="347"/>
      <c r="D44" s="347"/>
      <c r="E44" s="347"/>
      <c r="F44" s="347"/>
      <c r="G44" s="347"/>
      <c r="H44" s="347"/>
      <c r="I44" s="185"/>
      <c r="J44" s="185"/>
      <c r="K44" s="185"/>
      <c r="L44" s="185">
        <f t="shared" si="0"/>
        <v>0</v>
      </c>
      <c r="M44" s="185">
        <f t="shared" si="1"/>
        <v>0</v>
      </c>
    </row>
    <row r="45" spans="1:13" x14ac:dyDescent="0.25">
      <c r="A45" s="346" t="s">
        <v>259</v>
      </c>
      <c r="B45" s="346" t="s">
        <v>260</v>
      </c>
      <c r="C45" s="347"/>
      <c r="D45" s="347"/>
      <c r="E45" s="347"/>
      <c r="F45" s="347"/>
      <c r="G45" s="347"/>
      <c r="H45" s="347"/>
      <c r="I45" s="185"/>
      <c r="J45" s="185"/>
      <c r="K45" s="185"/>
      <c r="L45" s="185">
        <f t="shared" si="0"/>
        <v>0</v>
      </c>
      <c r="M45" s="185">
        <f t="shared" si="1"/>
        <v>0</v>
      </c>
    </row>
    <row r="46" spans="1:13" x14ac:dyDescent="0.25">
      <c r="A46" s="346" t="s">
        <v>261</v>
      </c>
      <c r="B46" s="346" t="s">
        <v>262</v>
      </c>
      <c r="C46" s="347"/>
      <c r="D46" s="347"/>
      <c r="E46" s="347"/>
      <c r="F46" s="347"/>
      <c r="G46" s="347"/>
      <c r="H46" s="347"/>
      <c r="I46" s="185"/>
      <c r="J46" s="185"/>
      <c r="K46" s="185"/>
      <c r="L46" s="185">
        <f t="shared" si="0"/>
        <v>0</v>
      </c>
      <c r="M46" s="185">
        <f t="shared" si="1"/>
        <v>0</v>
      </c>
    </row>
    <row r="47" spans="1:13" x14ac:dyDescent="0.25">
      <c r="A47" s="346" t="s">
        <v>263</v>
      </c>
      <c r="B47" s="346" t="s">
        <v>264</v>
      </c>
      <c r="C47" s="347"/>
      <c r="D47" s="347"/>
      <c r="E47" s="347"/>
      <c r="F47" s="347"/>
      <c r="G47" s="347"/>
      <c r="H47" s="347"/>
      <c r="I47" s="185"/>
      <c r="J47" s="185"/>
      <c r="K47" s="185"/>
      <c r="L47" s="185">
        <f t="shared" si="0"/>
        <v>0</v>
      </c>
      <c r="M47" s="185">
        <f t="shared" si="1"/>
        <v>0</v>
      </c>
    </row>
    <row r="48" spans="1:13" x14ac:dyDescent="0.25">
      <c r="A48" s="346" t="s">
        <v>265</v>
      </c>
      <c r="B48" s="346" t="s">
        <v>266</v>
      </c>
      <c r="C48" s="347"/>
      <c r="D48" s="347"/>
      <c r="E48" s="347"/>
      <c r="F48" s="347"/>
      <c r="G48" s="347"/>
      <c r="H48" s="347"/>
      <c r="I48" s="185"/>
      <c r="J48" s="185"/>
      <c r="K48" s="185"/>
      <c r="L48" s="185">
        <f t="shared" si="0"/>
        <v>0</v>
      </c>
      <c r="M48" s="185">
        <f t="shared" si="1"/>
        <v>0</v>
      </c>
    </row>
    <row r="49" spans="1:13" x14ac:dyDescent="0.25">
      <c r="A49" s="346" t="s">
        <v>267</v>
      </c>
      <c r="B49" s="346" t="s">
        <v>268</v>
      </c>
      <c r="C49" s="347"/>
      <c r="D49" s="347"/>
      <c r="E49" s="347">
        <v>29461688</v>
      </c>
      <c r="F49" s="347"/>
      <c r="G49" s="347">
        <v>29461688</v>
      </c>
      <c r="H49" s="347"/>
      <c r="I49" s="185"/>
      <c r="J49" s="185">
        <v>29461688</v>
      </c>
      <c r="K49" s="185"/>
      <c r="L49" s="185">
        <f t="shared" si="0"/>
        <v>0</v>
      </c>
      <c r="M49" s="185">
        <f t="shared" si="1"/>
        <v>0</v>
      </c>
    </row>
    <row r="50" spans="1:13" x14ac:dyDescent="0.25">
      <c r="A50" s="346" t="s">
        <v>269</v>
      </c>
      <c r="B50" s="346" t="s">
        <v>270</v>
      </c>
      <c r="C50" s="347"/>
      <c r="D50" s="347">
        <v>1303756</v>
      </c>
      <c r="E50" s="347">
        <v>1303756</v>
      </c>
      <c r="F50" s="347">
        <v>434586</v>
      </c>
      <c r="G50" s="347"/>
      <c r="H50" s="347">
        <v>434586</v>
      </c>
      <c r="I50" s="185"/>
      <c r="J50" s="185"/>
      <c r="K50" s="185">
        <v>434586</v>
      </c>
      <c r="L50" s="185">
        <f t="shared" si="0"/>
        <v>0</v>
      </c>
      <c r="M50" s="185">
        <f t="shared" si="1"/>
        <v>0</v>
      </c>
    </row>
    <row r="51" spans="1:13" x14ac:dyDescent="0.25">
      <c r="A51" s="346" t="s">
        <v>271</v>
      </c>
      <c r="B51" s="346" t="s">
        <v>272</v>
      </c>
      <c r="C51" s="347"/>
      <c r="D51" s="347"/>
      <c r="E51" s="347"/>
      <c r="F51" s="347"/>
      <c r="G51" s="347"/>
      <c r="H51" s="347"/>
      <c r="I51" s="185"/>
      <c r="J51" s="185"/>
      <c r="K51" s="185"/>
      <c r="L51" s="185">
        <f t="shared" si="0"/>
        <v>0</v>
      </c>
      <c r="M51" s="185">
        <f t="shared" si="1"/>
        <v>0</v>
      </c>
    </row>
    <row r="52" spans="1:13" x14ac:dyDescent="0.25">
      <c r="A52" s="346" t="s">
        <v>273</v>
      </c>
      <c r="B52" s="346" t="s">
        <v>274</v>
      </c>
      <c r="C52" s="347"/>
      <c r="D52" s="347"/>
      <c r="E52" s="347"/>
      <c r="F52" s="347"/>
      <c r="G52" s="347"/>
      <c r="H52" s="347"/>
      <c r="I52" s="185"/>
      <c r="J52" s="185"/>
      <c r="K52" s="185"/>
      <c r="L52" s="185">
        <f t="shared" si="0"/>
        <v>0</v>
      </c>
      <c r="M52" s="185">
        <f t="shared" si="1"/>
        <v>0</v>
      </c>
    </row>
    <row r="53" spans="1:13" x14ac:dyDescent="0.25">
      <c r="A53" s="362" t="s">
        <v>275</v>
      </c>
      <c r="B53" s="362" t="s">
        <v>276</v>
      </c>
      <c r="C53" s="363"/>
      <c r="D53" s="363">
        <v>2</v>
      </c>
      <c r="E53" s="363">
        <v>24842192</v>
      </c>
      <c r="F53" s="363">
        <v>24842192</v>
      </c>
      <c r="G53" s="363"/>
      <c r="H53" s="363">
        <v>2</v>
      </c>
      <c r="I53" s="309"/>
      <c r="J53" s="309"/>
      <c r="K53" s="309">
        <v>2</v>
      </c>
      <c r="L53" s="185">
        <f t="shared" si="0"/>
        <v>0</v>
      </c>
      <c r="M53" s="185">
        <f t="shared" si="1"/>
        <v>0</v>
      </c>
    </row>
    <row r="54" spans="1:13" x14ac:dyDescent="0.25">
      <c r="A54" s="366" t="s">
        <v>277</v>
      </c>
      <c r="B54" s="366" t="s">
        <v>278</v>
      </c>
      <c r="C54" s="367"/>
      <c r="D54" s="367">
        <v>2</v>
      </c>
      <c r="E54" s="367">
        <v>24842192</v>
      </c>
      <c r="F54" s="367">
        <v>24842192</v>
      </c>
      <c r="G54" s="367"/>
      <c r="H54" s="367">
        <v>2</v>
      </c>
      <c r="I54" s="315"/>
      <c r="J54" s="315"/>
      <c r="K54" s="315">
        <v>2</v>
      </c>
      <c r="L54" s="185">
        <f t="shared" si="0"/>
        <v>0</v>
      </c>
      <c r="M54" s="185">
        <f t="shared" si="1"/>
        <v>0</v>
      </c>
    </row>
    <row r="55" spans="1:13" x14ac:dyDescent="0.25">
      <c r="A55" s="362" t="s">
        <v>279</v>
      </c>
      <c r="B55" s="362" t="s">
        <v>280</v>
      </c>
      <c r="C55" s="363"/>
      <c r="D55" s="363"/>
      <c r="E55" s="363"/>
      <c r="F55" s="363"/>
      <c r="G55" s="363"/>
      <c r="H55" s="363"/>
      <c r="I55" s="309"/>
      <c r="J55" s="309"/>
      <c r="K55" s="309"/>
      <c r="L55" s="185">
        <f t="shared" si="0"/>
        <v>0</v>
      </c>
      <c r="M55" s="185">
        <f t="shared" si="1"/>
        <v>0</v>
      </c>
    </row>
    <row r="56" spans="1:13" x14ac:dyDescent="0.25">
      <c r="A56" s="366" t="s">
        <v>281</v>
      </c>
      <c r="B56" s="366" t="s">
        <v>282</v>
      </c>
      <c r="C56" s="367"/>
      <c r="D56" s="367"/>
      <c r="E56" s="367"/>
      <c r="F56" s="367"/>
      <c r="G56" s="367"/>
      <c r="H56" s="367"/>
      <c r="I56" s="315"/>
      <c r="J56" s="315"/>
      <c r="K56" s="315"/>
      <c r="L56" s="185">
        <f t="shared" si="0"/>
        <v>0</v>
      </c>
      <c r="M56" s="185">
        <f t="shared" si="1"/>
        <v>0</v>
      </c>
    </row>
    <row r="57" spans="1:13" x14ac:dyDescent="0.25">
      <c r="A57" s="366" t="s">
        <v>283</v>
      </c>
      <c r="B57" s="366" t="s">
        <v>284</v>
      </c>
      <c r="C57" s="367"/>
      <c r="D57" s="367"/>
      <c r="E57" s="367"/>
      <c r="F57" s="367"/>
      <c r="G57" s="367"/>
      <c r="H57" s="367"/>
      <c r="I57" s="315"/>
      <c r="J57" s="315"/>
      <c r="K57" s="315"/>
      <c r="L57" s="185">
        <f t="shared" si="0"/>
        <v>0</v>
      </c>
      <c r="M57" s="185">
        <f t="shared" si="1"/>
        <v>0</v>
      </c>
    </row>
    <row r="58" spans="1:13" x14ac:dyDescent="0.25">
      <c r="A58" s="362" t="s">
        <v>285</v>
      </c>
      <c r="B58" s="362" t="s">
        <v>286</v>
      </c>
      <c r="C58" s="363"/>
      <c r="D58" s="363">
        <v>8706874</v>
      </c>
      <c r="E58" s="363">
        <v>13901978</v>
      </c>
      <c r="F58" s="363">
        <v>14307929</v>
      </c>
      <c r="G58" s="363"/>
      <c r="H58" s="363">
        <v>9112825</v>
      </c>
      <c r="I58" s="309"/>
      <c r="J58" s="309"/>
      <c r="K58" s="309">
        <v>9112825</v>
      </c>
      <c r="L58" s="185">
        <f t="shared" si="0"/>
        <v>0</v>
      </c>
      <c r="M58" s="185">
        <f t="shared" si="1"/>
        <v>0</v>
      </c>
    </row>
    <row r="59" spans="1:13" x14ac:dyDescent="0.25">
      <c r="A59" s="366" t="s">
        <v>287</v>
      </c>
      <c r="B59" s="366" t="s">
        <v>288</v>
      </c>
      <c r="C59" s="367"/>
      <c r="D59" s="367"/>
      <c r="E59" s="367">
        <v>4189600</v>
      </c>
      <c r="F59" s="367">
        <v>4189600</v>
      </c>
      <c r="G59" s="367"/>
      <c r="H59" s="367"/>
      <c r="I59" s="315"/>
      <c r="J59" s="315"/>
      <c r="K59" s="315"/>
      <c r="L59" s="185">
        <f t="shared" si="0"/>
        <v>0</v>
      </c>
      <c r="M59" s="185">
        <f t="shared" si="1"/>
        <v>0</v>
      </c>
    </row>
    <row r="60" spans="1:13" x14ac:dyDescent="0.25">
      <c r="A60" s="366" t="s">
        <v>289</v>
      </c>
      <c r="B60" s="366" t="s">
        <v>290</v>
      </c>
      <c r="C60" s="367"/>
      <c r="D60" s="367"/>
      <c r="E60" s="367">
        <v>754128</v>
      </c>
      <c r="F60" s="367">
        <v>754128</v>
      </c>
      <c r="G60" s="367"/>
      <c r="H60" s="367"/>
      <c r="I60" s="315"/>
      <c r="J60" s="315"/>
      <c r="K60" s="315"/>
      <c r="L60" s="185">
        <f t="shared" si="0"/>
        <v>0</v>
      </c>
      <c r="M60" s="185">
        <f t="shared" si="1"/>
        <v>0</v>
      </c>
    </row>
    <row r="61" spans="1:13" x14ac:dyDescent="0.25">
      <c r="A61" s="366" t="s">
        <v>291</v>
      </c>
      <c r="B61" s="366" t="s">
        <v>292</v>
      </c>
      <c r="C61" s="367"/>
      <c r="D61" s="367"/>
      <c r="E61" s="367">
        <v>167584</v>
      </c>
      <c r="F61" s="367">
        <v>167584</v>
      </c>
      <c r="G61" s="367"/>
      <c r="H61" s="367"/>
      <c r="I61" s="315"/>
      <c r="J61" s="315"/>
      <c r="K61" s="315"/>
      <c r="L61" s="185">
        <f t="shared" si="0"/>
        <v>0</v>
      </c>
      <c r="M61" s="185">
        <f t="shared" si="1"/>
        <v>0</v>
      </c>
    </row>
    <row r="62" spans="1:13" x14ac:dyDescent="0.25">
      <c r="A62" s="366" t="s">
        <v>293</v>
      </c>
      <c r="B62" s="366" t="s">
        <v>286</v>
      </c>
      <c r="C62" s="367"/>
      <c r="D62" s="367">
        <v>8706874</v>
      </c>
      <c r="E62" s="367">
        <v>8790666</v>
      </c>
      <c r="F62" s="367">
        <v>9196617</v>
      </c>
      <c r="G62" s="367"/>
      <c r="H62" s="367">
        <v>9112825</v>
      </c>
      <c r="I62" s="315"/>
      <c r="J62" s="315"/>
      <c r="K62" s="315">
        <v>9112825</v>
      </c>
      <c r="L62" s="185">
        <f t="shared" si="0"/>
        <v>0</v>
      </c>
      <c r="M62" s="185">
        <f t="shared" si="1"/>
        <v>0</v>
      </c>
    </row>
    <row r="63" spans="1:13" x14ac:dyDescent="0.25">
      <c r="A63" s="366" t="s">
        <v>294</v>
      </c>
      <c r="B63" s="366" t="s">
        <v>295</v>
      </c>
      <c r="C63" s="367"/>
      <c r="D63" s="367">
        <v>8706874</v>
      </c>
      <c r="E63" s="367">
        <v>8790666</v>
      </c>
      <c r="F63" s="367">
        <v>9196617</v>
      </c>
      <c r="G63" s="367"/>
      <c r="H63" s="367">
        <v>9112825</v>
      </c>
      <c r="I63" s="315"/>
      <c r="J63" s="315"/>
      <c r="K63" s="315">
        <v>9112825</v>
      </c>
      <c r="L63" s="185">
        <f t="shared" si="0"/>
        <v>0</v>
      </c>
      <c r="M63" s="185">
        <f t="shared" si="1"/>
        <v>0</v>
      </c>
    </row>
    <row r="64" spans="1:13" x14ac:dyDescent="0.25">
      <c r="A64" s="366" t="s">
        <v>296</v>
      </c>
      <c r="B64" s="366" t="s">
        <v>297</v>
      </c>
      <c r="C64" s="367"/>
      <c r="D64" s="367">
        <v>8706874</v>
      </c>
      <c r="E64" s="367">
        <v>8790666</v>
      </c>
      <c r="F64" s="367">
        <v>9196617</v>
      </c>
      <c r="G64" s="367"/>
      <c r="H64" s="367">
        <v>9112825</v>
      </c>
      <c r="I64" s="315"/>
      <c r="J64" s="315"/>
      <c r="K64" s="315">
        <v>9112825</v>
      </c>
      <c r="L64" s="185">
        <f t="shared" si="0"/>
        <v>0</v>
      </c>
      <c r="M64" s="185">
        <f t="shared" si="1"/>
        <v>0</v>
      </c>
    </row>
    <row r="65" spans="1:13" x14ac:dyDescent="0.25">
      <c r="A65" s="362" t="s">
        <v>298</v>
      </c>
      <c r="B65" s="362" t="s">
        <v>299</v>
      </c>
      <c r="C65" s="363"/>
      <c r="D65" s="363">
        <v>60000000</v>
      </c>
      <c r="E65" s="363"/>
      <c r="F65" s="363">
        <v>540000000</v>
      </c>
      <c r="G65" s="363"/>
      <c r="H65" s="363">
        <v>600000000</v>
      </c>
      <c r="I65" s="309"/>
      <c r="J65" s="309"/>
      <c r="K65" s="309">
        <v>600000000</v>
      </c>
      <c r="L65" s="185">
        <f t="shared" si="0"/>
        <v>0</v>
      </c>
      <c r="M65" s="185">
        <f t="shared" si="1"/>
        <v>0</v>
      </c>
    </row>
    <row r="66" spans="1:13" x14ac:dyDescent="0.25">
      <c r="A66" s="366" t="s">
        <v>300</v>
      </c>
      <c r="B66" s="366" t="s">
        <v>301</v>
      </c>
      <c r="C66" s="367"/>
      <c r="D66" s="367">
        <v>60000000</v>
      </c>
      <c r="E66" s="367"/>
      <c r="F66" s="367">
        <v>540000000</v>
      </c>
      <c r="G66" s="367"/>
      <c r="H66" s="367">
        <v>600000000</v>
      </c>
      <c r="I66" s="315"/>
      <c r="J66" s="315"/>
      <c r="K66" s="315">
        <v>600000000</v>
      </c>
      <c r="L66" s="185">
        <f t="shared" si="0"/>
        <v>0</v>
      </c>
      <c r="M66" s="185">
        <f t="shared" si="1"/>
        <v>0</v>
      </c>
    </row>
    <row r="67" spans="1:13" x14ac:dyDescent="0.25">
      <c r="A67" s="366" t="s">
        <v>302</v>
      </c>
      <c r="B67" s="366" t="s">
        <v>303</v>
      </c>
      <c r="C67" s="367"/>
      <c r="D67" s="367">
        <v>60000000</v>
      </c>
      <c r="E67" s="367"/>
      <c r="F67" s="367">
        <v>540000000</v>
      </c>
      <c r="G67" s="367"/>
      <c r="H67" s="367">
        <v>600000000</v>
      </c>
      <c r="I67" s="315"/>
      <c r="J67" s="315"/>
      <c r="K67" s="315">
        <v>600000000</v>
      </c>
      <c r="L67" s="185">
        <f t="shared" ref="L67:L71" si="2">G67-J67</f>
        <v>0</v>
      </c>
      <c r="M67" s="185">
        <f t="shared" ref="M67:M71" si="3">H67-K67</f>
        <v>0</v>
      </c>
    </row>
    <row r="68" spans="1:13" x14ac:dyDescent="0.25">
      <c r="A68" s="366" t="s">
        <v>304</v>
      </c>
      <c r="B68" s="366" t="s">
        <v>301</v>
      </c>
      <c r="C68" s="367"/>
      <c r="D68" s="367">
        <v>60000000</v>
      </c>
      <c r="E68" s="367"/>
      <c r="F68" s="367">
        <v>540000000</v>
      </c>
      <c r="G68" s="367"/>
      <c r="H68" s="367">
        <v>600000000</v>
      </c>
      <c r="I68" s="315"/>
      <c r="J68" s="315"/>
      <c r="K68" s="315">
        <v>600000000</v>
      </c>
      <c r="L68" s="185">
        <f t="shared" si="2"/>
        <v>0</v>
      </c>
      <c r="M68" s="185">
        <f t="shared" si="3"/>
        <v>0</v>
      </c>
    </row>
    <row r="69" spans="1:13" x14ac:dyDescent="0.25">
      <c r="A69" s="342" t="s">
        <v>305</v>
      </c>
      <c r="B69" s="342" t="s">
        <v>306</v>
      </c>
      <c r="C69" s="343"/>
      <c r="D69" s="343">
        <v>1127312500</v>
      </c>
      <c r="E69" s="343"/>
      <c r="F69" s="343">
        <v>14006100</v>
      </c>
      <c r="G69" s="343"/>
      <c r="H69" s="343">
        <v>1141318600</v>
      </c>
      <c r="I69" s="180"/>
      <c r="J69" s="180"/>
      <c r="K69" s="180">
        <v>1141318600</v>
      </c>
      <c r="L69" s="185">
        <f t="shared" si="2"/>
        <v>0</v>
      </c>
      <c r="M69" s="185">
        <f t="shared" si="3"/>
        <v>0</v>
      </c>
    </row>
    <row r="70" spans="1:13" x14ac:dyDescent="0.25">
      <c r="A70" s="346" t="s">
        <v>307</v>
      </c>
      <c r="B70" s="346" t="s">
        <v>308</v>
      </c>
      <c r="C70" s="347"/>
      <c r="D70" s="347">
        <v>1021077429</v>
      </c>
      <c r="E70" s="347"/>
      <c r="F70" s="347"/>
      <c r="G70" s="347"/>
      <c r="H70" s="347">
        <v>1021077429</v>
      </c>
      <c r="I70" s="185"/>
      <c r="J70" s="185"/>
      <c r="K70" s="185">
        <v>1021077429</v>
      </c>
      <c r="L70" s="185">
        <f t="shared" si="2"/>
        <v>0</v>
      </c>
      <c r="M70" s="185">
        <f t="shared" si="3"/>
        <v>0</v>
      </c>
    </row>
    <row r="71" spans="1:13" x14ac:dyDescent="0.25">
      <c r="A71" s="346" t="s">
        <v>309</v>
      </c>
      <c r="B71" s="346" t="s">
        <v>310</v>
      </c>
      <c r="C71" s="347"/>
      <c r="D71" s="347">
        <v>106235071</v>
      </c>
      <c r="E71" s="347"/>
      <c r="F71" s="347">
        <v>14006100</v>
      </c>
      <c r="G71" s="347"/>
      <c r="H71" s="347">
        <v>120241171</v>
      </c>
      <c r="I71" s="185"/>
      <c r="J71" s="185"/>
      <c r="K71" s="185">
        <v>120241171</v>
      </c>
      <c r="L71" s="185">
        <f t="shared" si="2"/>
        <v>0</v>
      </c>
      <c r="M71" s="185">
        <f t="shared" si="3"/>
        <v>0</v>
      </c>
    </row>
    <row r="72" spans="1:13" x14ac:dyDescent="0.25">
      <c r="A72" s="342" t="s">
        <v>311</v>
      </c>
      <c r="B72" s="342" t="s">
        <v>312</v>
      </c>
      <c r="C72" s="343"/>
      <c r="D72" s="343"/>
      <c r="E72" s="343">
        <v>73846742</v>
      </c>
      <c r="F72" s="343">
        <v>73846742</v>
      </c>
      <c r="G72" s="343"/>
      <c r="H72" s="343"/>
      <c r="I72" s="180"/>
      <c r="J72" s="180">
        <v>73846742</v>
      </c>
      <c r="K72" s="180">
        <v>73846742</v>
      </c>
      <c r="L72" s="185">
        <f>E72-J72</f>
        <v>0</v>
      </c>
      <c r="M72" s="185">
        <f>F72-K72</f>
        <v>0</v>
      </c>
    </row>
    <row r="73" spans="1:13" x14ac:dyDescent="0.25">
      <c r="A73" s="346" t="s">
        <v>313</v>
      </c>
      <c r="B73" s="346" t="s">
        <v>314</v>
      </c>
      <c r="C73" s="347"/>
      <c r="D73" s="347"/>
      <c r="E73" s="347">
        <v>73846742</v>
      </c>
      <c r="F73" s="347">
        <v>73846742</v>
      </c>
      <c r="G73" s="347"/>
      <c r="H73" s="347"/>
      <c r="I73" s="185"/>
      <c r="J73" s="185">
        <v>73846742</v>
      </c>
      <c r="K73" s="185">
        <v>73846742</v>
      </c>
      <c r="L73" s="185">
        <f t="shared" ref="L73:L99" si="4">E73-J73</f>
        <v>0</v>
      </c>
      <c r="M73" s="185">
        <f t="shared" ref="M73:M99" si="5">F73-K73</f>
        <v>0</v>
      </c>
    </row>
    <row r="74" spans="1:13" x14ac:dyDescent="0.25">
      <c r="A74" s="346" t="s">
        <v>577</v>
      </c>
      <c r="B74" s="346" t="s">
        <v>578</v>
      </c>
      <c r="C74" s="347"/>
      <c r="D74" s="347"/>
      <c r="E74" s="347"/>
      <c r="F74" s="347"/>
      <c r="G74" s="347"/>
      <c r="H74" s="347"/>
      <c r="I74" s="185"/>
      <c r="J74" s="185"/>
      <c r="K74" s="185"/>
      <c r="L74" s="185">
        <f t="shared" si="4"/>
        <v>0</v>
      </c>
      <c r="M74" s="185">
        <f t="shared" si="5"/>
        <v>0</v>
      </c>
    </row>
    <row r="75" spans="1:13" x14ac:dyDescent="0.25">
      <c r="A75" s="346" t="s">
        <v>315</v>
      </c>
      <c r="B75" s="346" t="s">
        <v>316</v>
      </c>
      <c r="C75" s="347"/>
      <c r="D75" s="347"/>
      <c r="E75" s="347">
        <v>73846742</v>
      </c>
      <c r="F75" s="347">
        <v>73846742</v>
      </c>
      <c r="G75" s="347"/>
      <c r="H75" s="347"/>
      <c r="I75" s="185"/>
      <c r="J75" s="185">
        <v>73846742</v>
      </c>
      <c r="K75" s="185">
        <v>73846742</v>
      </c>
      <c r="L75" s="185">
        <f t="shared" si="4"/>
        <v>0</v>
      </c>
      <c r="M75" s="185">
        <f t="shared" si="5"/>
        <v>0</v>
      </c>
    </row>
    <row r="76" spans="1:13" x14ac:dyDescent="0.25">
      <c r="A76" s="342" t="s">
        <v>317</v>
      </c>
      <c r="B76" s="342" t="s">
        <v>318</v>
      </c>
      <c r="C76" s="343"/>
      <c r="D76" s="343"/>
      <c r="E76" s="343">
        <v>156198</v>
      </c>
      <c r="F76" s="343">
        <v>156198</v>
      </c>
      <c r="G76" s="343"/>
      <c r="H76" s="343"/>
      <c r="I76" s="180"/>
      <c r="J76" s="180">
        <v>156198</v>
      </c>
      <c r="K76" s="180">
        <v>156198</v>
      </c>
      <c r="L76" s="185">
        <f t="shared" si="4"/>
        <v>0</v>
      </c>
      <c r="M76" s="185">
        <f t="shared" si="5"/>
        <v>0</v>
      </c>
    </row>
    <row r="77" spans="1:13" x14ac:dyDescent="0.25">
      <c r="A77" s="346" t="s">
        <v>319</v>
      </c>
      <c r="B77" s="346" t="s">
        <v>320</v>
      </c>
      <c r="C77" s="347"/>
      <c r="D77" s="347"/>
      <c r="E77" s="347">
        <v>156198</v>
      </c>
      <c r="F77" s="347">
        <v>156198</v>
      </c>
      <c r="G77" s="347"/>
      <c r="H77" s="347"/>
      <c r="I77" s="185"/>
      <c r="J77" s="185">
        <v>156198</v>
      </c>
      <c r="K77" s="185">
        <v>156198</v>
      </c>
      <c r="L77" s="185">
        <f t="shared" si="4"/>
        <v>0</v>
      </c>
      <c r="M77" s="185">
        <f t="shared" si="5"/>
        <v>0</v>
      </c>
    </row>
    <row r="78" spans="1:13" x14ac:dyDescent="0.25">
      <c r="A78" s="342" t="s">
        <v>321</v>
      </c>
      <c r="B78" s="342" t="s">
        <v>322</v>
      </c>
      <c r="C78" s="343"/>
      <c r="D78" s="343"/>
      <c r="E78" s="343">
        <v>26110080</v>
      </c>
      <c r="F78" s="343">
        <v>26110080</v>
      </c>
      <c r="G78" s="343"/>
      <c r="H78" s="343"/>
      <c r="I78" s="180"/>
      <c r="J78" s="180">
        <v>26110080</v>
      </c>
      <c r="K78" s="180">
        <v>26110080</v>
      </c>
      <c r="L78" s="185">
        <f t="shared" si="4"/>
        <v>0</v>
      </c>
      <c r="M78" s="185">
        <f t="shared" si="5"/>
        <v>0</v>
      </c>
    </row>
    <row r="79" spans="1:13" x14ac:dyDescent="0.25">
      <c r="A79" s="342" t="s">
        <v>323</v>
      </c>
      <c r="B79" s="342" t="s">
        <v>324</v>
      </c>
      <c r="C79" s="343"/>
      <c r="D79" s="343"/>
      <c r="E79" s="343">
        <v>26110080</v>
      </c>
      <c r="F79" s="343">
        <v>26110080</v>
      </c>
      <c r="G79" s="343"/>
      <c r="H79" s="343"/>
      <c r="I79" s="180"/>
      <c r="J79" s="180">
        <v>26110080</v>
      </c>
      <c r="K79" s="180">
        <v>26110080</v>
      </c>
      <c r="L79" s="185">
        <f t="shared" si="4"/>
        <v>0</v>
      </c>
      <c r="M79" s="185">
        <f t="shared" si="5"/>
        <v>0</v>
      </c>
    </row>
    <row r="80" spans="1:13" x14ac:dyDescent="0.25">
      <c r="A80" s="346" t="s">
        <v>325</v>
      </c>
      <c r="B80" s="346" t="s">
        <v>326</v>
      </c>
      <c r="C80" s="347"/>
      <c r="D80" s="347"/>
      <c r="E80" s="347">
        <v>26110080</v>
      </c>
      <c r="F80" s="347">
        <v>26110080</v>
      </c>
      <c r="G80" s="347"/>
      <c r="H80" s="347"/>
      <c r="I80" s="185"/>
      <c r="J80" s="185">
        <v>26110080</v>
      </c>
      <c r="K80" s="185">
        <v>26110080</v>
      </c>
      <c r="L80" s="185">
        <f t="shared" si="4"/>
        <v>0</v>
      </c>
      <c r="M80" s="185">
        <f t="shared" si="5"/>
        <v>0</v>
      </c>
    </row>
    <row r="81" spans="1:13" x14ac:dyDescent="0.25">
      <c r="A81" s="346" t="s">
        <v>327</v>
      </c>
      <c r="B81" s="346" t="s">
        <v>328</v>
      </c>
      <c r="C81" s="347"/>
      <c r="D81" s="347"/>
      <c r="E81" s="347">
        <v>26110080</v>
      </c>
      <c r="F81" s="347">
        <v>26110080</v>
      </c>
      <c r="G81" s="347"/>
      <c r="H81" s="347"/>
      <c r="I81" s="185"/>
      <c r="J81" s="185">
        <v>26110080</v>
      </c>
      <c r="K81" s="185">
        <v>26110080</v>
      </c>
      <c r="L81" s="185">
        <f t="shared" si="4"/>
        <v>0</v>
      </c>
      <c r="M81" s="185">
        <f t="shared" si="5"/>
        <v>0</v>
      </c>
    </row>
    <row r="82" spans="1:13" x14ac:dyDescent="0.25">
      <c r="A82" s="342" t="s">
        <v>329</v>
      </c>
      <c r="B82" s="342" t="s">
        <v>330</v>
      </c>
      <c r="C82" s="343"/>
      <c r="D82" s="343"/>
      <c r="E82" s="343">
        <v>286981</v>
      </c>
      <c r="F82" s="343">
        <v>286981</v>
      </c>
      <c r="G82" s="343"/>
      <c r="H82" s="343"/>
      <c r="I82" s="180"/>
      <c r="J82" s="180">
        <v>286981</v>
      </c>
      <c r="K82" s="180">
        <v>286981</v>
      </c>
      <c r="L82" s="185">
        <f t="shared" si="4"/>
        <v>0</v>
      </c>
      <c r="M82" s="185">
        <f t="shared" si="5"/>
        <v>0</v>
      </c>
    </row>
    <row r="83" spans="1:13" x14ac:dyDescent="0.25">
      <c r="A83" s="346" t="s">
        <v>331</v>
      </c>
      <c r="B83" s="346" t="s">
        <v>332</v>
      </c>
      <c r="C83" s="347"/>
      <c r="D83" s="347"/>
      <c r="E83" s="347">
        <v>286981</v>
      </c>
      <c r="F83" s="347">
        <v>286981</v>
      </c>
      <c r="G83" s="347"/>
      <c r="H83" s="347"/>
      <c r="I83" s="185"/>
      <c r="J83" s="185">
        <v>286981</v>
      </c>
      <c r="K83" s="185">
        <v>286981</v>
      </c>
      <c r="L83" s="185">
        <f t="shared" si="4"/>
        <v>0</v>
      </c>
      <c r="M83" s="185">
        <f t="shared" si="5"/>
        <v>0</v>
      </c>
    </row>
    <row r="84" spans="1:13" x14ac:dyDescent="0.25">
      <c r="A84" s="342" t="s">
        <v>333</v>
      </c>
      <c r="B84" s="342" t="s">
        <v>334</v>
      </c>
      <c r="C84" s="343"/>
      <c r="D84" s="343"/>
      <c r="E84" s="343">
        <v>33599779</v>
      </c>
      <c r="F84" s="343">
        <v>33599779</v>
      </c>
      <c r="G84" s="343"/>
      <c r="H84" s="343"/>
      <c r="I84" s="180"/>
      <c r="J84" s="180">
        <v>33599779</v>
      </c>
      <c r="K84" s="180">
        <v>33599779</v>
      </c>
      <c r="L84" s="185">
        <f t="shared" si="4"/>
        <v>0</v>
      </c>
      <c r="M84" s="185">
        <f t="shared" si="5"/>
        <v>0</v>
      </c>
    </row>
    <row r="85" spans="1:13" x14ac:dyDescent="0.25">
      <c r="A85" s="346" t="s">
        <v>335</v>
      </c>
      <c r="B85" s="346" t="s">
        <v>336</v>
      </c>
      <c r="C85" s="347"/>
      <c r="D85" s="347"/>
      <c r="E85" s="347">
        <v>8000000</v>
      </c>
      <c r="F85" s="347">
        <v>8000000</v>
      </c>
      <c r="G85" s="347"/>
      <c r="H85" s="347"/>
      <c r="I85" s="185"/>
      <c r="J85" s="185">
        <v>8000000</v>
      </c>
      <c r="K85" s="185">
        <v>8000000</v>
      </c>
      <c r="L85" s="185">
        <f t="shared" si="4"/>
        <v>0</v>
      </c>
      <c r="M85" s="185">
        <f t="shared" si="5"/>
        <v>0</v>
      </c>
    </row>
    <row r="86" spans="1:13" x14ac:dyDescent="0.25">
      <c r="A86" s="346" t="s">
        <v>337</v>
      </c>
      <c r="B86" s="346" t="s">
        <v>338</v>
      </c>
      <c r="C86" s="347"/>
      <c r="D86" s="347"/>
      <c r="E86" s="347">
        <v>2232825</v>
      </c>
      <c r="F86" s="347">
        <v>2232825</v>
      </c>
      <c r="G86" s="347"/>
      <c r="H86" s="347"/>
      <c r="I86" s="185"/>
      <c r="J86" s="185">
        <v>2232825</v>
      </c>
      <c r="K86" s="185">
        <v>2232825</v>
      </c>
      <c r="L86" s="185">
        <f t="shared" si="4"/>
        <v>0</v>
      </c>
      <c r="M86" s="185">
        <f t="shared" si="5"/>
        <v>0</v>
      </c>
    </row>
    <row r="87" spans="1:13" x14ac:dyDescent="0.25">
      <c r="A87" s="346" t="s">
        <v>339</v>
      </c>
      <c r="B87" s="346" t="s">
        <v>340</v>
      </c>
      <c r="C87" s="347"/>
      <c r="D87" s="347"/>
      <c r="E87" s="347"/>
      <c r="F87" s="347"/>
      <c r="G87" s="347"/>
      <c r="H87" s="347"/>
      <c r="I87" s="185"/>
      <c r="J87" s="185"/>
      <c r="K87" s="185"/>
      <c r="L87" s="185">
        <f t="shared" si="4"/>
        <v>0</v>
      </c>
      <c r="M87" s="185">
        <f t="shared" si="5"/>
        <v>0</v>
      </c>
    </row>
    <row r="88" spans="1:13" x14ac:dyDescent="0.25">
      <c r="A88" s="346" t="s">
        <v>341</v>
      </c>
      <c r="B88" s="346" t="s">
        <v>342</v>
      </c>
      <c r="C88" s="347"/>
      <c r="D88" s="347"/>
      <c r="E88" s="347">
        <v>6036262</v>
      </c>
      <c r="F88" s="347">
        <v>6036262</v>
      </c>
      <c r="G88" s="347"/>
      <c r="H88" s="347"/>
      <c r="I88" s="185"/>
      <c r="J88" s="185">
        <v>6036262</v>
      </c>
      <c r="K88" s="185">
        <v>6036262</v>
      </c>
      <c r="L88" s="185">
        <f t="shared" si="4"/>
        <v>0</v>
      </c>
      <c r="M88" s="185">
        <f t="shared" si="5"/>
        <v>0</v>
      </c>
    </row>
    <row r="89" spans="1:13" x14ac:dyDescent="0.25">
      <c r="A89" s="346" t="s">
        <v>343</v>
      </c>
      <c r="B89" s="346" t="s">
        <v>344</v>
      </c>
      <c r="C89" s="347"/>
      <c r="D89" s="347"/>
      <c r="E89" s="347">
        <v>220000</v>
      </c>
      <c r="F89" s="347">
        <v>220000</v>
      </c>
      <c r="G89" s="347"/>
      <c r="H89" s="347"/>
      <c r="I89" s="185"/>
      <c r="J89" s="185">
        <v>220000</v>
      </c>
      <c r="K89" s="185">
        <v>220000</v>
      </c>
      <c r="L89" s="185">
        <f t="shared" si="4"/>
        <v>0</v>
      </c>
      <c r="M89" s="185">
        <f t="shared" si="5"/>
        <v>0</v>
      </c>
    </row>
    <row r="90" spans="1:13" x14ac:dyDescent="0.25">
      <c r="A90" s="346" t="s">
        <v>345</v>
      </c>
      <c r="B90" s="346" t="s">
        <v>346</v>
      </c>
      <c r="C90" s="347"/>
      <c r="D90" s="347"/>
      <c r="E90" s="347">
        <v>420000</v>
      </c>
      <c r="F90" s="347">
        <v>420000</v>
      </c>
      <c r="G90" s="347"/>
      <c r="H90" s="347"/>
      <c r="I90" s="185"/>
      <c r="J90" s="185">
        <v>420000</v>
      </c>
      <c r="K90" s="185">
        <v>420000</v>
      </c>
      <c r="L90" s="185">
        <f t="shared" si="4"/>
        <v>0</v>
      </c>
      <c r="M90" s="185">
        <f t="shared" si="5"/>
        <v>0</v>
      </c>
    </row>
    <row r="91" spans="1:13" x14ac:dyDescent="0.25">
      <c r="A91" s="346" t="s">
        <v>347</v>
      </c>
      <c r="B91" s="346" t="s">
        <v>348</v>
      </c>
      <c r="C91" s="347"/>
      <c r="D91" s="347"/>
      <c r="E91" s="347">
        <v>62929</v>
      </c>
      <c r="F91" s="347">
        <v>62929</v>
      </c>
      <c r="G91" s="347"/>
      <c r="H91" s="347"/>
      <c r="I91" s="185"/>
      <c r="J91" s="185">
        <v>62929</v>
      </c>
      <c r="K91" s="185">
        <v>62929</v>
      </c>
      <c r="L91" s="185">
        <f t="shared" si="4"/>
        <v>0</v>
      </c>
      <c r="M91" s="185">
        <f t="shared" si="5"/>
        <v>0</v>
      </c>
    </row>
    <row r="92" spans="1:13" x14ac:dyDescent="0.25">
      <c r="A92" s="346" t="s">
        <v>349</v>
      </c>
      <c r="B92" s="346" t="s">
        <v>350</v>
      </c>
      <c r="C92" s="347"/>
      <c r="D92" s="347"/>
      <c r="E92" s="347">
        <v>5333333</v>
      </c>
      <c r="F92" s="347">
        <v>5333333</v>
      </c>
      <c r="G92" s="347"/>
      <c r="H92" s="347"/>
      <c r="I92" s="185"/>
      <c r="J92" s="185">
        <v>5333333</v>
      </c>
      <c r="K92" s="185">
        <v>5333333</v>
      </c>
      <c r="L92" s="185">
        <f t="shared" si="4"/>
        <v>0</v>
      </c>
      <c r="M92" s="185">
        <f t="shared" si="5"/>
        <v>0</v>
      </c>
    </row>
    <row r="93" spans="1:13" x14ac:dyDescent="0.25">
      <c r="A93" s="346" t="s">
        <v>351</v>
      </c>
      <c r="B93" s="346" t="s">
        <v>352</v>
      </c>
      <c r="C93" s="347"/>
      <c r="D93" s="347"/>
      <c r="E93" s="347">
        <v>17330692</v>
      </c>
      <c r="F93" s="347">
        <v>17330692</v>
      </c>
      <c r="G93" s="347"/>
      <c r="H93" s="347"/>
      <c r="I93" s="185"/>
      <c r="J93" s="185">
        <v>17330692</v>
      </c>
      <c r="K93" s="185">
        <v>17330692</v>
      </c>
      <c r="L93" s="185">
        <f t="shared" si="4"/>
        <v>0</v>
      </c>
      <c r="M93" s="185">
        <f t="shared" si="5"/>
        <v>0</v>
      </c>
    </row>
    <row r="94" spans="1:13" x14ac:dyDescent="0.25">
      <c r="A94" s="342" t="s">
        <v>353</v>
      </c>
      <c r="B94" s="342" t="s">
        <v>354</v>
      </c>
      <c r="C94" s="343"/>
      <c r="D94" s="343"/>
      <c r="E94" s="343"/>
      <c r="F94" s="343"/>
      <c r="G94" s="343"/>
      <c r="H94" s="343"/>
      <c r="I94" s="180"/>
      <c r="J94" s="180"/>
      <c r="K94" s="180"/>
      <c r="L94" s="185">
        <f t="shared" si="4"/>
        <v>0</v>
      </c>
      <c r="M94" s="185">
        <f t="shared" si="5"/>
        <v>0</v>
      </c>
    </row>
    <row r="95" spans="1:13" x14ac:dyDescent="0.25">
      <c r="A95" s="346" t="s">
        <v>355</v>
      </c>
      <c r="B95" s="346" t="s">
        <v>354</v>
      </c>
      <c r="C95" s="347"/>
      <c r="D95" s="347"/>
      <c r="E95" s="347"/>
      <c r="F95" s="347"/>
      <c r="G95" s="347"/>
      <c r="H95" s="347"/>
      <c r="I95" s="185"/>
      <c r="J95" s="185"/>
      <c r="K95" s="185"/>
      <c r="L95" s="185">
        <f t="shared" si="4"/>
        <v>0</v>
      </c>
      <c r="M95" s="185">
        <f t="shared" si="5"/>
        <v>0</v>
      </c>
    </row>
    <row r="96" spans="1:13" x14ac:dyDescent="0.25">
      <c r="A96" s="342" t="s">
        <v>356</v>
      </c>
      <c r="B96" s="342" t="s">
        <v>357</v>
      </c>
      <c r="C96" s="343"/>
      <c r="D96" s="343"/>
      <c r="E96" s="343"/>
      <c r="F96" s="343"/>
      <c r="G96" s="343"/>
      <c r="H96" s="343"/>
      <c r="I96" s="180"/>
      <c r="J96" s="180"/>
      <c r="K96" s="180"/>
      <c r="L96" s="185">
        <f t="shared" si="4"/>
        <v>0</v>
      </c>
      <c r="M96" s="185">
        <f t="shared" si="5"/>
        <v>0</v>
      </c>
    </row>
    <row r="97" spans="1:13" x14ac:dyDescent="0.25">
      <c r="A97" s="346" t="s">
        <v>564</v>
      </c>
      <c r="B97" s="346" t="s">
        <v>565</v>
      </c>
      <c r="C97" s="347"/>
      <c r="D97" s="347"/>
      <c r="E97" s="347"/>
      <c r="F97" s="347"/>
      <c r="G97" s="347"/>
      <c r="H97" s="347"/>
      <c r="I97" s="185"/>
      <c r="J97" s="185"/>
      <c r="K97" s="185"/>
      <c r="L97" s="185">
        <f t="shared" si="4"/>
        <v>0</v>
      </c>
      <c r="M97" s="185">
        <f t="shared" si="5"/>
        <v>0</v>
      </c>
    </row>
    <row r="98" spans="1:13" x14ac:dyDescent="0.25">
      <c r="A98" s="346" t="s">
        <v>358</v>
      </c>
      <c r="B98" s="346" t="s">
        <v>357</v>
      </c>
      <c r="C98" s="347"/>
      <c r="D98" s="347"/>
      <c r="E98" s="347"/>
      <c r="F98" s="347"/>
      <c r="G98" s="347"/>
      <c r="H98" s="347"/>
      <c r="I98" s="185"/>
      <c r="J98" s="185"/>
      <c r="K98" s="185"/>
      <c r="L98" s="185">
        <f t="shared" si="4"/>
        <v>0</v>
      </c>
      <c r="M98" s="185">
        <f t="shared" si="5"/>
        <v>0</v>
      </c>
    </row>
    <row r="99" spans="1:13" x14ac:dyDescent="0.25">
      <c r="A99" s="389" t="s">
        <v>363</v>
      </c>
      <c r="B99" s="389" t="s">
        <v>364</v>
      </c>
      <c r="C99" s="390"/>
      <c r="D99" s="390"/>
      <c r="E99" s="390">
        <v>74002940</v>
      </c>
      <c r="F99" s="390">
        <v>74002940</v>
      </c>
      <c r="G99" s="390"/>
      <c r="H99" s="390"/>
      <c r="I99" s="180"/>
      <c r="J99" s="180">
        <v>74002940</v>
      </c>
      <c r="K99" s="180">
        <v>74002940</v>
      </c>
      <c r="L99" s="185">
        <f t="shared" si="4"/>
        <v>0</v>
      </c>
      <c r="M99" s="185">
        <f t="shared" si="5"/>
        <v>0</v>
      </c>
    </row>
    <row r="100" spans="1:13" x14ac:dyDescent="0.25">
      <c r="C100" s="185"/>
      <c r="D100" s="185"/>
      <c r="E100" s="185"/>
      <c r="F100" s="185"/>
      <c r="G100" s="185"/>
      <c r="H100" s="185"/>
      <c r="I100" s="185"/>
      <c r="J100" s="185"/>
      <c r="K100" s="185"/>
    </row>
    <row r="101" spans="1:13" x14ac:dyDescent="0.25">
      <c r="B101" s="190" t="s">
        <v>365</v>
      </c>
      <c r="C101" s="180">
        <v>1220607932</v>
      </c>
      <c r="D101" s="180">
        <v>1220607932</v>
      </c>
      <c r="E101" s="180">
        <v>1089183212</v>
      </c>
      <c r="F101" s="180">
        <v>1089183212</v>
      </c>
      <c r="G101" s="180">
        <v>1762746013</v>
      </c>
      <c r="H101" s="180">
        <v>1762746013</v>
      </c>
      <c r="I101" s="180"/>
      <c r="J101" s="180"/>
      <c r="K101" s="18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74"/>
  <sheetViews>
    <sheetView view="pageBreakPreview" zoomScaleNormal="100" zoomScaleSheetLayoutView="100" workbookViewId="0">
      <selection activeCell="E15" sqref="E15"/>
    </sheetView>
  </sheetViews>
  <sheetFormatPr defaultColWidth="9.09765625" defaultRowHeight="13.2" x14ac:dyDescent="0.25"/>
  <cols>
    <col min="1" max="1" width="10.69921875" style="121" customWidth="1"/>
    <col min="2" max="2" width="52.69921875" style="121" customWidth="1"/>
    <col min="3" max="3" width="13.296875" style="121" bestFit="1" customWidth="1"/>
    <col min="4" max="4" width="48" style="121" customWidth="1"/>
    <col min="5" max="5" width="11" style="269" customWidth="1"/>
    <col min="6" max="6" width="13.59765625" style="121" bestFit="1" customWidth="1"/>
    <col min="7" max="7" width="12.296875" style="121" bestFit="1" customWidth="1"/>
    <col min="8" max="10" width="11.296875" style="121" bestFit="1" customWidth="1"/>
    <col min="11" max="16384" width="9.09765625" style="121"/>
  </cols>
  <sheetData>
    <row r="1" spans="1:6" x14ac:dyDescent="0.25">
      <c r="A1" s="76" t="s">
        <v>366</v>
      </c>
      <c r="B1" s="78"/>
      <c r="C1" s="84"/>
      <c r="D1" s="84"/>
    </row>
    <row r="2" spans="1:6" ht="26.4" x14ac:dyDescent="0.25">
      <c r="A2" s="77"/>
      <c r="B2" s="78"/>
      <c r="C2" s="79" t="s">
        <v>367</v>
      </c>
      <c r="D2" s="81" t="s">
        <v>128</v>
      </c>
    </row>
    <row r="3" spans="1:6" ht="26.4" x14ac:dyDescent="0.25">
      <c r="A3" s="76" t="s">
        <v>390</v>
      </c>
      <c r="B3" s="78"/>
      <c r="C3" s="79" t="s">
        <v>368</v>
      </c>
      <c r="D3" s="80" t="s">
        <v>127</v>
      </c>
    </row>
    <row r="4" spans="1:6" x14ac:dyDescent="0.25">
      <c r="A4" s="78"/>
      <c r="B4" s="78"/>
      <c r="C4" s="79" t="s">
        <v>369</v>
      </c>
      <c r="D4" s="81" t="s">
        <v>127</v>
      </c>
    </row>
    <row r="5" spans="1:6" x14ac:dyDescent="0.25">
      <c r="A5" s="564" t="s">
        <v>370</v>
      </c>
      <c r="B5" s="564"/>
      <c r="C5" s="79" t="s">
        <v>371</v>
      </c>
      <c r="D5" s="82">
        <v>44665</v>
      </c>
    </row>
    <row r="6" spans="1:6" x14ac:dyDescent="0.25">
      <c r="A6" s="564"/>
      <c r="B6" s="564"/>
      <c r="C6" s="81" t="s">
        <v>372</v>
      </c>
      <c r="D6" s="83">
        <v>44621</v>
      </c>
    </row>
    <row r="7" spans="1:6" x14ac:dyDescent="0.25">
      <c r="A7" s="564"/>
      <c r="B7" s="564"/>
      <c r="C7" s="84"/>
      <c r="D7" s="85"/>
    </row>
    <row r="8" spans="1:6" ht="13.8" thickBot="1" x14ac:dyDescent="0.3">
      <c r="A8" s="86"/>
      <c r="B8" s="86"/>
      <c r="C8" s="122"/>
      <c r="D8" s="122"/>
    </row>
    <row r="9" spans="1:6" ht="13.8" thickTop="1" x14ac:dyDescent="0.25">
      <c r="A9" s="198" t="s">
        <v>373</v>
      </c>
      <c r="B9" s="123" t="s">
        <v>374</v>
      </c>
      <c r="C9" s="565" t="s">
        <v>375</v>
      </c>
      <c r="D9" s="566"/>
    </row>
    <row r="10" spans="1:6" x14ac:dyDescent="0.25">
      <c r="A10" s="199">
        <v>111</v>
      </c>
      <c r="B10" s="124" t="s">
        <v>376</v>
      </c>
      <c r="C10" s="387"/>
      <c r="D10" s="388"/>
    </row>
    <row r="11" spans="1:6" x14ac:dyDescent="0.25">
      <c r="A11" s="199"/>
      <c r="B11" s="384"/>
      <c r="C11" s="385"/>
      <c r="D11" s="386"/>
    </row>
    <row r="12" spans="1:6" x14ac:dyDescent="0.25">
      <c r="A12" s="200">
        <v>112</v>
      </c>
      <c r="B12" s="125"/>
      <c r="C12" s="125"/>
      <c r="D12" s="381" t="s">
        <v>584</v>
      </c>
      <c r="E12" s="270"/>
      <c r="F12" s="126"/>
    </row>
    <row r="13" spans="1:6" x14ac:dyDescent="0.25">
      <c r="A13" s="202" t="s">
        <v>182</v>
      </c>
      <c r="B13" s="127" t="s">
        <v>183</v>
      </c>
      <c r="C13" s="203">
        <v>560882182</v>
      </c>
      <c r="D13" s="204" t="s">
        <v>377</v>
      </c>
    </row>
    <row r="14" spans="1:6" x14ac:dyDescent="0.25">
      <c r="A14" s="202">
        <v>11221</v>
      </c>
      <c r="B14" s="127" t="s">
        <v>187</v>
      </c>
      <c r="C14" s="205">
        <v>538048730</v>
      </c>
      <c r="D14" s="204" t="s">
        <v>377</v>
      </c>
      <c r="E14" s="269">
        <f>20338+3500</f>
        <v>23838</v>
      </c>
    </row>
    <row r="15" spans="1:6" x14ac:dyDescent="0.25">
      <c r="A15" s="202"/>
      <c r="B15" s="127"/>
      <c r="C15" s="205"/>
      <c r="D15" s="204"/>
    </row>
    <row r="16" spans="1:6" x14ac:dyDescent="0.25">
      <c r="A16" s="200">
        <v>131</v>
      </c>
      <c r="B16" s="172" t="s">
        <v>473</v>
      </c>
      <c r="C16" s="207">
        <f>C17</f>
        <v>0</v>
      </c>
      <c r="D16" s="208"/>
    </row>
    <row r="17" spans="1:6" x14ac:dyDescent="0.25">
      <c r="A17" s="200"/>
      <c r="B17" s="174"/>
      <c r="C17" s="209"/>
      <c r="D17" s="243"/>
    </row>
    <row r="18" spans="1:6" s="252" customFormat="1" ht="26.4" x14ac:dyDescent="0.25">
      <c r="A18" s="200">
        <v>133</v>
      </c>
      <c r="B18" s="172"/>
      <c r="C18" s="209"/>
      <c r="D18" s="382" t="s">
        <v>585</v>
      </c>
      <c r="E18" s="271"/>
    </row>
    <row r="19" spans="1:6" x14ac:dyDescent="0.25">
      <c r="A19" s="200">
        <v>156</v>
      </c>
      <c r="B19" s="172" t="s">
        <v>129</v>
      </c>
      <c r="C19" s="207">
        <v>0</v>
      </c>
      <c r="D19" s="208"/>
    </row>
    <row r="20" spans="1:6" x14ac:dyDescent="0.25">
      <c r="A20" s="200">
        <v>242</v>
      </c>
      <c r="B20" s="172" t="s">
        <v>474</v>
      </c>
      <c r="C20" s="207">
        <v>43464130</v>
      </c>
      <c r="D20" s="208" t="s">
        <v>378</v>
      </c>
      <c r="F20" s="175"/>
    </row>
    <row r="21" spans="1:6" x14ac:dyDescent="0.25">
      <c r="A21" s="200"/>
      <c r="B21" s="172"/>
      <c r="C21" s="212"/>
      <c r="D21" s="208"/>
    </row>
    <row r="22" spans="1:6" x14ac:dyDescent="0.25">
      <c r="A22" s="200">
        <v>244</v>
      </c>
      <c r="B22" s="172" t="s">
        <v>379</v>
      </c>
      <c r="C22" s="213">
        <v>5000000</v>
      </c>
      <c r="D22" s="208" t="s">
        <v>393</v>
      </c>
    </row>
    <row r="23" spans="1:6" x14ac:dyDescent="0.25">
      <c r="A23" s="200">
        <v>331</v>
      </c>
      <c r="B23" s="172" t="s">
        <v>380</v>
      </c>
      <c r="C23" s="213">
        <f>SUM(C24:C25)</f>
        <v>23284800</v>
      </c>
      <c r="D23" s="214">
        <f>SUM(D25:D27)</f>
        <v>0</v>
      </c>
    </row>
    <row r="24" spans="1:6" x14ac:dyDescent="0.25">
      <c r="A24" s="215"/>
      <c r="B24" s="173" t="s">
        <v>366</v>
      </c>
      <c r="C24" s="216">
        <v>23284800</v>
      </c>
      <c r="D24" s="217" t="s">
        <v>586</v>
      </c>
      <c r="F24" s="171"/>
    </row>
    <row r="25" spans="1:6" x14ac:dyDescent="0.25">
      <c r="A25" s="215"/>
      <c r="B25" s="173"/>
      <c r="C25" s="216"/>
      <c r="D25" s="217"/>
      <c r="F25" s="171"/>
    </row>
    <row r="26" spans="1:6" x14ac:dyDescent="0.25">
      <c r="A26" s="215"/>
      <c r="B26" s="172" t="s">
        <v>394</v>
      </c>
      <c r="C26" s="213">
        <f>C27</f>
        <v>0</v>
      </c>
      <c r="D26" s="214">
        <f>SUM(D27:D30)</f>
        <v>0</v>
      </c>
    </row>
    <row r="27" spans="1:6" x14ac:dyDescent="0.25">
      <c r="A27" s="215"/>
      <c r="B27" s="173"/>
      <c r="C27" s="218"/>
      <c r="D27" s="217"/>
      <c r="F27" s="171"/>
    </row>
    <row r="28" spans="1:6" s="126" customFormat="1" x14ac:dyDescent="0.25">
      <c r="A28" s="200">
        <v>3331</v>
      </c>
      <c r="B28" s="172" t="s">
        <v>473</v>
      </c>
      <c r="C28" s="207">
        <v>0</v>
      </c>
      <c r="D28" s="208" t="s">
        <v>130</v>
      </c>
      <c r="E28" s="270"/>
    </row>
    <row r="29" spans="1:6" ht="13.8" x14ac:dyDescent="0.25">
      <c r="A29" s="200">
        <v>3334</v>
      </c>
      <c r="B29" s="172" t="s">
        <v>473</v>
      </c>
      <c r="C29" s="224">
        <v>0</v>
      </c>
      <c r="D29" s="359"/>
    </row>
    <row r="30" spans="1:6" x14ac:dyDescent="0.25">
      <c r="A30" s="202"/>
      <c r="B30" s="148"/>
      <c r="C30" s="221"/>
      <c r="D30" s="222"/>
    </row>
    <row r="31" spans="1:6" ht="13.8" x14ac:dyDescent="0.25">
      <c r="A31" s="200">
        <v>3335</v>
      </c>
      <c r="B31" s="136" t="s">
        <v>381</v>
      </c>
      <c r="C31" s="224">
        <f>SUM(C32:C34)</f>
        <v>1303758</v>
      </c>
      <c r="D31" s="223" t="s">
        <v>386</v>
      </c>
    </row>
    <row r="32" spans="1:6" x14ac:dyDescent="0.25">
      <c r="A32" s="202"/>
      <c r="B32" s="127" t="s">
        <v>588</v>
      </c>
      <c r="C32" s="203">
        <f>401253*3</f>
        <v>1203759</v>
      </c>
      <c r="D32" s="204" t="s">
        <v>544</v>
      </c>
    </row>
    <row r="33" spans="1:5" x14ac:dyDescent="0.25">
      <c r="A33" s="202"/>
      <c r="B33" s="127" t="s">
        <v>587</v>
      </c>
      <c r="C33" s="203">
        <f>33333*3</f>
        <v>99999</v>
      </c>
      <c r="D33" s="204" t="s">
        <v>544</v>
      </c>
    </row>
    <row r="34" spans="1:5" x14ac:dyDescent="0.25">
      <c r="A34" s="202"/>
      <c r="B34" s="127"/>
      <c r="C34" s="203"/>
      <c r="D34" s="204"/>
    </row>
    <row r="35" spans="1:5" x14ac:dyDescent="0.25">
      <c r="A35" s="202"/>
      <c r="B35" s="148"/>
      <c r="C35" s="148"/>
      <c r="D35" s="204"/>
    </row>
    <row r="36" spans="1:5" ht="13.8" x14ac:dyDescent="0.25">
      <c r="A36" s="200">
        <v>334</v>
      </c>
      <c r="B36" s="136" t="s">
        <v>473</v>
      </c>
      <c r="C36" s="224"/>
      <c r="D36" s="223"/>
    </row>
    <row r="37" spans="1:5" x14ac:dyDescent="0.25">
      <c r="A37" s="215"/>
      <c r="B37" s="172"/>
      <c r="C37" s="213"/>
      <c r="D37" s="214"/>
    </row>
    <row r="38" spans="1:5" x14ac:dyDescent="0.25">
      <c r="A38" s="200">
        <v>335</v>
      </c>
      <c r="B38" s="172"/>
      <c r="C38" s="213">
        <f>SUM(C39:C39)</f>
        <v>0</v>
      </c>
      <c r="D38" s="383" t="s">
        <v>589</v>
      </c>
    </row>
    <row r="39" spans="1:5" x14ac:dyDescent="0.25">
      <c r="A39" s="215"/>
      <c r="B39" s="173"/>
      <c r="C39" s="216"/>
      <c r="D39" s="217"/>
    </row>
    <row r="40" spans="1:5" ht="13.8" x14ac:dyDescent="0.25">
      <c r="A40" s="200"/>
      <c r="B40" s="136"/>
      <c r="C40" s="224"/>
      <c r="D40" s="223"/>
    </row>
    <row r="41" spans="1:5" x14ac:dyDescent="0.25">
      <c r="A41" s="202"/>
      <c r="B41" s="127"/>
      <c r="C41" s="203"/>
      <c r="D41" s="204"/>
    </row>
    <row r="42" spans="1:5" x14ac:dyDescent="0.25">
      <c r="A42" s="200" t="s">
        <v>385</v>
      </c>
      <c r="B42" s="136" t="s">
        <v>473</v>
      </c>
      <c r="C42" s="228">
        <f>SUM(C43:C43)</f>
        <v>0</v>
      </c>
      <c r="D42" s="229"/>
    </row>
    <row r="43" spans="1:5" x14ac:dyDescent="0.25">
      <c r="A43" s="215"/>
      <c r="B43" s="142"/>
      <c r="C43" s="225"/>
      <c r="D43" s="336"/>
    </row>
    <row r="44" spans="1:5" x14ac:dyDescent="0.25">
      <c r="A44" s="215"/>
      <c r="B44" s="142"/>
      <c r="C44" s="225"/>
      <c r="D44" s="336"/>
    </row>
    <row r="45" spans="1:5" x14ac:dyDescent="0.25">
      <c r="A45" s="200">
        <v>3388</v>
      </c>
      <c r="B45" s="136" t="s">
        <v>447</v>
      </c>
      <c r="C45" s="228">
        <f>SUM(C46:C47)</f>
        <v>8706874</v>
      </c>
      <c r="D45" s="229"/>
    </row>
    <row r="46" spans="1:5" s="157" customFormat="1" x14ac:dyDescent="0.25">
      <c r="A46" s="215"/>
      <c r="B46" s="142" t="s">
        <v>590</v>
      </c>
      <c r="C46" s="230">
        <v>8706874</v>
      </c>
      <c r="D46" s="231"/>
      <c r="E46" s="273"/>
    </row>
    <row r="47" spans="1:5" s="157" customFormat="1" x14ac:dyDescent="0.25">
      <c r="A47" s="215"/>
      <c r="B47" s="142" t="s">
        <v>483</v>
      </c>
      <c r="C47" s="230">
        <v>0</v>
      </c>
      <c r="D47" s="231"/>
      <c r="E47" s="273"/>
    </row>
    <row r="48" spans="1:5" s="157" customFormat="1" x14ac:dyDescent="0.25">
      <c r="A48" s="215"/>
      <c r="B48" s="142"/>
      <c r="C48" s="230"/>
      <c r="D48" s="231"/>
      <c r="E48" s="273"/>
    </row>
    <row r="49" spans="1:5" ht="13.8" x14ac:dyDescent="0.25">
      <c r="A49" s="200">
        <v>511</v>
      </c>
      <c r="B49" s="136" t="s">
        <v>591</v>
      </c>
      <c r="C49" s="233">
        <f>SUM(C50:C51)</f>
        <v>3240.74</v>
      </c>
      <c r="D49" s="234">
        <f>SUM(D50:D50)</f>
        <v>73684705</v>
      </c>
    </row>
    <row r="50" spans="1:5" s="157" customFormat="1" x14ac:dyDescent="0.25">
      <c r="A50" s="215"/>
      <c r="B50" s="142" t="s">
        <v>472</v>
      </c>
      <c r="C50" s="235">
        <v>3240.74</v>
      </c>
      <c r="D50" s="236">
        <v>73684705</v>
      </c>
      <c r="E50" s="273"/>
    </row>
    <row r="51" spans="1:5" s="157" customFormat="1" x14ac:dyDescent="0.25">
      <c r="A51" s="215"/>
      <c r="B51" s="142"/>
      <c r="C51" s="230"/>
      <c r="D51" s="236"/>
      <c r="E51" s="273"/>
    </row>
    <row r="52" spans="1:5" x14ac:dyDescent="0.25">
      <c r="A52" s="200">
        <v>632</v>
      </c>
      <c r="B52" s="136"/>
      <c r="C52" s="228"/>
      <c r="D52" s="229"/>
    </row>
    <row r="53" spans="1:5" x14ac:dyDescent="0.25">
      <c r="A53" s="200">
        <v>642</v>
      </c>
      <c r="B53" s="136"/>
      <c r="C53" s="228"/>
      <c r="D53" s="229"/>
    </row>
    <row r="54" spans="1:5" s="157" customFormat="1" x14ac:dyDescent="0.25">
      <c r="A54" s="215"/>
      <c r="B54" s="142"/>
      <c r="C54" s="230"/>
      <c r="D54" s="231"/>
      <c r="E54" s="273"/>
    </row>
    <row r="55" spans="1:5" x14ac:dyDescent="0.25">
      <c r="A55" s="202"/>
      <c r="B55" s="148"/>
      <c r="C55" s="203"/>
      <c r="D55" s="237"/>
    </row>
    <row r="56" spans="1:5" ht="26.4" x14ac:dyDescent="0.25">
      <c r="A56" s="200" t="s">
        <v>388</v>
      </c>
      <c r="B56" s="136"/>
      <c r="C56" s="228"/>
      <c r="D56" s="227" t="s">
        <v>592</v>
      </c>
    </row>
    <row r="57" spans="1:5" x14ac:dyDescent="0.25">
      <c r="A57" s="202"/>
      <c r="B57" s="148"/>
      <c r="C57" s="238"/>
      <c r="D57" s="237"/>
    </row>
    <row r="58" spans="1:5" s="126" customFormat="1" x14ac:dyDescent="0.25">
      <c r="A58" s="200" t="s">
        <v>593</v>
      </c>
      <c r="B58" s="136"/>
      <c r="C58" s="228"/>
      <c r="D58" s="227" t="s">
        <v>594</v>
      </c>
      <c r="E58" s="270"/>
    </row>
    <row r="59" spans="1:5" x14ac:dyDescent="0.25">
      <c r="A59" s="202"/>
      <c r="B59" s="148"/>
      <c r="C59" s="148"/>
      <c r="D59" s="204"/>
    </row>
    <row r="60" spans="1:5" x14ac:dyDescent="0.25">
      <c r="A60" s="202"/>
      <c r="B60" s="166"/>
      <c r="C60" s="562"/>
      <c r="D60" s="563"/>
    </row>
    <row r="61" spans="1:5" x14ac:dyDescent="0.25">
      <c r="A61" s="202"/>
      <c r="B61" s="148"/>
      <c r="C61" s="567"/>
      <c r="D61" s="568"/>
    </row>
    <row r="62" spans="1:5" x14ac:dyDescent="0.25">
      <c r="A62" s="202"/>
      <c r="B62" s="148"/>
      <c r="C62" s="567"/>
      <c r="D62" s="568"/>
    </row>
    <row r="63" spans="1:5" ht="28.5" customHeight="1" x14ac:dyDescent="0.25">
      <c r="A63" s="202"/>
      <c r="B63" s="132" t="s">
        <v>427</v>
      </c>
      <c r="C63" s="562" t="s">
        <v>428</v>
      </c>
      <c r="D63" s="563"/>
    </row>
    <row r="64" spans="1:5" x14ac:dyDescent="0.25">
      <c r="A64" s="202"/>
      <c r="B64" s="148"/>
      <c r="C64" s="239"/>
      <c r="D64" s="240"/>
    </row>
    <row r="65" spans="1:10" ht="15" customHeight="1" thickBot="1" x14ac:dyDescent="0.3">
      <c r="A65" s="241"/>
      <c r="B65" s="242"/>
      <c r="C65" s="557"/>
      <c r="D65" s="558"/>
    </row>
    <row r="66" spans="1:10" s="269" customFormat="1" ht="13.8" thickTop="1" x14ac:dyDescent="0.25">
      <c r="A66" s="121"/>
      <c r="B66" s="121"/>
      <c r="C66" s="121"/>
      <c r="D66" s="121"/>
      <c r="F66" s="121"/>
      <c r="G66" s="121"/>
      <c r="H66" s="121"/>
      <c r="I66" s="121"/>
      <c r="J66" s="121"/>
    </row>
    <row r="67" spans="1:10" s="269" customFormat="1" ht="36.75" customHeight="1" x14ac:dyDescent="0.25">
      <c r="A67" s="121"/>
      <c r="B67" s="559" t="s">
        <v>406</v>
      </c>
      <c r="C67" s="560" t="s">
        <v>407</v>
      </c>
      <c r="D67" s="560"/>
      <c r="F67" s="121"/>
      <c r="G67" s="121"/>
      <c r="H67" s="121"/>
      <c r="I67" s="121"/>
      <c r="J67" s="121"/>
    </row>
    <row r="68" spans="1:10" s="269" customFormat="1" ht="59.25" customHeight="1" x14ac:dyDescent="0.25">
      <c r="A68" s="121"/>
      <c r="B68" s="559"/>
      <c r="C68" s="556" t="s">
        <v>408</v>
      </c>
      <c r="D68" s="556"/>
      <c r="F68" s="121"/>
      <c r="G68" s="121"/>
      <c r="H68" s="121"/>
      <c r="I68" s="121"/>
      <c r="J68" s="121"/>
    </row>
    <row r="69" spans="1:10" s="269" customFormat="1" x14ac:dyDescent="0.25">
      <c r="A69" s="121"/>
      <c r="B69" s="559"/>
      <c r="C69" s="556" t="s">
        <v>409</v>
      </c>
      <c r="D69" s="556"/>
      <c r="F69" s="121"/>
      <c r="G69" s="121"/>
      <c r="H69" s="121"/>
      <c r="I69" s="121"/>
      <c r="J69" s="121"/>
    </row>
    <row r="70" spans="1:10" s="269" customFormat="1" x14ac:dyDescent="0.25">
      <c r="A70" s="121"/>
      <c r="B70" s="559"/>
      <c r="C70" s="561" t="s">
        <v>410</v>
      </c>
      <c r="D70" s="561"/>
      <c r="F70" s="121"/>
      <c r="G70" s="121"/>
      <c r="H70" s="121"/>
      <c r="I70" s="121"/>
      <c r="J70" s="121"/>
    </row>
    <row r="71" spans="1:10" s="269" customFormat="1" ht="54" customHeight="1" x14ac:dyDescent="0.25">
      <c r="A71" s="121"/>
      <c r="B71" s="559"/>
      <c r="C71" s="561" t="s">
        <v>411</v>
      </c>
      <c r="D71" s="561"/>
      <c r="F71" s="121"/>
      <c r="G71" s="121"/>
      <c r="H71" s="121"/>
      <c r="I71" s="121"/>
      <c r="J71" s="121"/>
    </row>
    <row r="72" spans="1:10" s="269" customFormat="1" ht="30.75" customHeight="1" x14ac:dyDescent="0.25">
      <c r="A72" s="121"/>
      <c r="B72" s="559"/>
      <c r="C72" s="556" t="s">
        <v>413</v>
      </c>
      <c r="D72" s="556"/>
      <c r="F72" s="121"/>
      <c r="G72" s="121"/>
      <c r="H72" s="121"/>
      <c r="I72" s="121"/>
      <c r="J72" s="121"/>
    </row>
    <row r="74" spans="1:10" s="269" customFormat="1" ht="100.5" customHeight="1" x14ac:dyDescent="0.25">
      <c r="A74" s="121"/>
      <c r="B74" s="120" t="s">
        <v>412</v>
      </c>
      <c r="C74" s="556" t="s">
        <v>421</v>
      </c>
      <c r="D74" s="556"/>
      <c r="F74" s="121"/>
      <c r="G74" s="121"/>
      <c r="H74" s="121"/>
      <c r="I74" s="121"/>
      <c r="J74" s="121"/>
    </row>
  </sheetData>
  <mergeCells count="15">
    <mergeCell ref="C74:D74"/>
    <mergeCell ref="C61:D61"/>
    <mergeCell ref="C62:D62"/>
    <mergeCell ref="C63:D63"/>
    <mergeCell ref="C65:D65"/>
    <mergeCell ref="A5:B7"/>
    <mergeCell ref="C9:D9"/>
    <mergeCell ref="C60:D60"/>
    <mergeCell ref="B67:B72"/>
    <mergeCell ref="C67:D67"/>
    <mergeCell ref="C68:D68"/>
    <mergeCell ref="C69:D69"/>
    <mergeCell ref="C70:D70"/>
    <mergeCell ref="C71:D71"/>
    <mergeCell ref="C72:D72"/>
  </mergeCells>
  <pageMargins left="0.7" right="0.7" top="0.75" bottom="0.75" header="0.3" footer="0.3"/>
  <pageSetup scale="72"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72"/>
  <sheetViews>
    <sheetView view="pageBreakPreview" topLeftCell="A7" zoomScaleNormal="100" zoomScaleSheetLayoutView="100" workbookViewId="0">
      <selection activeCell="E15" sqref="E15"/>
    </sheetView>
  </sheetViews>
  <sheetFormatPr defaultColWidth="9.09765625" defaultRowHeight="13.2" x14ac:dyDescent="0.25"/>
  <cols>
    <col min="1" max="1" width="10.69921875" style="121" customWidth="1"/>
    <col min="2" max="2" width="52.69921875" style="121" customWidth="1"/>
    <col min="3" max="3" width="13.296875" style="121" bestFit="1" customWidth="1"/>
    <col min="4" max="4" width="48" style="121" customWidth="1"/>
    <col min="5" max="5" width="11" style="269" customWidth="1"/>
    <col min="6" max="6" width="13.59765625" style="121" bestFit="1" customWidth="1"/>
    <col min="7" max="7" width="12.296875" style="121" bestFit="1" customWidth="1"/>
    <col min="8" max="10" width="11.296875" style="121" bestFit="1" customWidth="1"/>
    <col min="11" max="16384" width="9.09765625" style="121"/>
  </cols>
  <sheetData>
    <row r="1" spans="1:6" x14ac:dyDescent="0.25">
      <c r="A1" s="76" t="s">
        <v>366</v>
      </c>
      <c r="B1" s="78"/>
      <c r="C1" s="84"/>
      <c r="D1" s="84"/>
    </row>
    <row r="2" spans="1:6" ht="26.4" x14ac:dyDescent="0.25">
      <c r="A2" s="77"/>
      <c r="B2" s="78"/>
      <c r="C2" s="79" t="s">
        <v>367</v>
      </c>
      <c r="D2" s="81" t="s">
        <v>128</v>
      </c>
    </row>
    <row r="3" spans="1:6" ht="26.4" x14ac:dyDescent="0.25">
      <c r="A3" s="76" t="s">
        <v>390</v>
      </c>
      <c r="B3" s="78"/>
      <c r="C3" s="79" t="s">
        <v>368</v>
      </c>
      <c r="D3" s="80" t="s">
        <v>127</v>
      </c>
    </row>
    <row r="4" spans="1:6" x14ac:dyDescent="0.25">
      <c r="A4" s="78"/>
      <c r="B4" s="78"/>
      <c r="C4" s="79" t="s">
        <v>369</v>
      </c>
      <c r="D4" s="81" t="s">
        <v>127</v>
      </c>
    </row>
    <row r="5" spans="1:6" x14ac:dyDescent="0.25">
      <c r="A5" s="564" t="s">
        <v>370</v>
      </c>
      <c r="B5" s="564"/>
      <c r="C5" s="79" t="s">
        <v>371</v>
      </c>
      <c r="D5" s="82">
        <v>44271</v>
      </c>
    </row>
    <row r="6" spans="1:6" x14ac:dyDescent="0.25">
      <c r="A6" s="564"/>
      <c r="B6" s="564"/>
      <c r="C6" s="81" t="s">
        <v>372</v>
      </c>
      <c r="D6" s="83">
        <v>44593</v>
      </c>
    </row>
    <row r="7" spans="1:6" x14ac:dyDescent="0.25">
      <c r="A7" s="564"/>
      <c r="B7" s="564"/>
      <c r="C7" s="84"/>
      <c r="D7" s="85"/>
    </row>
    <row r="8" spans="1:6" ht="13.8" thickBot="1" x14ac:dyDescent="0.3">
      <c r="A8" s="86"/>
      <c r="B8" s="86"/>
      <c r="C8" s="122"/>
      <c r="D8" s="122"/>
    </row>
    <row r="9" spans="1:6" ht="13.8" thickTop="1" x14ac:dyDescent="0.25">
      <c r="A9" s="198" t="s">
        <v>373</v>
      </c>
      <c r="B9" s="123" t="s">
        <v>374</v>
      </c>
      <c r="C9" s="565" t="s">
        <v>375</v>
      </c>
      <c r="D9" s="566"/>
    </row>
    <row r="10" spans="1:6" x14ac:dyDescent="0.25">
      <c r="A10" s="199">
        <v>111</v>
      </c>
      <c r="B10" s="124" t="s">
        <v>376</v>
      </c>
      <c r="C10" s="569"/>
      <c r="D10" s="570"/>
    </row>
    <row r="11" spans="1:6" x14ac:dyDescent="0.25">
      <c r="A11" s="200">
        <v>112</v>
      </c>
      <c r="B11" s="125"/>
      <c r="C11" s="125"/>
      <c r="D11" s="201"/>
      <c r="E11" s="270"/>
      <c r="F11" s="126"/>
    </row>
    <row r="12" spans="1:6" x14ac:dyDescent="0.25">
      <c r="A12" s="202" t="s">
        <v>182</v>
      </c>
      <c r="B12" s="127" t="s">
        <v>183</v>
      </c>
      <c r="C12" s="203">
        <v>642286559</v>
      </c>
      <c r="D12" s="204" t="s">
        <v>377</v>
      </c>
    </row>
    <row r="13" spans="1:6" x14ac:dyDescent="0.25">
      <c r="A13" s="202">
        <v>11221</v>
      </c>
      <c r="B13" s="127" t="s">
        <v>187</v>
      </c>
      <c r="C13" s="205">
        <v>458756230</v>
      </c>
      <c r="D13" s="204" t="s">
        <v>377</v>
      </c>
      <c r="E13" s="269">
        <v>20338</v>
      </c>
    </row>
    <row r="14" spans="1:6" x14ac:dyDescent="0.25">
      <c r="A14" s="200">
        <v>131</v>
      </c>
      <c r="B14" s="172" t="s">
        <v>473</v>
      </c>
      <c r="C14" s="207">
        <f>C15</f>
        <v>0</v>
      </c>
      <c r="D14" s="211" t="s">
        <v>570</v>
      </c>
    </row>
    <row r="15" spans="1:6" x14ac:dyDescent="0.25">
      <c r="A15" s="200"/>
      <c r="B15" s="174"/>
      <c r="C15" s="209"/>
      <c r="D15" s="243"/>
    </row>
    <row r="16" spans="1:6" s="252" customFormat="1" x14ac:dyDescent="0.25">
      <c r="A16" s="200">
        <v>133</v>
      </c>
      <c r="B16" s="172"/>
      <c r="C16" s="209"/>
      <c r="D16" s="210" t="s">
        <v>569</v>
      </c>
      <c r="E16" s="271"/>
    </row>
    <row r="17" spans="1:6" x14ac:dyDescent="0.25">
      <c r="A17" s="200">
        <v>156</v>
      </c>
      <c r="B17" s="172" t="s">
        <v>129</v>
      </c>
      <c r="C17" s="207">
        <v>0</v>
      </c>
      <c r="D17" s="208"/>
    </row>
    <row r="18" spans="1:6" x14ac:dyDescent="0.25">
      <c r="A18" s="200">
        <v>242</v>
      </c>
      <c r="B18" s="172" t="s">
        <v>474</v>
      </c>
      <c r="C18" s="207">
        <v>17527059</v>
      </c>
      <c r="D18" s="208" t="s">
        <v>378</v>
      </c>
      <c r="F18" s="175"/>
    </row>
    <row r="19" spans="1:6" x14ac:dyDescent="0.25">
      <c r="A19" s="200"/>
      <c r="B19" s="172"/>
      <c r="C19" s="212"/>
      <c r="D19" s="208"/>
    </row>
    <row r="20" spans="1:6" x14ac:dyDescent="0.25">
      <c r="A20" s="200">
        <v>244</v>
      </c>
      <c r="B20" s="172" t="s">
        <v>379</v>
      </c>
      <c r="C20" s="213">
        <v>5000000</v>
      </c>
      <c r="D20" s="208" t="s">
        <v>393</v>
      </c>
    </row>
    <row r="21" spans="1:6" x14ac:dyDescent="0.25">
      <c r="A21" s="200">
        <v>331</v>
      </c>
      <c r="B21" s="172" t="s">
        <v>380</v>
      </c>
      <c r="C21" s="213">
        <f>SUM(C22:C23)</f>
        <v>11880000</v>
      </c>
      <c r="D21" s="214">
        <f>SUM(D23:D25)</f>
        <v>0</v>
      </c>
    </row>
    <row r="22" spans="1:6" x14ac:dyDescent="0.25">
      <c r="A22" s="215"/>
      <c r="B22" s="173" t="s">
        <v>366</v>
      </c>
      <c r="C22" s="216">
        <v>11880000</v>
      </c>
      <c r="D22" s="217" t="s">
        <v>571</v>
      </c>
      <c r="F22" s="171"/>
    </row>
    <row r="23" spans="1:6" x14ac:dyDescent="0.25">
      <c r="A23" s="215"/>
      <c r="B23" s="173"/>
      <c r="C23" s="216"/>
      <c r="D23" s="217"/>
      <c r="F23" s="171"/>
    </row>
    <row r="24" spans="1:6" x14ac:dyDescent="0.25">
      <c r="A24" s="215"/>
      <c r="B24" s="172" t="s">
        <v>394</v>
      </c>
      <c r="C24" s="213">
        <f>C25</f>
        <v>0</v>
      </c>
      <c r="D24" s="214">
        <f>SUM(D25:D28)</f>
        <v>0</v>
      </c>
    </row>
    <row r="25" spans="1:6" x14ac:dyDescent="0.25">
      <c r="A25" s="215"/>
      <c r="B25" s="173"/>
      <c r="C25" s="218"/>
      <c r="D25" s="217"/>
      <c r="F25" s="171"/>
    </row>
    <row r="26" spans="1:6" s="126" customFormat="1" ht="26.4" x14ac:dyDescent="0.25">
      <c r="A26" s="200">
        <v>3331</v>
      </c>
      <c r="B26" s="172"/>
      <c r="C26" s="207">
        <v>0</v>
      </c>
      <c r="D26" s="211" t="s">
        <v>572</v>
      </c>
      <c r="E26" s="270"/>
    </row>
    <row r="27" spans="1:6" ht="13.8" x14ac:dyDescent="0.25">
      <c r="A27" s="200">
        <v>3334</v>
      </c>
      <c r="B27" s="172" t="s">
        <v>473</v>
      </c>
      <c r="C27" s="224">
        <v>0</v>
      </c>
      <c r="D27" s="359"/>
    </row>
    <row r="28" spans="1:6" x14ac:dyDescent="0.25">
      <c r="A28" s="202"/>
      <c r="B28" s="148"/>
      <c r="C28" s="221"/>
      <c r="D28" s="222"/>
    </row>
    <row r="29" spans="1:6" ht="13.8" x14ac:dyDescent="0.25">
      <c r="A29" s="200">
        <v>3335</v>
      </c>
      <c r="B29" s="136" t="s">
        <v>381</v>
      </c>
      <c r="C29" s="224">
        <f>SUM(C30:C32)</f>
        <v>869172</v>
      </c>
      <c r="D29" s="223"/>
    </row>
    <row r="30" spans="1:6" x14ac:dyDescent="0.25">
      <c r="A30" s="202"/>
      <c r="B30" s="127" t="s">
        <v>574</v>
      </c>
      <c r="C30" s="203">
        <f>401253*2</f>
        <v>802506</v>
      </c>
      <c r="D30" s="204" t="s">
        <v>544</v>
      </c>
    </row>
    <row r="31" spans="1:6" x14ac:dyDescent="0.25">
      <c r="A31" s="202"/>
      <c r="B31" s="127" t="s">
        <v>573</v>
      </c>
      <c r="C31" s="203">
        <f>33333*2</f>
        <v>66666</v>
      </c>
      <c r="D31" s="204" t="s">
        <v>544</v>
      </c>
    </row>
    <row r="32" spans="1:6" x14ac:dyDescent="0.25">
      <c r="A32" s="202"/>
      <c r="B32" s="127"/>
      <c r="C32" s="203"/>
      <c r="D32" s="204"/>
    </row>
    <row r="33" spans="1:5" x14ac:dyDescent="0.25">
      <c r="A33" s="202"/>
      <c r="B33" s="148"/>
      <c r="C33" s="148"/>
      <c r="D33" s="204"/>
    </row>
    <row r="34" spans="1:5" ht="13.8" x14ac:dyDescent="0.25">
      <c r="A34" s="200">
        <v>334</v>
      </c>
      <c r="B34" s="136" t="s">
        <v>473</v>
      </c>
      <c r="C34" s="224"/>
      <c r="D34" s="223"/>
    </row>
    <row r="35" spans="1:5" x14ac:dyDescent="0.25">
      <c r="A35" s="215"/>
      <c r="B35" s="172"/>
      <c r="C35" s="213"/>
      <c r="D35" s="214"/>
    </row>
    <row r="36" spans="1:5" x14ac:dyDescent="0.25">
      <c r="A36" s="200">
        <v>335</v>
      </c>
      <c r="B36" s="172"/>
      <c r="C36" s="213">
        <f>SUM(C37:C37)</f>
        <v>10560000</v>
      </c>
      <c r="D36" s="214" t="s">
        <v>386</v>
      </c>
    </row>
    <row r="37" spans="1:5" x14ac:dyDescent="0.25">
      <c r="A37" s="215"/>
      <c r="B37" s="173" t="s">
        <v>549</v>
      </c>
      <c r="C37" s="216">
        <v>10560000</v>
      </c>
      <c r="D37" s="217" t="s">
        <v>548</v>
      </c>
    </row>
    <row r="38" spans="1:5" ht="13.8" x14ac:dyDescent="0.25">
      <c r="A38" s="200"/>
      <c r="B38" s="136"/>
      <c r="C38" s="224"/>
      <c r="D38" s="223"/>
    </row>
    <row r="39" spans="1:5" x14ac:dyDescent="0.25">
      <c r="A39" s="202"/>
      <c r="B39" s="127"/>
      <c r="C39" s="203"/>
      <c r="D39" s="204"/>
    </row>
    <row r="40" spans="1:5" x14ac:dyDescent="0.25">
      <c r="A40" s="200" t="s">
        <v>385</v>
      </c>
      <c r="B40" s="136" t="s">
        <v>553</v>
      </c>
      <c r="C40" s="228">
        <f>SUM(C41:C41)</f>
        <v>502752</v>
      </c>
      <c r="D40" s="229"/>
    </row>
    <row r="41" spans="1:5" x14ac:dyDescent="0.25">
      <c r="A41" s="215"/>
      <c r="B41" s="142" t="s">
        <v>556</v>
      </c>
      <c r="C41" s="225">
        <f>5111312-4608560</f>
        <v>502752</v>
      </c>
      <c r="D41" s="336" t="s">
        <v>557</v>
      </c>
    </row>
    <row r="42" spans="1:5" x14ac:dyDescent="0.25">
      <c r="A42" s="215"/>
      <c r="B42" s="142"/>
      <c r="C42" s="225"/>
      <c r="D42" s="336"/>
    </row>
    <row r="43" spans="1:5" x14ac:dyDescent="0.25">
      <c r="A43" s="200">
        <v>3388</v>
      </c>
      <c r="B43" s="136" t="s">
        <v>447</v>
      </c>
      <c r="C43" s="228">
        <f>SUM(C44:C45)</f>
        <v>6254082</v>
      </c>
      <c r="D43" s="229"/>
    </row>
    <row r="44" spans="1:5" s="157" customFormat="1" x14ac:dyDescent="0.25">
      <c r="A44" s="215"/>
      <c r="B44" s="142" t="s">
        <v>545</v>
      </c>
      <c r="C44" s="230">
        <v>6254082</v>
      </c>
      <c r="D44" s="231"/>
      <c r="E44" s="273"/>
    </row>
    <row r="45" spans="1:5" s="157" customFormat="1" x14ac:dyDescent="0.25">
      <c r="A45" s="215"/>
      <c r="B45" s="142" t="s">
        <v>483</v>
      </c>
      <c r="C45" s="230">
        <v>0</v>
      </c>
      <c r="D45" s="231"/>
      <c r="E45" s="273"/>
    </row>
    <row r="46" spans="1:5" s="157" customFormat="1" x14ac:dyDescent="0.25">
      <c r="A46" s="215"/>
      <c r="B46" s="142"/>
      <c r="C46" s="230"/>
      <c r="D46" s="231"/>
      <c r="E46" s="273"/>
    </row>
    <row r="47" spans="1:5" ht="13.8" x14ac:dyDescent="0.25">
      <c r="A47" s="200">
        <v>511</v>
      </c>
      <c r="B47" s="136" t="s">
        <v>575</v>
      </c>
      <c r="C47" s="233">
        <f>SUM(C48:C49)</f>
        <v>3181.82</v>
      </c>
      <c r="D47" s="234">
        <f>SUM(D48:D48)</f>
        <v>0</v>
      </c>
    </row>
    <row r="48" spans="1:5" s="157" customFormat="1" ht="26.4" x14ac:dyDescent="0.25">
      <c r="A48" s="215"/>
      <c r="B48" s="142" t="s">
        <v>472</v>
      </c>
      <c r="C48" s="360">
        <v>3181.82</v>
      </c>
      <c r="D48" s="353" t="s">
        <v>576</v>
      </c>
      <c r="E48" s="273"/>
    </row>
    <row r="49" spans="1:10" s="157" customFormat="1" x14ac:dyDescent="0.25">
      <c r="A49" s="215"/>
      <c r="B49" s="142"/>
      <c r="C49" s="230"/>
      <c r="D49" s="236"/>
      <c r="E49" s="273"/>
    </row>
    <row r="50" spans="1:10" x14ac:dyDescent="0.25">
      <c r="A50" s="200">
        <v>632</v>
      </c>
      <c r="B50" s="136"/>
      <c r="C50" s="228"/>
      <c r="D50" s="300"/>
    </row>
    <row r="51" spans="1:10" x14ac:dyDescent="0.25">
      <c r="A51" s="200">
        <v>642</v>
      </c>
      <c r="B51" s="136"/>
      <c r="C51" s="228"/>
      <c r="D51" s="229"/>
    </row>
    <row r="52" spans="1:10" s="157" customFormat="1" x14ac:dyDescent="0.25">
      <c r="A52" s="215"/>
      <c r="B52" s="142"/>
      <c r="C52" s="230"/>
      <c r="D52" s="231"/>
      <c r="E52" s="273"/>
    </row>
    <row r="53" spans="1:10" x14ac:dyDescent="0.25">
      <c r="A53" s="202"/>
      <c r="B53" s="148"/>
      <c r="C53" s="203"/>
      <c r="D53" s="237"/>
    </row>
    <row r="54" spans="1:10" x14ac:dyDescent="0.25">
      <c r="A54" s="200" t="s">
        <v>388</v>
      </c>
      <c r="B54" s="136"/>
      <c r="C54" s="228"/>
      <c r="D54" s="229"/>
    </row>
    <row r="55" spans="1:10" x14ac:dyDescent="0.25">
      <c r="A55" s="202"/>
      <c r="B55" s="148" t="s">
        <v>389</v>
      </c>
      <c r="C55" s="238"/>
      <c r="D55" s="237"/>
    </row>
    <row r="56" spans="1:10" x14ac:dyDescent="0.25">
      <c r="A56" s="202"/>
      <c r="B56" s="148"/>
      <c r="C56" s="567"/>
      <c r="D56" s="568"/>
    </row>
    <row r="57" spans="1:10" x14ac:dyDescent="0.25">
      <c r="A57" s="202"/>
      <c r="B57" s="148"/>
      <c r="C57" s="567"/>
      <c r="D57" s="568"/>
    </row>
    <row r="58" spans="1:10" x14ac:dyDescent="0.25">
      <c r="A58" s="202"/>
      <c r="B58" s="166"/>
      <c r="C58" s="562"/>
      <c r="D58" s="563"/>
    </row>
    <row r="59" spans="1:10" x14ac:dyDescent="0.25">
      <c r="A59" s="202"/>
      <c r="B59" s="148"/>
      <c r="C59" s="567"/>
      <c r="D59" s="568"/>
    </row>
    <row r="60" spans="1:10" x14ac:dyDescent="0.25">
      <c r="A60" s="202"/>
      <c r="B60" s="148"/>
      <c r="C60" s="567"/>
      <c r="D60" s="568"/>
    </row>
    <row r="61" spans="1:10" ht="28.5" customHeight="1" x14ac:dyDescent="0.25">
      <c r="A61" s="202"/>
      <c r="B61" s="132" t="s">
        <v>427</v>
      </c>
      <c r="C61" s="562" t="s">
        <v>428</v>
      </c>
      <c r="D61" s="563"/>
    </row>
    <row r="62" spans="1:10" x14ac:dyDescent="0.25">
      <c r="A62" s="202"/>
      <c r="B62" s="148"/>
      <c r="C62" s="239"/>
      <c r="D62" s="240"/>
    </row>
    <row r="63" spans="1:10" ht="15" customHeight="1" thickBot="1" x14ac:dyDescent="0.3">
      <c r="A63" s="241"/>
      <c r="B63" s="242"/>
      <c r="C63" s="557"/>
      <c r="D63" s="558"/>
    </row>
    <row r="64" spans="1:10" s="269" customFormat="1" ht="13.8" thickTop="1" x14ac:dyDescent="0.25">
      <c r="A64" s="121"/>
      <c r="B64" s="121"/>
      <c r="C64" s="121"/>
      <c r="D64" s="121"/>
      <c r="F64" s="121"/>
      <c r="G64" s="121"/>
      <c r="H64" s="121"/>
      <c r="I64" s="121"/>
      <c r="J64" s="121"/>
    </row>
    <row r="65" spans="1:10" s="269" customFormat="1" ht="36.75" customHeight="1" x14ac:dyDescent="0.25">
      <c r="A65" s="121"/>
      <c r="B65" s="559" t="s">
        <v>406</v>
      </c>
      <c r="C65" s="560" t="s">
        <v>407</v>
      </c>
      <c r="D65" s="560"/>
      <c r="F65" s="121"/>
      <c r="G65" s="121"/>
      <c r="H65" s="121"/>
      <c r="I65" s="121"/>
      <c r="J65" s="121"/>
    </row>
    <row r="66" spans="1:10" s="269" customFormat="1" ht="59.25" customHeight="1" x14ac:dyDescent="0.25">
      <c r="A66" s="121"/>
      <c r="B66" s="559"/>
      <c r="C66" s="556" t="s">
        <v>408</v>
      </c>
      <c r="D66" s="556"/>
      <c r="F66" s="121"/>
      <c r="G66" s="121"/>
      <c r="H66" s="121"/>
      <c r="I66" s="121"/>
      <c r="J66" s="121"/>
    </row>
    <row r="67" spans="1:10" s="269" customFormat="1" x14ac:dyDescent="0.25">
      <c r="A67" s="121"/>
      <c r="B67" s="559"/>
      <c r="C67" s="556" t="s">
        <v>409</v>
      </c>
      <c r="D67" s="556"/>
      <c r="F67" s="121"/>
      <c r="G67" s="121"/>
      <c r="H67" s="121"/>
      <c r="I67" s="121"/>
      <c r="J67" s="121"/>
    </row>
    <row r="68" spans="1:10" s="269" customFormat="1" x14ac:dyDescent="0.25">
      <c r="A68" s="121"/>
      <c r="B68" s="559"/>
      <c r="C68" s="561" t="s">
        <v>410</v>
      </c>
      <c r="D68" s="561"/>
      <c r="F68" s="121"/>
      <c r="G68" s="121"/>
      <c r="H68" s="121"/>
      <c r="I68" s="121"/>
      <c r="J68" s="121"/>
    </row>
    <row r="69" spans="1:10" s="269" customFormat="1" ht="54" customHeight="1" x14ac:dyDescent="0.25">
      <c r="A69" s="121"/>
      <c r="B69" s="559"/>
      <c r="C69" s="561" t="s">
        <v>411</v>
      </c>
      <c r="D69" s="561"/>
      <c r="F69" s="121"/>
      <c r="G69" s="121"/>
      <c r="H69" s="121"/>
      <c r="I69" s="121"/>
      <c r="J69" s="121"/>
    </row>
    <row r="70" spans="1:10" s="269" customFormat="1" ht="30.75" customHeight="1" x14ac:dyDescent="0.25">
      <c r="A70" s="121"/>
      <c r="B70" s="559"/>
      <c r="C70" s="556" t="s">
        <v>413</v>
      </c>
      <c r="D70" s="556"/>
      <c r="F70" s="121"/>
      <c r="G70" s="121"/>
      <c r="H70" s="121"/>
      <c r="I70" s="121"/>
      <c r="J70" s="121"/>
    </row>
    <row r="72" spans="1:10" s="269" customFormat="1" ht="100.5" customHeight="1" x14ac:dyDescent="0.25">
      <c r="A72" s="121"/>
      <c r="B72" s="120" t="s">
        <v>412</v>
      </c>
      <c r="C72" s="556" t="s">
        <v>421</v>
      </c>
      <c r="D72" s="556"/>
      <c r="F72" s="121"/>
      <c r="G72" s="121"/>
      <c r="H72" s="121"/>
      <c r="I72" s="121"/>
      <c r="J72" s="121"/>
    </row>
  </sheetData>
  <mergeCells count="18">
    <mergeCell ref="C72:D72"/>
    <mergeCell ref="C59:D59"/>
    <mergeCell ref="C60:D60"/>
    <mergeCell ref="C61:D61"/>
    <mergeCell ref="C63:D63"/>
    <mergeCell ref="B65:B70"/>
    <mergeCell ref="C65:D65"/>
    <mergeCell ref="C66:D66"/>
    <mergeCell ref="C67:D67"/>
    <mergeCell ref="C68:D68"/>
    <mergeCell ref="C69:D69"/>
    <mergeCell ref="C70:D70"/>
    <mergeCell ref="C58:D58"/>
    <mergeCell ref="A5:B7"/>
    <mergeCell ref="C9:D9"/>
    <mergeCell ref="C10:D10"/>
    <mergeCell ref="C56:D56"/>
    <mergeCell ref="C57:D57"/>
  </mergeCells>
  <pageMargins left="0.7" right="0.7" top="0.75" bottom="0.75" header="0.3" footer="0.3"/>
  <pageSetup scale="72"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97"/>
  <sheetViews>
    <sheetView workbookViewId="0">
      <pane ySplit="1" topLeftCell="A22" activePane="bottomLeft" state="frozen"/>
      <selection activeCell="E15" sqref="E15"/>
      <selection pane="bottomLeft" activeCell="E15" sqref="E15"/>
    </sheetView>
  </sheetViews>
  <sheetFormatPr defaultRowHeight="13.8" x14ac:dyDescent="0.25"/>
  <cols>
    <col min="1" max="1" width="8.3984375" customWidth="1"/>
    <col min="2" max="2" width="37.59765625" customWidth="1"/>
    <col min="3" max="4" width="12.69921875" bestFit="1" customWidth="1"/>
    <col min="5" max="5" width="11.69921875" bestFit="1" customWidth="1"/>
    <col min="6" max="6" width="11.3984375" bestFit="1" customWidth="1"/>
    <col min="7" max="8" width="12.69921875" bestFit="1" customWidth="1"/>
    <col min="9" max="9" width="8.59765625" customWidth="1"/>
    <col min="10" max="10" width="9.69921875" customWidth="1"/>
    <col min="11" max="12" width="11.59765625" style="259" hidden="1" customWidth="1"/>
    <col min="13" max="14" width="14.296875" style="259" hidden="1" customWidth="1"/>
    <col min="15" max="15" width="10.59765625" style="259" bestFit="1" customWidth="1"/>
    <col min="16" max="18" width="11.296875" style="259" bestFit="1" customWidth="1"/>
  </cols>
  <sheetData>
    <row r="1" spans="1:18" x14ac:dyDescent="0.25">
      <c r="A1" s="377" t="s">
        <v>7</v>
      </c>
      <c r="B1" s="378" t="s">
        <v>168</v>
      </c>
      <c r="C1" s="378" t="s">
        <v>169</v>
      </c>
      <c r="D1" s="378" t="s">
        <v>170</v>
      </c>
      <c r="E1" s="378" t="s">
        <v>487</v>
      </c>
      <c r="F1" s="378" t="s">
        <v>488</v>
      </c>
      <c r="G1" s="378" t="s">
        <v>173</v>
      </c>
      <c r="H1" s="379" t="s">
        <v>174</v>
      </c>
      <c r="I1" s="380"/>
      <c r="J1" s="380" t="s">
        <v>375</v>
      </c>
    </row>
    <row r="2" spans="1:18" x14ac:dyDescent="0.25">
      <c r="A2" s="361" t="s">
        <v>178</v>
      </c>
      <c r="B2" s="362" t="s">
        <v>179</v>
      </c>
      <c r="C2" s="363">
        <v>1063713078</v>
      </c>
      <c r="D2" s="363"/>
      <c r="E2" s="363">
        <v>79115951</v>
      </c>
      <c r="F2" s="363">
        <v>41786240</v>
      </c>
      <c r="G2" s="363">
        <v>1101042789</v>
      </c>
      <c r="H2" s="364"/>
      <c r="I2" s="309"/>
      <c r="J2" s="309" t="s">
        <v>151</v>
      </c>
      <c r="K2" s="259">
        <v>79115951</v>
      </c>
      <c r="L2" s="259">
        <v>41786240</v>
      </c>
      <c r="M2" s="259">
        <v>1101042789</v>
      </c>
      <c r="O2" s="259">
        <f>K2-E2</f>
        <v>0</v>
      </c>
      <c r="P2" s="259">
        <f t="shared" ref="P2:R2" si="0">L2-F2</f>
        <v>0</v>
      </c>
      <c r="Q2" s="259">
        <f t="shared" si="0"/>
        <v>0</v>
      </c>
      <c r="R2" s="259">
        <f t="shared" si="0"/>
        <v>0</v>
      </c>
    </row>
    <row r="3" spans="1:18" x14ac:dyDescent="0.25">
      <c r="A3" s="365" t="s">
        <v>180</v>
      </c>
      <c r="B3" s="366" t="s">
        <v>181</v>
      </c>
      <c r="C3" s="367">
        <v>683969348</v>
      </c>
      <c r="D3" s="367"/>
      <c r="E3" s="367">
        <v>103451</v>
      </c>
      <c r="F3" s="367">
        <v>41786240</v>
      </c>
      <c r="G3" s="367">
        <v>642286559</v>
      </c>
      <c r="H3" s="368"/>
      <c r="I3" s="315"/>
      <c r="J3" s="315"/>
      <c r="K3" s="259">
        <v>103451</v>
      </c>
      <c r="L3" s="259">
        <v>41786240</v>
      </c>
      <c r="M3" s="259">
        <v>642286559</v>
      </c>
      <c r="O3" s="259">
        <f t="shared" ref="O3:O66" si="1">K3-E3</f>
        <v>0</v>
      </c>
      <c r="P3" s="259">
        <f t="shared" ref="P3:P66" si="2">L3-F3</f>
        <v>0</v>
      </c>
      <c r="Q3" s="259">
        <f t="shared" ref="Q3:Q66" si="3">M3-G3</f>
        <v>0</v>
      </c>
      <c r="R3" s="259">
        <f t="shared" ref="R3:R66" si="4">N3-H3</f>
        <v>0</v>
      </c>
    </row>
    <row r="4" spans="1:18" x14ac:dyDescent="0.25">
      <c r="A4" s="365" t="s">
        <v>182</v>
      </c>
      <c r="B4" s="366" t="s">
        <v>183</v>
      </c>
      <c r="C4" s="367">
        <v>683969348</v>
      </c>
      <c r="D4" s="367"/>
      <c r="E4" s="367">
        <v>103451</v>
      </c>
      <c r="F4" s="367">
        <v>41786240</v>
      </c>
      <c r="G4" s="367">
        <v>642286559</v>
      </c>
      <c r="H4" s="368"/>
      <c r="I4" s="315"/>
      <c r="J4" s="315"/>
      <c r="K4" s="259">
        <v>103451</v>
      </c>
      <c r="L4" s="259">
        <v>41786240</v>
      </c>
      <c r="M4" s="259">
        <v>642286559</v>
      </c>
      <c r="O4" s="259">
        <f t="shared" si="1"/>
        <v>0</v>
      </c>
      <c r="P4" s="259">
        <f t="shared" si="2"/>
        <v>0</v>
      </c>
      <c r="Q4" s="259">
        <f t="shared" si="3"/>
        <v>0</v>
      </c>
      <c r="R4" s="259">
        <f t="shared" si="4"/>
        <v>0</v>
      </c>
    </row>
    <row r="5" spans="1:18" x14ac:dyDescent="0.25">
      <c r="A5" s="365" t="s">
        <v>184</v>
      </c>
      <c r="B5" s="366" t="s">
        <v>185</v>
      </c>
      <c r="C5" s="367">
        <v>379743730</v>
      </c>
      <c r="D5" s="367"/>
      <c r="E5" s="367">
        <v>79012500</v>
      </c>
      <c r="F5" s="367"/>
      <c r="G5" s="367">
        <v>458756230</v>
      </c>
      <c r="H5" s="368"/>
      <c r="I5" s="315"/>
      <c r="J5" s="315"/>
      <c r="K5" s="259">
        <v>79012500</v>
      </c>
      <c r="M5" s="259">
        <v>458756230</v>
      </c>
      <c r="O5" s="259">
        <f t="shared" si="1"/>
        <v>0</v>
      </c>
      <c r="P5" s="259">
        <f t="shared" si="2"/>
        <v>0</v>
      </c>
      <c r="Q5" s="259">
        <f t="shared" si="3"/>
        <v>0</v>
      </c>
      <c r="R5" s="259">
        <f t="shared" si="4"/>
        <v>0</v>
      </c>
    </row>
    <row r="6" spans="1:18" x14ac:dyDescent="0.25">
      <c r="A6" s="365" t="s">
        <v>186</v>
      </c>
      <c r="B6" s="366" t="s">
        <v>187</v>
      </c>
      <c r="C6" s="367">
        <v>379743730</v>
      </c>
      <c r="D6" s="367"/>
      <c r="E6" s="367">
        <v>79012500</v>
      </c>
      <c r="F6" s="367"/>
      <c r="G6" s="367">
        <v>458756230</v>
      </c>
      <c r="H6" s="368"/>
      <c r="I6" s="315"/>
      <c r="J6" s="315"/>
      <c r="K6" s="259">
        <v>79012500</v>
      </c>
      <c r="M6" s="259">
        <v>458756230</v>
      </c>
      <c r="O6" s="259">
        <f t="shared" si="1"/>
        <v>0</v>
      </c>
      <c r="P6" s="259">
        <f t="shared" si="2"/>
        <v>0</v>
      </c>
      <c r="Q6" s="259">
        <f t="shared" si="3"/>
        <v>0</v>
      </c>
      <c r="R6" s="259">
        <f t="shared" si="4"/>
        <v>0</v>
      </c>
    </row>
    <row r="7" spans="1:18" x14ac:dyDescent="0.25">
      <c r="A7" s="369" t="s">
        <v>188</v>
      </c>
      <c r="B7" s="342" t="s">
        <v>189</v>
      </c>
      <c r="C7" s="343"/>
      <c r="D7" s="343"/>
      <c r="E7" s="343">
        <v>79338000</v>
      </c>
      <c r="F7" s="343">
        <v>79338000</v>
      </c>
      <c r="G7" s="343"/>
      <c r="H7" s="370"/>
      <c r="I7" s="180"/>
      <c r="J7" s="180" t="s">
        <v>579</v>
      </c>
      <c r="K7" s="259">
        <v>79012501</v>
      </c>
      <c r="L7" s="259">
        <v>79012501</v>
      </c>
      <c r="O7" s="259">
        <f t="shared" si="1"/>
        <v>-325499</v>
      </c>
      <c r="P7" s="259">
        <f t="shared" si="2"/>
        <v>-325499</v>
      </c>
      <c r="Q7" s="259">
        <f t="shared" si="3"/>
        <v>0</v>
      </c>
      <c r="R7" s="259">
        <f t="shared" si="4"/>
        <v>0</v>
      </c>
    </row>
    <row r="8" spans="1:18" x14ac:dyDescent="0.25">
      <c r="A8" s="371" t="s">
        <v>190</v>
      </c>
      <c r="B8" s="346" t="s">
        <v>191</v>
      </c>
      <c r="C8" s="347"/>
      <c r="D8" s="347"/>
      <c r="E8" s="347">
        <v>79338000</v>
      </c>
      <c r="F8" s="347">
        <v>79338000</v>
      </c>
      <c r="G8" s="347"/>
      <c r="H8" s="372"/>
      <c r="I8" s="185"/>
      <c r="J8" s="185"/>
      <c r="K8" s="259">
        <v>79012501</v>
      </c>
      <c r="L8" s="259">
        <v>79012501</v>
      </c>
      <c r="O8" s="259">
        <f t="shared" si="1"/>
        <v>-325499</v>
      </c>
      <c r="P8" s="259">
        <f t="shared" si="2"/>
        <v>-325499</v>
      </c>
      <c r="Q8" s="259">
        <f t="shared" si="3"/>
        <v>0</v>
      </c>
      <c r="R8" s="259">
        <f t="shared" si="4"/>
        <v>0</v>
      </c>
    </row>
    <row r="9" spans="1:18" x14ac:dyDescent="0.25">
      <c r="A9" s="371" t="s">
        <v>192</v>
      </c>
      <c r="B9" s="346" t="s">
        <v>193</v>
      </c>
      <c r="C9" s="347"/>
      <c r="D9" s="347"/>
      <c r="E9" s="347">
        <v>79338000</v>
      </c>
      <c r="F9" s="347">
        <v>79338000</v>
      </c>
      <c r="G9" s="347"/>
      <c r="H9" s="372"/>
      <c r="I9" s="185"/>
      <c r="J9" s="185"/>
      <c r="K9" s="259">
        <v>79012501</v>
      </c>
      <c r="L9" s="259">
        <v>79012501</v>
      </c>
      <c r="O9" s="259">
        <f t="shared" si="1"/>
        <v>-325499</v>
      </c>
      <c r="P9" s="259">
        <f t="shared" si="2"/>
        <v>-325499</v>
      </c>
      <c r="Q9" s="259">
        <f t="shared" si="3"/>
        <v>0</v>
      </c>
      <c r="R9" s="259">
        <f t="shared" si="4"/>
        <v>0</v>
      </c>
    </row>
    <row r="10" spans="1:18" x14ac:dyDescent="0.25">
      <c r="A10" s="371" t="s">
        <v>457</v>
      </c>
      <c r="B10" s="346" t="s">
        <v>458</v>
      </c>
      <c r="C10" s="347"/>
      <c r="D10" s="347"/>
      <c r="E10" s="347"/>
      <c r="F10" s="347"/>
      <c r="G10" s="347"/>
      <c r="H10" s="372"/>
      <c r="I10" s="185"/>
      <c r="J10" s="185"/>
      <c r="O10" s="259">
        <f t="shared" si="1"/>
        <v>0</v>
      </c>
      <c r="P10" s="259">
        <f t="shared" si="2"/>
        <v>0</v>
      </c>
      <c r="Q10" s="259">
        <f t="shared" si="3"/>
        <v>0</v>
      </c>
      <c r="R10" s="259">
        <f t="shared" si="4"/>
        <v>0</v>
      </c>
    </row>
    <row r="11" spans="1:18" x14ac:dyDescent="0.25">
      <c r="A11" s="371" t="s">
        <v>194</v>
      </c>
      <c r="B11" s="346" t="s">
        <v>195</v>
      </c>
      <c r="C11" s="347"/>
      <c r="D11" s="347"/>
      <c r="E11" s="347">
        <v>79338000</v>
      </c>
      <c r="F11" s="347">
        <v>79338000</v>
      </c>
      <c r="G11" s="347"/>
      <c r="H11" s="372"/>
      <c r="I11" s="185"/>
      <c r="J11" s="185"/>
      <c r="K11" s="259">
        <v>79012501</v>
      </c>
      <c r="L11" s="259">
        <v>79012501</v>
      </c>
      <c r="O11" s="259">
        <f t="shared" si="1"/>
        <v>-325499</v>
      </c>
      <c r="P11" s="259">
        <f t="shared" si="2"/>
        <v>-325499</v>
      </c>
      <c r="Q11" s="259">
        <f t="shared" si="3"/>
        <v>0</v>
      </c>
      <c r="R11" s="259">
        <f t="shared" si="4"/>
        <v>0</v>
      </c>
    </row>
    <row r="12" spans="1:18" x14ac:dyDescent="0.25">
      <c r="A12" s="369" t="s">
        <v>196</v>
      </c>
      <c r="B12" s="342" t="s">
        <v>197</v>
      </c>
      <c r="C12" s="343">
        <v>82254984</v>
      </c>
      <c r="D12" s="343"/>
      <c r="E12" s="343">
        <v>880000</v>
      </c>
      <c r="F12" s="343"/>
      <c r="G12" s="343">
        <v>83134984</v>
      </c>
      <c r="H12" s="370"/>
      <c r="I12" s="180"/>
      <c r="J12" s="180" t="s">
        <v>580</v>
      </c>
      <c r="K12" s="259">
        <v>880000</v>
      </c>
      <c r="L12" s="259">
        <v>5852795</v>
      </c>
      <c r="M12" s="259">
        <v>77282189</v>
      </c>
      <c r="O12" s="259">
        <f t="shared" si="1"/>
        <v>0</v>
      </c>
      <c r="P12" s="259">
        <f t="shared" si="2"/>
        <v>5852795</v>
      </c>
      <c r="Q12" s="259">
        <f t="shared" si="3"/>
        <v>-5852795</v>
      </c>
      <c r="R12" s="259">
        <f t="shared" si="4"/>
        <v>0</v>
      </c>
    </row>
    <row r="13" spans="1:18" x14ac:dyDescent="0.25">
      <c r="A13" s="371" t="s">
        <v>198</v>
      </c>
      <c r="B13" s="346" t="s">
        <v>199</v>
      </c>
      <c r="C13" s="347">
        <v>82254984</v>
      </c>
      <c r="D13" s="347"/>
      <c r="E13" s="347">
        <v>880000</v>
      </c>
      <c r="F13" s="347"/>
      <c r="G13" s="347">
        <v>83134984</v>
      </c>
      <c r="H13" s="372"/>
      <c r="I13" s="185"/>
      <c r="J13" s="185"/>
      <c r="K13" s="259">
        <v>880000</v>
      </c>
      <c r="L13" s="259">
        <v>5852795</v>
      </c>
      <c r="M13" s="259">
        <v>77282189</v>
      </c>
      <c r="O13" s="259">
        <f t="shared" si="1"/>
        <v>0</v>
      </c>
      <c r="P13" s="259">
        <f t="shared" si="2"/>
        <v>5852795</v>
      </c>
      <c r="Q13" s="259">
        <f t="shared" si="3"/>
        <v>-5852795</v>
      </c>
      <c r="R13" s="259">
        <f t="shared" si="4"/>
        <v>0</v>
      </c>
    </row>
    <row r="14" spans="1:18" x14ac:dyDescent="0.25">
      <c r="A14" s="371" t="s">
        <v>200</v>
      </c>
      <c r="B14" s="346" t="s">
        <v>201</v>
      </c>
      <c r="C14" s="347">
        <v>82254984</v>
      </c>
      <c r="D14" s="347"/>
      <c r="E14" s="347">
        <v>880000</v>
      </c>
      <c r="F14" s="347"/>
      <c r="G14" s="347">
        <v>83134984</v>
      </c>
      <c r="H14" s="372"/>
      <c r="I14" s="185"/>
      <c r="J14" s="185"/>
      <c r="K14" s="259">
        <v>880000</v>
      </c>
      <c r="L14" s="259">
        <v>5852795</v>
      </c>
      <c r="M14" s="259">
        <v>77282189</v>
      </c>
      <c r="O14" s="259">
        <f t="shared" si="1"/>
        <v>0</v>
      </c>
      <c r="P14" s="259">
        <f t="shared" si="2"/>
        <v>5852795</v>
      </c>
      <c r="Q14" s="259">
        <f t="shared" si="3"/>
        <v>-5852795</v>
      </c>
      <c r="R14" s="259">
        <f t="shared" si="4"/>
        <v>0</v>
      </c>
    </row>
    <row r="15" spans="1:18" x14ac:dyDescent="0.25">
      <c r="A15" s="371" t="s">
        <v>202</v>
      </c>
      <c r="B15" s="346" t="s">
        <v>203</v>
      </c>
      <c r="C15" s="347">
        <v>82254984</v>
      </c>
      <c r="D15" s="347"/>
      <c r="E15" s="347">
        <v>880000</v>
      </c>
      <c r="F15" s="347"/>
      <c r="G15" s="347">
        <v>83134984</v>
      </c>
      <c r="H15" s="372"/>
      <c r="I15" s="185"/>
      <c r="J15" s="185"/>
      <c r="K15" s="259">
        <v>880000</v>
      </c>
      <c r="L15" s="259">
        <v>5852795</v>
      </c>
      <c r="M15" s="259">
        <v>77282189</v>
      </c>
      <c r="O15" s="259">
        <f t="shared" si="1"/>
        <v>0</v>
      </c>
      <c r="P15" s="259">
        <f t="shared" si="2"/>
        <v>5852795</v>
      </c>
      <c r="Q15" s="259">
        <f t="shared" si="3"/>
        <v>-5852795</v>
      </c>
      <c r="R15" s="259">
        <f t="shared" si="4"/>
        <v>0</v>
      </c>
    </row>
    <row r="16" spans="1:18" x14ac:dyDescent="0.25">
      <c r="A16" s="371" t="s">
        <v>204</v>
      </c>
      <c r="B16" s="346" t="s">
        <v>205</v>
      </c>
      <c r="C16" s="347"/>
      <c r="D16" s="347"/>
      <c r="E16" s="347"/>
      <c r="F16" s="347"/>
      <c r="G16" s="347"/>
      <c r="H16" s="372"/>
      <c r="I16" s="185"/>
      <c r="J16" s="185"/>
      <c r="O16" s="259">
        <f t="shared" si="1"/>
        <v>0</v>
      </c>
      <c r="P16" s="259">
        <f t="shared" si="2"/>
        <v>0</v>
      </c>
      <c r="Q16" s="259">
        <f t="shared" si="3"/>
        <v>0</v>
      </c>
      <c r="R16" s="259">
        <f t="shared" si="4"/>
        <v>0</v>
      </c>
    </row>
    <row r="17" spans="1:18" x14ac:dyDescent="0.25">
      <c r="A17" s="371" t="s">
        <v>206</v>
      </c>
      <c r="B17" s="346" t="s">
        <v>207</v>
      </c>
      <c r="C17" s="347"/>
      <c r="D17" s="347"/>
      <c r="E17" s="347"/>
      <c r="F17" s="347"/>
      <c r="G17" s="347"/>
      <c r="H17" s="372"/>
      <c r="I17" s="185"/>
      <c r="J17" s="185"/>
      <c r="O17" s="259">
        <f t="shared" si="1"/>
        <v>0</v>
      </c>
      <c r="P17" s="259">
        <f t="shared" si="2"/>
        <v>0</v>
      </c>
      <c r="Q17" s="259">
        <f t="shared" si="3"/>
        <v>0</v>
      </c>
      <c r="R17" s="259">
        <f t="shared" si="4"/>
        <v>0</v>
      </c>
    </row>
    <row r="18" spans="1:18" x14ac:dyDescent="0.25">
      <c r="A18" s="369" t="s">
        <v>208</v>
      </c>
      <c r="B18" s="342" t="s">
        <v>209</v>
      </c>
      <c r="C18" s="343"/>
      <c r="D18" s="343"/>
      <c r="E18" s="343"/>
      <c r="F18" s="343"/>
      <c r="G18" s="343"/>
      <c r="H18" s="370"/>
      <c r="I18" s="180"/>
      <c r="J18" s="180"/>
      <c r="O18" s="259">
        <f t="shared" si="1"/>
        <v>0</v>
      </c>
      <c r="P18" s="259">
        <f t="shared" si="2"/>
        <v>0</v>
      </c>
      <c r="Q18" s="259">
        <f t="shared" si="3"/>
        <v>0</v>
      </c>
      <c r="R18" s="259">
        <f t="shared" si="4"/>
        <v>0</v>
      </c>
    </row>
    <row r="19" spans="1:18" x14ac:dyDescent="0.25">
      <c r="A19" s="371" t="s">
        <v>210</v>
      </c>
      <c r="B19" s="346" t="s">
        <v>211</v>
      </c>
      <c r="C19" s="347"/>
      <c r="D19" s="347"/>
      <c r="E19" s="347"/>
      <c r="F19" s="347"/>
      <c r="G19" s="347"/>
      <c r="H19" s="372"/>
      <c r="I19" s="185"/>
      <c r="J19" s="185"/>
      <c r="O19" s="259">
        <f t="shared" si="1"/>
        <v>0</v>
      </c>
      <c r="P19" s="259">
        <f t="shared" si="2"/>
        <v>0</v>
      </c>
      <c r="Q19" s="259">
        <f t="shared" si="3"/>
        <v>0</v>
      </c>
      <c r="R19" s="259">
        <f t="shared" si="4"/>
        <v>0</v>
      </c>
    </row>
    <row r="20" spans="1:18" x14ac:dyDescent="0.25">
      <c r="A20" s="369" t="s">
        <v>212</v>
      </c>
      <c r="B20" s="342" t="s">
        <v>213</v>
      </c>
      <c r="C20" s="343"/>
      <c r="D20" s="343"/>
      <c r="E20" s="343"/>
      <c r="F20" s="343"/>
      <c r="G20" s="343"/>
      <c r="H20" s="370"/>
      <c r="I20" s="180"/>
      <c r="J20" s="180"/>
      <c r="O20" s="259">
        <f t="shared" si="1"/>
        <v>0</v>
      </c>
      <c r="P20" s="259">
        <f t="shared" si="2"/>
        <v>0</v>
      </c>
      <c r="Q20" s="259">
        <f t="shared" si="3"/>
        <v>0</v>
      </c>
      <c r="R20" s="259">
        <f t="shared" si="4"/>
        <v>0</v>
      </c>
    </row>
    <row r="21" spans="1:18" x14ac:dyDescent="0.25">
      <c r="A21" s="371" t="s">
        <v>214</v>
      </c>
      <c r="B21" s="346" t="s">
        <v>213</v>
      </c>
      <c r="C21" s="347"/>
      <c r="D21" s="347"/>
      <c r="E21" s="347"/>
      <c r="F21" s="347"/>
      <c r="G21" s="347"/>
      <c r="H21" s="372"/>
      <c r="I21" s="185"/>
      <c r="J21" s="185"/>
      <c r="O21" s="259">
        <f t="shared" si="1"/>
        <v>0</v>
      </c>
      <c r="P21" s="259">
        <f t="shared" si="2"/>
        <v>0</v>
      </c>
      <c r="Q21" s="259">
        <f t="shared" si="3"/>
        <v>0</v>
      </c>
      <c r="R21" s="259">
        <f t="shared" si="4"/>
        <v>0</v>
      </c>
    </row>
    <row r="22" spans="1:18" x14ac:dyDescent="0.25">
      <c r="A22" s="369" t="s">
        <v>215</v>
      </c>
      <c r="B22" s="342" t="s">
        <v>216</v>
      </c>
      <c r="C22" s="343"/>
      <c r="D22" s="343"/>
      <c r="E22" s="343">
        <v>26110080</v>
      </c>
      <c r="F22" s="343">
        <v>26110080</v>
      </c>
      <c r="G22" s="343"/>
      <c r="H22" s="370"/>
      <c r="I22" s="180"/>
      <c r="J22" s="180" t="s">
        <v>386</v>
      </c>
      <c r="K22" s="259">
        <v>26110080</v>
      </c>
      <c r="L22" s="259">
        <v>26110080</v>
      </c>
      <c r="O22" s="259">
        <f t="shared" si="1"/>
        <v>0</v>
      </c>
      <c r="P22" s="259">
        <f t="shared" si="2"/>
        <v>0</v>
      </c>
      <c r="Q22" s="259">
        <f t="shared" si="3"/>
        <v>0</v>
      </c>
      <c r="R22" s="259">
        <f t="shared" si="4"/>
        <v>0</v>
      </c>
    </row>
    <row r="23" spans="1:18" x14ac:dyDescent="0.25">
      <c r="A23" s="371" t="s">
        <v>217</v>
      </c>
      <c r="B23" s="346" t="s">
        <v>218</v>
      </c>
      <c r="C23" s="347"/>
      <c r="D23" s="347"/>
      <c r="E23" s="347">
        <v>26110080</v>
      </c>
      <c r="F23" s="347">
        <v>26110080</v>
      </c>
      <c r="G23" s="347"/>
      <c r="H23" s="372"/>
      <c r="I23" s="185"/>
      <c r="J23" s="185"/>
      <c r="K23" s="259">
        <v>26110080</v>
      </c>
      <c r="L23" s="259">
        <v>26110080</v>
      </c>
      <c r="O23" s="259">
        <f t="shared" si="1"/>
        <v>0</v>
      </c>
      <c r="P23" s="259">
        <f t="shared" si="2"/>
        <v>0</v>
      </c>
      <c r="Q23" s="259">
        <f t="shared" si="3"/>
        <v>0</v>
      </c>
      <c r="R23" s="259">
        <f t="shared" si="4"/>
        <v>0</v>
      </c>
    </row>
    <row r="24" spans="1:18" x14ac:dyDescent="0.25">
      <c r="A24" s="369" t="s">
        <v>219</v>
      </c>
      <c r="B24" s="342" t="s">
        <v>220</v>
      </c>
      <c r="C24" s="343"/>
      <c r="D24" s="343"/>
      <c r="E24" s="343"/>
      <c r="F24" s="343"/>
      <c r="G24" s="343"/>
      <c r="H24" s="370"/>
      <c r="I24" s="180"/>
      <c r="J24" s="180"/>
      <c r="O24" s="259">
        <f t="shared" si="1"/>
        <v>0</v>
      </c>
      <c r="P24" s="259">
        <f t="shared" si="2"/>
        <v>0</v>
      </c>
      <c r="Q24" s="259">
        <f t="shared" si="3"/>
        <v>0</v>
      </c>
      <c r="R24" s="259">
        <f t="shared" si="4"/>
        <v>0</v>
      </c>
    </row>
    <row r="25" spans="1:18" x14ac:dyDescent="0.25">
      <c r="A25" s="371" t="s">
        <v>221</v>
      </c>
      <c r="B25" s="346" t="s">
        <v>222</v>
      </c>
      <c r="C25" s="347"/>
      <c r="D25" s="347"/>
      <c r="E25" s="347"/>
      <c r="F25" s="347"/>
      <c r="G25" s="347"/>
      <c r="H25" s="372"/>
      <c r="I25" s="185"/>
      <c r="J25" s="185"/>
      <c r="O25" s="259">
        <f t="shared" si="1"/>
        <v>0</v>
      </c>
      <c r="P25" s="259">
        <f t="shared" si="2"/>
        <v>0</v>
      </c>
      <c r="Q25" s="259">
        <f t="shared" si="3"/>
        <v>0</v>
      </c>
      <c r="R25" s="259">
        <f t="shared" si="4"/>
        <v>0</v>
      </c>
    </row>
    <row r="26" spans="1:18" x14ac:dyDescent="0.25">
      <c r="A26" s="369" t="s">
        <v>223</v>
      </c>
      <c r="B26" s="342" t="s">
        <v>224</v>
      </c>
      <c r="C26" s="343">
        <v>28589988</v>
      </c>
      <c r="D26" s="343"/>
      <c r="E26" s="343"/>
      <c r="F26" s="343">
        <v>11062929</v>
      </c>
      <c r="G26" s="343">
        <v>17527059</v>
      </c>
      <c r="H26" s="370"/>
      <c r="I26" s="180"/>
      <c r="J26" s="180" t="s">
        <v>386</v>
      </c>
      <c r="L26" s="259">
        <v>11062929</v>
      </c>
      <c r="M26" s="259">
        <v>17527059</v>
      </c>
      <c r="O26" s="259">
        <f t="shared" si="1"/>
        <v>0</v>
      </c>
      <c r="P26" s="259">
        <f t="shared" si="2"/>
        <v>0</v>
      </c>
      <c r="Q26" s="259">
        <f t="shared" si="3"/>
        <v>0</v>
      </c>
      <c r="R26" s="259">
        <f t="shared" si="4"/>
        <v>0</v>
      </c>
    </row>
    <row r="27" spans="1:18" x14ac:dyDescent="0.25">
      <c r="A27" s="371" t="s">
        <v>225</v>
      </c>
      <c r="B27" s="346" t="s">
        <v>226</v>
      </c>
      <c r="C27" s="347">
        <v>27000000</v>
      </c>
      <c r="D27" s="347"/>
      <c r="E27" s="347"/>
      <c r="F27" s="347">
        <v>11000000</v>
      </c>
      <c r="G27" s="347">
        <v>16000000</v>
      </c>
      <c r="H27" s="372"/>
      <c r="I27" s="185"/>
      <c r="J27" s="185"/>
      <c r="L27" s="259">
        <v>11000000</v>
      </c>
      <c r="M27" s="259">
        <v>16000000</v>
      </c>
      <c r="O27" s="259">
        <f t="shared" si="1"/>
        <v>0</v>
      </c>
      <c r="P27" s="259">
        <f t="shared" si="2"/>
        <v>0</v>
      </c>
      <c r="Q27" s="259">
        <f t="shared" si="3"/>
        <v>0</v>
      </c>
      <c r="R27" s="259">
        <f t="shared" si="4"/>
        <v>0</v>
      </c>
    </row>
    <row r="28" spans="1:18" x14ac:dyDescent="0.25">
      <c r="A28" s="371" t="s">
        <v>227</v>
      </c>
      <c r="B28" s="346" t="s">
        <v>228</v>
      </c>
      <c r="C28" s="347">
        <v>27000000</v>
      </c>
      <c r="D28" s="347"/>
      <c r="E28" s="347"/>
      <c r="F28" s="347">
        <v>11000000</v>
      </c>
      <c r="G28" s="347">
        <v>16000000</v>
      </c>
      <c r="H28" s="372"/>
      <c r="I28" s="185"/>
      <c r="J28" s="185"/>
      <c r="L28" s="259">
        <v>11000000</v>
      </c>
      <c r="M28" s="259">
        <v>16000000</v>
      </c>
      <c r="O28" s="259">
        <f t="shared" si="1"/>
        <v>0</v>
      </c>
      <c r="P28" s="259">
        <f t="shared" si="2"/>
        <v>0</v>
      </c>
      <c r="Q28" s="259">
        <f t="shared" si="3"/>
        <v>0</v>
      </c>
      <c r="R28" s="259">
        <f t="shared" si="4"/>
        <v>0</v>
      </c>
    </row>
    <row r="29" spans="1:18" x14ac:dyDescent="0.25">
      <c r="A29" s="371" t="s">
        <v>229</v>
      </c>
      <c r="B29" s="346" t="s">
        <v>230</v>
      </c>
      <c r="C29" s="347">
        <v>1589988</v>
      </c>
      <c r="D29" s="347"/>
      <c r="E29" s="347"/>
      <c r="F29" s="347">
        <v>62929</v>
      </c>
      <c r="G29" s="347">
        <v>1527059</v>
      </c>
      <c r="H29" s="372"/>
      <c r="I29" s="185"/>
      <c r="J29" s="185"/>
      <c r="L29" s="259">
        <v>62929</v>
      </c>
      <c r="M29" s="259">
        <v>1527059</v>
      </c>
      <c r="O29" s="259">
        <f t="shared" si="1"/>
        <v>0</v>
      </c>
      <c r="P29" s="259">
        <f t="shared" si="2"/>
        <v>0</v>
      </c>
      <c r="Q29" s="259">
        <f t="shared" si="3"/>
        <v>0</v>
      </c>
      <c r="R29" s="259">
        <f t="shared" si="4"/>
        <v>0</v>
      </c>
    </row>
    <row r="30" spans="1:18" x14ac:dyDescent="0.25">
      <c r="A30" s="371" t="s">
        <v>231</v>
      </c>
      <c r="B30" s="346" t="s">
        <v>232</v>
      </c>
      <c r="C30" s="347">
        <v>1589988</v>
      </c>
      <c r="D30" s="347"/>
      <c r="E30" s="347"/>
      <c r="F30" s="347">
        <v>62929</v>
      </c>
      <c r="G30" s="347">
        <v>1527059</v>
      </c>
      <c r="H30" s="372"/>
      <c r="I30" s="185"/>
      <c r="J30" s="185"/>
      <c r="L30" s="259">
        <v>62929</v>
      </c>
      <c r="M30" s="259">
        <v>1527059</v>
      </c>
      <c r="O30" s="259">
        <f t="shared" si="1"/>
        <v>0</v>
      </c>
      <c r="P30" s="259">
        <f t="shared" si="2"/>
        <v>0</v>
      </c>
      <c r="Q30" s="259">
        <f t="shared" si="3"/>
        <v>0</v>
      </c>
      <c r="R30" s="259">
        <f t="shared" si="4"/>
        <v>0</v>
      </c>
    </row>
    <row r="31" spans="1:18" x14ac:dyDescent="0.25">
      <c r="A31" s="369" t="s">
        <v>233</v>
      </c>
      <c r="B31" s="342" t="s">
        <v>234</v>
      </c>
      <c r="C31" s="343">
        <v>5000000</v>
      </c>
      <c r="D31" s="343"/>
      <c r="E31" s="343"/>
      <c r="F31" s="343"/>
      <c r="G31" s="343">
        <v>5000000</v>
      </c>
      <c r="H31" s="370"/>
      <c r="I31" s="180"/>
      <c r="J31" s="180" t="s">
        <v>386</v>
      </c>
      <c r="M31" s="259">
        <v>5000000</v>
      </c>
      <c r="O31" s="259">
        <f t="shared" si="1"/>
        <v>0</v>
      </c>
      <c r="P31" s="259">
        <f t="shared" si="2"/>
        <v>0</v>
      </c>
      <c r="Q31" s="259">
        <f t="shared" si="3"/>
        <v>0</v>
      </c>
      <c r="R31" s="259">
        <f t="shared" si="4"/>
        <v>0</v>
      </c>
    </row>
    <row r="32" spans="1:18" x14ac:dyDescent="0.25">
      <c r="A32" s="371" t="s">
        <v>235</v>
      </c>
      <c r="B32" s="346" t="s">
        <v>236</v>
      </c>
      <c r="C32" s="347">
        <v>5000000</v>
      </c>
      <c r="D32" s="347"/>
      <c r="E32" s="347"/>
      <c r="F32" s="347"/>
      <c r="G32" s="347">
        <v>5000000</v>
      </c>
      <c r="H32" s="372"/>
      <c r="I32" s="185"/>
      <c r="J32" s="185"/>
      <c r="M32" s="259">
        <v>5000000</v>
      </c>
      <c r="O32" s="259">
        <f t="shared" si="1"/>
        <v>0</v>
      </c>
      <c r="P32" s="259">
        <f t="shared" si="2"/>
        <v>0</v>
      </c>
      <c r="Q32" s="259">
        <f t="shared" si="3"/>
        <v>0</v>
      </c>
      <c r="R32" s="259">
        <f t="shared" si="4"/>
        <v>0</v>
      </c>
    </row>
    <row r="33" spans="1:18" x14ac:dyDescent="0.25">
      <c r="A33" s="369" t="s">
        <v>237</v>
      </c>
      <c r="B33" s="342" t="s">
        <v>238</v>
      </c>
      <c r="C33" s="343"/>
      <c r="D33" s="343">
        <v>12100000</v>
      </c>
      <c r="E33" s="343">
        <v>12100000</v>
      </c>
      <c r="F33" s="343">
        <v>11880000</v>
      </c>
      <c r="G33" s="343"/>
      <c r="H33" s="370">
        <v>11880000</v>
      </c>
      <c r="I33" s="180"/>
      <c r="J33" s="180"/>
      <c r="K33" s="259">
        <v>12100000</v>
      </c>
      <c r="L33" s="259">
        <v>11880000</v>
      </c>
      <c r="N33" s="259">
        <v>11880000</v>
      </c>
      <c r="O33" s="259">
        <f t="shared" si="1"/>
        <v>0</v>
      </c>
      <c r="P33" s="259">
        <f t="shared" si="2"/>
        <v>0</v>
      </c>
      <c r="Q33" s="259">
        <f t="shared" si="3"/>
        <v>0</v>
      </c>
      <c r="R33" s="259">
        <f t="shared" si="4"/>
        <v>0</v>
      </c>
    </row>
    <row r="34" spans="1:18" x14ac:dyDescent="0.25">
      <c r="A34" s="371" t="s">
        <v>239</v>
      </c>
      <c r="B34" s="346" t="s">
        <v>240</v>
      </c>
      <c r="C34" s="347"/>
      <c r="D34" s="347">
        <v>12100000</v>
      </c>
      <c r="E34" s="347">
        <v>12100000</v>
      </c>
      <c r="F34" s="347">
        <v>11880000</v>
      </c>
      <c r="G34" s="347"/>
      <c r="H34" s="372">
        <v>11880000</v>
      </c>
      <c r="I34" s="185"/>
      <c r="J34" s="185"/>
      <c r="K34" s="259">
        <v>12100000</v>
      </c>
      <c r="L34" s="259">
        <v>11880000</v>
      </c>
      <c r="N34" s="259">
        <v>11880000</v>
      </c>
      <c r="O34" s="259">
        <f t="shared" si="1"/>
        <v>0</v>
      </c>
      <c r="P34" s="259">
        <f t="shared" si="2"/>
        <v>0</v>
      </c>
      <c r="Q34" s="259">
        <f t="shared" si="3"/>
        <v>0</v>
      </c>
      <c r="R34" s="259">
        <f t="shared" si="4"/>
        <v>0</v>
      </c>
    </row>
    <row r="35" spans="1:18" x14ac:dyDescent="0.25">
      <c r="A35" s="371" t="s">
        <v>241</v>
      </c>
      <c r="B35" s="346" t="s">
        <v>242</v>
      </c>
      <c r="C35" s="347"/>
      <c r="D35" s="347">
        <v>12100000</v>
      </c>
      <c r="E35" s="347">
        <v>12100000</v>
      </c>
      <c r="F35" s="347">
        <v>11880000</v>
      </c>
      <c r="G35" s="347"/>
      <c r="H35" s="372">
        <v>11880000</v>
      </c>
      <c r="I35" s="185"/>
      <c r="J35" s="185"/>
      <c r="K35" s="259">
        <v>12100000</v>
      </c>
      <c r="L35" s="259">
        <v>11880000</v>
      </c>
      <c r="N35" s="259">
        <v>11880000</v>
      </c>
      <c r="O35" s="259">
        <f t="shared" si="1"/>
        <v>0</v>
      </c>
      <c r="P35" s="259">
        <f t="shared" si="2"/>
        <v>0</v>
      </c>
      <c r="Q35" s="259">
        <f t="shared" si="3"/>
        <v>0</v>
      </c>
      <c r="R35" s="259">
        <f t="shared" si="4"/>
        <v>0</v>
      </c>
    </row>
    <row r="36" spans="1:18" x14ac:dyDescent="0.25">
      <c r="A36" s="371" t="s">
        <v>243</v>
      </c>
      <c r="B36" s="346" t="s">
        <v>244</v>
      </c>
      <c r="C36" s="347"/>
      <c r="D36" s="347">
        <v>12100000</v>
      </c>
      <c r="E36" s="347">
        <v>12100000</v>
      </c>
      <c r="F36" s="347">
        <v>11880000</v>
      </c>
      <c r="G36" s="347"/>
      <c r="H36" s="372">
        <v>11880000</v>
      </c>
      <c r="I36" s="185"/>
      <c r="J36" s="185"/>
      <c r="K36" s="259">
        <v>12100000</v>
      </c>
      <c r="L36" s="259">
        <v>11880000</v>
      </c>
      <c r="N36" s="259">
        <v>11880000</v>
      </c>
      <c r="O36" s="259">
        <f t="shared" si="1"/>
        <v>0</v>
      </c>
      <c r="P36" s="259">
        <f t="shared" si="2"/>
        <v>0</v>
      </c>
      <c r="Q36" s="259">
        <f t="shared" si="3"/>
        <v>0</v>
      </c>
      <c r="R36" s="259">
        <f t="shared" si="4"/>
        <v>0</v>
      </c>
    </row>
    <row r="37" spans="1:18" x14ac:dyDescent="0.25">
      <c r="A37" s="369" t="s">
        <v>245</v>
      </c>
      <c r="B37" s="342" t="s">
        <v>246</v>
      </c>
      <c r="C37" s="343"/>
      <c r="D37" s="343">
        <v>434586</v>
      </c>
      <c r="E37" s="343"/>
      <c r="F37" s="343">
        <v>7647090</v>
      </c>
      <c r="G37" s="343"/>
      <c r="H37" s="370">
        <v>8081676</v>
      </c>
      <c r="I37" s="180"/>
      <c r="J37" s="180"/>
      <c r="K37" s="259">
        <v>5852795</v>
      </c>
      <c r="L37" s="259">
        <v>6287381</v>
      </c>
      <c r="N37" s="259">
        <v>869172</v>
      </c>
      <c r="O37" s="259">
        <f t="shared" si="1"/>
        <v>5852795</v>
      </c>
      <c r="P37" s="259">
        <f t="shared" si="2"/>
        <v>-1359709</v>
      </c>
      <c r="Q37" s="259">
        <f t="shared" si="3"/>
        <v>0</v>
      </c>
      <c r="R37" s="259">
        <f t="shared" si="4"/>
        <v>-7212504</v>
      </c>
    </row>
    <row r="38" spans="1:18" x14ac:dyDescent="0.25">
      <c r="A38" s="371" t="s">
        <v>247</v>
      </c>
      <c r="B38" s="346" t="s">
        <v>248</v>
      </c>
      <c r="C38" s="347"/>
      <c r="D38" s="347"/>
      <c r="E38" s="347"/>
      <c r="F38" s="347">
        <v>7212504</v>
      </c>
      <c r="G38" s="347"/>
      <c r="H38" s="372">
        <v>7212504</v>
      </c>
      <c r="I38" s="185"/>
      <c r="J38" s="185" t="s">
        <v>581</v>
      </c>
      <c r="K38" s="259">
        <v>5852795</v>
      </c>
      <c r="L38" s="259">
        <v>5852795</v>
      </c>
      <c r="O38" s="259">
        <f t="shared" si="1"/>
        <v>5852795</v>
      </c>
      <c r="P38" s="259">
        <f t="shared" si="2"/>
        <v>-1359709</v>
      </c>
      <c r="Q38" s="259">
        <f t="shared" si="3"/>
        <v>0</v>
      </c>
      <c r="R38" s="259">
        <f t="shared" si="4"/>
        <v>-7212504</v>
      </c>
    </row>
    <row r="39" spans="1:18" x14ac:dyDescent="0.25">
      <c r="A39" s="371" t="s">
        <v>249</v>
      </c>
      <c r="B39" s="346" t="s">
        <v>250</v>
      </c>
      <c r="C39" s="347"/>
      <c r="D39" s="347"/>
      <c r="E39" s="347"/>
      <c r="F39" s="347">
        <v>7212504</v>
      </c>
      <c r="G39" s="347"/>
      <c r="H39" s="372">
        <v>7212504</v>
      </c>
      <c r="I39" s="185"/>
      <c r="J39" s="185"/>
      <c r="K39" s="259">
        <v>5852795</v>
      </c>
      <c r="L39" s="259">
        <v>5852795</v>
      </c>
      <c r="O39" s="259">
        <f t="shared" si="1"/>
        <v>5852795</v>
      </c>
      <c r="P39" s="259">
        <f t="shared" si="2"/>
        <v>-1359709</v>
      </c>
      <c r="Q39" s="259">
        <f t="shared" si="3"/>
        <v>0</v>
      </c>
      <c r="R39" s="259">
        <f t="shared" si="4"/>
        <v>-7212504</v>
      </c>
    </row>
    <row r="40" spans="1:18" x14ac:dyDescent="0.25">
      <c r="A40" s="371" t="s">
        <v>251</v>
      </c>
      <c r="B40" s="346" t="s">
        <v>252</v>
      </c>
      <c r="C40" s="347"/>
      <c r="D40" s="347"/>
      <c r="E40" s="347"/>
      <c r="F40" s="347">
        <v>7212504</v>
      </c>
      <c r="G40" s="347"/>
      <c r="H40" s="372">
        <v>7212504</v>
      </c>
      <c r="I40" s="185"/>
      <c r="J40" s="185"/>
      <c r="K40" s="259">
        <v>5852795</v>
      </c>
      <c r="L40" s="259">
        <v>5852795</v>
      </c>
      <c r="O40" s="259">
        <f t="shared" si="1"/>
        <v>5852795</v>
      </c>
      <c r="P40" s="259">
        <f t="shared" si="2"/>
        <v>-1359709</v>
      </c>
      <c r="Q40" s="259">
        <f t="shared" si="3"/>
        <v>0</v>
      </c>
      <c r="R40" s="259">
        <f t="shared" si="4"/>
        <v>-7212504</v>
      </c>
    </row>
    <row r="41" spans="1:18" x14ac:dyDescent="0.25">
      <c r="A41" s="371" t="s">
        <v>253</v>
      </c>
      <c r="B41" s="346" t="s">
        <v>254</v>
      </c>
      <c r="C41" s="347"/>
      <c r="D41" s="347"/>
      <c r="E41" s="347"/>
      <c r="F41" s="347"/>
      <c r="G41" s="347"/>
      <c r="H41" s="372"/>
      <c r="I41" s="185"/>
      <c r="J41" s="185"/>
      <c r="O41" s="259">
        <f t="shared" si="1"/>
        <v>0</v>
      </c>
      <c r="P41" s="259">
        <f t="shared" si="2"/>
        <v>0</v>
      </c>
      <c r="Q41" s="259">
        <f t="shared" si="3"/>
        <v>0</v>
      </c>
      <c r="R41" s="259">
        <f t="shared" si="4"/>
        <v>0</v>
      </c>
    </row>
    <row r="42" spans="1:18" x14ac:dyDescent="0.25">
      <c r="A42" s="371" t="s">
        <v>255</v>
      </c>
      <c r="B42" s="346" t="s">
        <v>256</v>
      </c>
      <c r="C42" s="347"/>
      <c r="D42" s="347"/>
      <c r="E42" s="347"/>
      <c r="F42" s="347"/>
      <c r="G42" s="347"/>
      <c r="H42" s="372"/>
      <c r="I42" s="185"/>
      <c r="J42" s="185"/>
      <c r="O42" s="259">
        <f t="shared" si="1"/>
        <v>0</v>
      </c>
      <c r="P42" s="259">
        <f t="shared" si="2"/>
        <v>0</v>
      </c>
      <c r="Q42" s="259">
        <f t="shared" si="3"/>
        <v>0</v>
      </c>
      <c r="R42" s="259">
        <f t="shared" si="4"/>
        <v>0</v>
      </c>
    </row>
    <row r="43" spans="1:18" x14ac:dyDescent="0.25">
      <c r="A43" s="371" t="s">
        <v>257</v>
      </c>
      <c r="B43" s="346" t="s">
        <v>258</v>
      </c>
      <c r="C43" s="347"/>
      <c r="D43" s="347"/>
      <c r="E43" s="347"/>
      <c r="F43" s="347"/>
      <c r="G43" s="347"/>
      <c r="H43" s="372"/>
      <c r="I43" s="185"/>
      <c r="J43" s="185"/>
      <c r="O43" s="259">
        <f t="shared" si="1"/>
        <v>0</v>
      </c>
      <c r="P43" s="259">
        <f t="shared" si="2"/>
        <v>0</v>
      </c>
      <c r="Q43" s="259">
        <f t="shared" si="3"/>
        <v>0</v>
      </c>
      <c r="R43" s="259">
        <f t="shared" si="4"/>
        <v>0</v>
      </c>
    </row>
    <row r="44" spans="1:18" x14ac:dyDescent="0.25">
      <c r="A44" s="371" t="s">
        <v>259</v>
      </c>
      <c r="B44" s="346" t="s">
        <v>260</v>
      </c>
      <c r="C44" s="347"/>
      <c r="D44" s="347"/>
      <c r="E44" s="347"/>
      <c r="F44" s="347"/>
      <c r="G44" s="347"/>
      <c r="H44" s="372"/>
      <c r="I44" s="185"/>
      <c r="J44" s="185"/>
      <c r="O44" s="259">
        <f t="shared" si="1"/>
        <v>0</v>
      </c>
      <c r="P44" s="259">
        <f t="shared" si="2"/>
        <v>0</v>
      </c>
      <c r="Q44" s="259">
        <f t="shared" si="3"/>
        <v>0</v>
      </c>
      <c r="R44" s="259">
        <f t="shared" si="4"/>
        <v>0</v>
      </c>
    </row>
    <row r="45" spans="1:18" x14ac:dyDescent="0.25">
      <c r="A45" s="371" t="s">
        <v>261</v>
      </c>
      <c r="B45" s="346" t="s">
        <v>262</v>
      </c>
      <c r="C45" s="347"/>
      <c r="D45" s="347"/>
      <c r="E45" s="347"/>
      <c r="F45" s="347"/>
      <c r="G45" s="347"/>
      <c r="H45" s="372"/>
      <c r="I45" s="185"/>
      <c r="J45" s="185"/>
      <c r="O45" s="259">
        <f t="shared" si="1"/>
        <v>0</v>
      </c>
      <c r="P45" s="259">
        <f t="shared" si="2"/>
        <v>0</v>
      </c>
      <c r="Q45" s="259">
        <f t="shared" si="3"/>
        <v>0</v>
      </c>
      <c r="R45" s="259">
        <f t="shared" si="4"/>
        <v>0</v>
      </c>
    </row>
    <row r="46" spans="1:18" x14ac:dyDescent="0.25">
      <c r="A46" s="371" t="s">
        <v>263</v>
      </c>
      <c r="B46" s="346" t="s">
        <v>264</v>
      </c>
      <c r="C46" s="347"/>
      <c r="D46" s="347"/>
      <c r="E46" s="347"/>
      <c r="F46" s="347"/>
      <c r="G46" s="347"/>
      <c r="H46" s="372"/>
      <c r="I46" s="185"/>
      <c r="J46" s="185"/>
      <c r="O46" s="259">
        <f t="shared" si="1"/>
        <v>0</v>
      </c>
      <c r="P46" s="259">
        <f t="shared" si="2"/>
        <v>0</v>
      </c>
      <c r="Q46" s="259">
        <f t="shared" si="3"/>
        <v>0</v>
      </c>
      <c r="R46" s="259">
        <f t="shared" si="4"/>
        <v>0</v>
      </c>
    </row>
    <row r="47" spans="1:18" x14ac:dyDescent="0.25">
      <c r="A47" s="371" t="s">
        <v>265</v>
      </c>
      <c r="B47" s="346" t="s">
        <v>266</v>
      </c>
      <c r="C47" s="347"/>
      <c r="D47" s="347"/>
      <c r="E47" s="347"/>
      <c r="F47" s="347"/>
      <c r="G47" s="347"/>
      <c r="H47" s="372"/>
      <c r="I47" s="185"/>
      <c r="J47" s="185"/>
      <c r="O47" s="259">
        <f t="shared" si="1"/>
        <v>0</v>
      </c>
      <c r="P47" s="259">
        <f t="shared" si="2"/>
        <v>0</v>
      </c>
      <c r="Q47" s="259">
        <f t="shared" si="3"/>
        <v>0</v>
      </c>
      <c r="R47" s="259">
        <f t="shared" si="4"/>
        <v>0</v>
      </c>
    </row>
    <row r="48" spans="1:18" x14ac:dyDescent="0.25">
      <c r="A48" s="371" t="s">
        <v>267</v>
      </c>
      <c r="B48" s="346" t="s">
        <v>268</v>
      </c>
      <c r="C48" s="347"/>
      <c r="D48" s="347"/>
      <c r="E48" s="347"/>
      <c r="F48" s="347"/>
      <c r="G48" s="347"/>
      <c r="H48" s="372"/>
      <c r="I48" s="185"/>
      <c r="J48" s="185" t="s">
        <v>130</v>
      </c>
      <c r="O48" s="259">
        <f t="shared" si="1"/>
        <v>0</v>
      </c>
      <c r="P48" s="259">
        <f t="shared" si="2"/>
        <v>0</v>
      </c>
      <c r="Q48" s="259">
        <f t="shared" si="3"/>
        <v>0</v>
      </c>
      <c r="R48" s="259">
        <f t="shared" si="4"/>
        <v>0</v>
      </c>
    </row>
    <row r="49" spans="1:18" x14ac:dyDescent="0.25">
      <c r="A49" s="371" t="s">
        <v>269</v>
      </c>
      <c r="B49" s="346" t="s">
        <v>270</v>
      </c>
      <c r="C49" s="347"/>
      <c r="D49" s="347">
        <v>434586</v>
      </c>
      <c r="E49" s="347"/>
      <c r="F49" s="347">
        <v>434586</v>
      </c>
      <c r="G49" s="347"/>
      <c r="H49" s="372">
        <v>869172</v>
      </c>
      <c r="I49" s="185"/>
      <c r="J49" s="185" t="s">
        <v>130</v>
      </c>
      <c r="L49" s="259">
        <v>434586</v>
      </c>
      <c r="N49" s="259">
        <v>869172</v>
      </c>
      <c r="O49" s="259">
        <f t="shared" si="1"/>
        <v>0</v>
      </c>
      <c r="P49" s="259">
        <f t="shared" si="2"/>
        <v>0</v>
      </c>
      <c r="Q49" s="259">
        <f t="shared" si="3"/>
        <v>0</v>
      </c>
      <c r="R49" s="259">
        <f t="shared" si="4"/>
        <v>0</v>
      </c>
    </row>
    <row r="50" spans="1:18" x14ac:dyDescent="0.25">
      <c r="A50" s="371" t="s">
        <v>271</v>
      </c>
      <c r="B50" s="346" t="s">
        <v>272</v>
      </c>
      <c r="C50" s="347"/>
      <c r="D50" s="347"/>
      <c r="E50" s="347"/>
      <c r="F50" s="347"/>
      <c r="G50" s="347"/>
      <c r="H50" s="372"/>
      <c r="I50" s="185"/>
      <c r="J50" s="185"/>
      <c r="O50" s="259">
        <f t="shared" si="1"/>
        <v>0</v>
      </c>
      <c r="P50" s="259">
        <f t="shared" si="2"/>
        <v>0</v>
      </c>
      <c r="Q50" s="259">
        <f t="shared" si="3"/>
        <v>0</v>
      </c>
      <c r="R50" s="259">
        <f t="shared" si="4"/>
        <v>0</v>
      </c>
    </row>
    <row r="51" spans="1:18" x14ac:dyDescent="0.25">
      <c r="A51" s="371" t="s">
        <v>273</v>
      </c>
      <c r="B51" s="346" t="s">
        <v>274</v>
      </c>
      <c r="C51" s="347"/>
      <c r="D51" s="347"/>
      <c r="E51" s="347"/>
      <c r="F51" s="347"/>
      <c r="G51" s="347"/>
      <c r="H51" s="372"/>
      <c r="I51" s="185"/>
      <c r="J51" s="185"/>
      <c r="O51" s="259">
        <f t="shared" si="1"/>
        <v>0</v>
      </c>
      <c r="P51" s="259">
        <f t="shared" si="2"/>
        <v>0</v>
      </c>
      <c r="Q51" s="259">
        <f t="shared" si="3"/>
        <v>0</v>
      </c>
      <c r="R51" s="259">
        <f t="shared" si="4"/>
        <v>0</v>
      </c>
    </row>
    <row r="52" spans="1:18" x14ac:dyDescent="0.25">
      <c r="A52" s="361" t="s">
        <v>275</v>
      </c>
      <c r="B52" s="362" t="s">
        <v>276</v>
      </c>
      <c r="C52" s="363"/>
      <c r="D52" s="363"/>
      <c r="E52" s="363">
        <v>24842192</v>
      </c>
      <c r="F52" s="363">
        <v>24842192</v>
      </c>
      <c r="G52" s="363"/>
      <c r="H52" s="364"/>
      <c r="I52" s="309"/>
      <c r="J52" s="309" t="s">
        <v>386</v>
      </c>
      <c r="K52" s="259">
        <v>24842192</v>
      </c>
      <c r="L52" s="259">
        <v>24842192</v>
      </c>
      <c r="O52" s="259">
        <f t="shared" si="1"/>
        <v>0</v>
      </c>
      <c r="P52" s="259">
        <f t="shared" si="2"/>
        <v>0</v>
      </c>
      <c r="Q52" s="259">
        <f t="shared" si="3"/>
        <v>0</v>
      </c>
      <c r="R52" s="259">
        <f t="shared" si="4"/>
        <v>0</v>
      </c>
    </row>
    <row r="53" spans="1:18" x14ac:dyDescent="0.25">
      <c r="A53" s="365" t="s">
        <v>277</v>
      </c>
      <c r="B53" s="366" t="s">
        <v>278</v>
      </c>
      <c r="C53" s="367"/>
      <c r="D53" s="367"/>
      <c r="E53" s="367">
        <v>24842192</v>
      </c>
      <c r="F53" s="367">
        <v>24842192</v>
      </c>
      <c r="G53" s="367"/>
      <c r="H53" s="368"/>
      <c r="I53" s="315"/>
      <c r="J53" s="315"/>
      <c r="K53" s="259">
        <v>24842192</v>
      </c>
      <c r="L53" s="259">
        <v>24842192</v>
      </c>
      <c r="O53" s="259">
        <f t="shared" si="1"/>
        <v>0</v>
      </c>
      <c r="P53" s="259">
        <f t="shared" si="2"/>
        <v>0</v>
      </c>
      <c r="Q53" s="259">
        <f t="shared" si="3"/>
        <v>0</v>
      </c>
      <c r="R53" s="259">
        <f t="shared" si="4"/>
        <v>0</v>
      </c>
    </row>
    <row r="54" spans="1:18" x14ac:dyDescent="0.25">
      <c r="A54" s="369" t="s">
        <v>279</v>
      </c>
      <c r="B54" s="342" t="s">
        <v>280</v>
      </c>
      <c r="C54" s="343"/>
      <c r="D54" s="343">
        <v>10560000</v>
      </c>
      <c r="E54" s="343"/>
      <c r="F54" s="343"/>
      <c r="G54" s="343"/>
      <c r="H54" s="370">
        <v>10560000</v>
      </c>
      <c r="I54" s="180"/>
      <c r="J54" s="180" t="s">
        <v>386</v>
      </c>
      <c r="N54" s="259">
        <v>10560000</v>
      </c>
      <c r="O54" s="259">
        <f t="shared" si="1"/>
        <v>0</v>
      </c>
      <c r="P54" s="259">
        <f t="shared" si="2"/>
        <v>0</v>
      </c>
      <c r="Q54" s="259">
        <f t="shared" si="3"/>
        <v>0</v>
      </c>
      <c r="R54" s="259">
        <f t="shared" si="4"/>
        <v>0</v>
      </c>
    </row>
    <row r="55" spans="1:18" x14ac:dyDescent="0.25">
      <c r="A55" s="371" t="s">
        <v>281</v>
      </c>
      <c r="B55" s="346" t="s">
        <v>282</v>
      </c>
      <c r="C55" s="347"/>
      <c r="D55" s="347">
        <v>10560000</v>
      </c>
      <c r="E55" s="347"/>
      <c r="F55" s="347"/>
      <c r="G55" s="347"/>
      <c r="H55" s="372">
        <v>10560000</v>
      </c>
      <c r="I55" s="185"/>
      <c r="J55" s="185"/>
      <c r="N55" s="259">
        <v>10560000</v>
      </c>
      <c r="O55" s="259">
        <f t="shared" si="1"/>
        <v>0</v>
      </c>
      <c r="P55" s="259">
        <f t="shared" si="2"/>
        <v>0</v>
      </c>
      <c r="Q55" s="259">
        <f t="shared" si="3"/>
        <v>0</v>
      </c>
      <c r="R55" s="259">
        <f t="shared" si="4"/>
        <v>0</v>
      </c>
    </row>
    <row r="56" spans="1:18" x14ac:dyDescent="0.25">
      <c r="A56" s="371" t="s">
        <v>283</v>
      </c>
      <c r="B56" s="346" t="s">
        <v>284</v>
      </c>
      <c r="C56" s="347"/>
      <c r="D56" s="347">
        <v>10560000</v>
      </c>
      <c r="E56" s="347"/>
      <c r="F56" s="347"/>
      <c r="G56" s="347"/>
      <c r="H56" s="372">
        <v>10560000</v>
      </c>
      <c r="I56" s="185"/>
      <c r="J56" s="185"/>
      <c r="N56" s="259">
        <v>10560000</v>
      </c>
      <c r="O56" s="259">
        <f t="shared" si="1"/>
        <v>0</v>
      </c>
      <c r="P56" s="259">
        <f t="shared" si="2"/>
        <v>0</v>
      </c>
      <c r="Q56" s="259">
        <f t="shared" si="3"/>
        <v>0</v>
      </c>
      <c r="R56" s="259">
        <f t="shared" si="4"/>
        <v>0</v>
      </c>
    </row>
    <row r="57" spans="1:18" x14ac:dyDescent="0.25">
      <c r="A57" s="361" t="s">
        <v>285</v>
      </c>
      <c r="B57" s="362" t="s">
        <v>286</v>
      </c>
      <c r="C57" s="363">
        <v>5614064</v>
      </c>
      <c r="D57" s="363">
        <v>6937833</v>
      </c>
      <c r="E57" s="363">
        <v>7021625</v>
      </c>
      <c r="F57" s="363">
        <v>11449186</v>
      </c>
      <c r="G57" s="363">
        <v>502752</v>
      </c>
      <c r="H57" s="364">
        <v>6254082</v>
      </c>
      <c r="I57" s="309"/>
      <c r="J57" s="309" t="s">
        <v>386</v>
      </c>
      <c r="K57" s="259">
        <v>7021625</v>
      </c>
      <c r="L57" s="259">
        <v>11449186</v>
      </c>
      <c r="M57" s="259">
        <v>502752</v>
      </c>
      <c r="N57" s="259">
        <v>6254082</v>
      </c>
      <c r="O57" s="259">
        <f t="shared" si="1"/>
        <v>0</v>
      </c>
      <c r="P57" s="259">
        <f t="shared" si="2"/>
        <v>0</v>
      </c>
      <c r="Q57" s="259">
        <f t="shared" si="3"/>
        <v>0</v>
      </c>
      <c r="R57" s="259">
        <f t="shared" si="4"/>
        <v>0</v>
      </c>
    </row>
    <row r="58" spans="1:18" x14ac:dyDescent="0.25">
      <c r="A58" s="365" t="s">
        <v>287</v>
      </c>
      <c r="B58" s="366" t="s">
        <v>288</v>
      </c>
      <c r="C58" s="367">
        <v>4357184</v>
      </c>
      <c r="D58" s="367"/>
      <c r="E58" s="367"/>
      <c r="F58" s="367">
        <v>4189600</v>
      </c>
      <c r="G58" s="367">
        <v>167584</v>
      </c>
      <c r="H58" s="368"/>
      <c r="I58" s="315"/>
      <c r="J58" s="315"/>
      <c r="L58" s="259">
        <v>4189600</v>
      </c>
      <c r="M58" s="259">
        <v>167584</v>
      </c>
      <c r="O58" s="259">
        <f t="shared" si="1"/>
        <v>0</v>
      </c>
      <c r="P58" s="259">
        <f t="shared" si="2"/>
        <v>0</v>
      </c>
      <c r="Q58" s="259">
        <f t="shared" si="3"/>
        <v>0</v>
      </c>
      <c r="R58" s="259">
        <f t="shared" si="4"/>
        <v>0</v>
      </c>
    </row>
    <row r="59" spans="1:18" x14ac:dyDescent="0.25">
      <c r="A59" s="365" t="s">
        <v>289</v>
      </c>
      <c r="B59" s="366" t="s">
        <v>290</v>
      </c>
      <c r="C59" s="367">
        <v>754128</v>
      </c>
      <c r="D59" s="367"/>
      <c r="E59" s="367"/>
      <c r="F59" s="367">
        <v>754128</v>
      </c>
      <c r="G59" s="367"/>
      <c r="H59" s="368"/>
      <c r="I59" s="315"/>
      <c r="J59" s="315"/>
      <c r="L59" s="259">
        <v>754128</v>
      </c>
      <c r="O59" s="259">
        <f t="shared" si="1"/>
        <v>0</v>
      </c>
      <c r="P59" s="259">
        <f t="shared" si="2"/>
        <v>0</v>
      </c>
      <c r="Q59" s="259">
        <f t="shared" si="3"/>
        <v>0</v>
      </c>
      <c r="R59" s="259">
        <f t="shared" si="4"/>
        <v>0</v>
      </c>
    </row>
    <row r="60" spans="1:18" x14ac:dyDescent="0.25">
      <c r="A60" s="365" t="s">
        <v>291</v>
      </c>
      <c r="B60" s="366" t="s">
        <v>292</v>
      </c>
      <c r="C60" s="367">
        <v>502752</v>
      </c>
      <c r="D60" s="367"/>
      <c r="E60" s="367"/>
      <c r="F60" s="367">
        <v>167584</v>
      </c>
      <c r="G60" s="367">
        <v>335168</v>
      </c>
      <c r="H60" s="368"/>
      <c r="I60" s="315"/>
      <c r="J60" s="315"/>
      <c r="L60" s="259">
        <v>167584</v>
      </c>
      <c r="M60" s="259">
        <v>335168</v>
      </c>
      <c r="O60" s="259">
        <f t="shared" si="1"/>
        <v>0</v>
      </c>
      <c r="P60" s="259">
        <f t="shared" si="2"/>
        <v>0</v>
      </c>
      <c r="Q60" s="259">
        <f t="shared" si="3"/>
        <v>0</v>
      </c>
      <c r="R60" s="259">
        <f t="shared" si="4"/>
        <v>0</v>
      </c>
    </row>
    <row r="61" spans="1:18" x14ac:dyDescent="0.25">
      <c r="A61" s="365" t="s">
        <v>293</v>
      </c>
      <c r="B61" s="366" t="s">
        <v>286</v>
      </c>
      <c r="C61" s="367"/>
      <c r="D61" s="367">
        <v>6937833</v>
      </c>
      <c r="E61" s="347">
        <v>7021625</v>
      </c>
      <c r="F61" s="347">
        <v>6337874</v>
      </c>
      <c r="G61" s="347"/>
      <c r="H61" s="372">
        <v>6254082</v>
      </c>
      <c r="I61" s="185"/>
      <c r="J61" s="185"/>
      <c r="K61" s="259">
        <v>7021625</v>
      </c>
      <c r="L61" s="259">
        <v>6337874</v>
      </c>
      <c r="N61" s="259">
        <v>6254082</v>
      </c>
      <c r="O61" s="259">
        <f t="shared" si="1"/>
        <v>0</v>
      </c>
      <c r="P61" s="259">
        <f t="shared" si="2"/>
        <v>0</v>
      </c>
      <c r="Q61" s="259">
        <f t="shared" si="3"/>
        <v>0</v>
      </c>
      <c r="R61" s="259">
        <f t="shared" si="4"/>
        <v>0</v>
      </c>
    </row>
    <row r="62" spans="1:18" x14ac:dyDescent="0.25">
      <c r="A62" s="365" t="s">
        <v>294</v>
      </c>
      <c r="B62" s="366" t="s">
        <v>295</v>
      </c>
      <c r="C62" s="367"/>
      <c r="D62" s="367">
        <v>6937833</v>
      </c>
      <c r="E62" s="347">
        <v>7021625</v>
      </c>
      <c r="F62" s="347">
        <v>6337874</v>
      </c>
      <c r="G62" s="347"/>
      <c r="H62" s="372">
        <v>6254082</v>
      </c>
      <c r="I62" s="185"/>
      <c r="J62" s="185"/>
      <c r="K62" s="259">
        <v>7021625</v>
      </c>
      <c r="L62" s="259">
        <v>6337874</v>
      </c>
      <c r="N62" s="259">
        <v>6254082</v>
      </c>
      <c r="O62" s="259">
        <f t="shared" si="1"/>
        <v>0</v>
      </c>
      <c r="P62" s="259">
        <f t="shared" si="2"/>
        <v>0</v>
      </c>
      <c r="Q62" s="259">
        <f t="shared" si="3"/>
        <v>0</v>
      </c>
      <c r="R62" s="259">
        <f t="shared" si="4"/>
        <v>0</v>
      </c>
    </row>
    <row r="63" spans="1:18" x14ac:dyDescent="0.25">
      <c r="A63" s="365" t="s">
        <v>296</v>
      </c>
      <c r="B63" s="366" t="s">
        <v>297</v>
      </c>
      <c r="C63" s="367"/>
      <c r="D63" s="367">
        <v>6937833</v>
      </c>
      <c r="E63" s="347">
        <v>7021625</v>
      </c>
      <c r="F63" s="347">
        <v>6337874</v>
      </c>
      <c r="G63" s="347"/>
      <c r="H63" s="372">
        <v>6254082</v>
      </c>
      <c r="I63" s="185"/>
      <c r="J63" s="185"/>
      <c r="K63" s="259">
        <v>7021625</v>
      </c>
      <c r="L63" s="259">
        <v>6337874</v>
      </c>
      <c r="N63" s="259">
        <v>6254082</v>
      </c>
      <c r="O63" s="259">
        <f t="shared" si="1"/>
        <v>0</v>
      </c>
      <c r="P63" s="259">
        <f t="shared" si="2"/>
        <v>0</v>
      </c>
      <c r="Q63" s="259">
        <f t="shared" si="3"/>
        <v>0</v>
      </c>
      <c r="R63" s="259">
        <f t="shared" si="4"/>
        <v>0</v>
      </c>
    </row>
    <row r="64" spans="1:18" x14ac:dyDescent="0.25">
      <c r="A64" s="369" t="s">
        <v>298</v>
      </c>
      <c r="B64" s="342" t="s">
        <v>299</v>
      </c>
      <c r="C64" s="343"/>
      <c r="D64" s="343">
        <v>60000000</v>
      </c>
      <c r="E64" s="343"/>
      <c r="F64" s="343"/>
      <c r="G64" s="343"/>
      <c r="H64" s="370">
        <v>60000000</v>
      </c>
      <c r="I64" s="180"/>
      <c r="J64" s="180"/>
      <c r="N64" s="259">
        <v>60000000</v>
      </c>
      <c r="O64" s="259">
        <f t="shared" si="1"/>
        <v>0</v>
      </c>
      <c r="P64" s="259">
        <f t="shared" si="2"/>
        <v>0</v>
      </c>
      <c r="Q64" s="259">
        <f t="shared" si="3"/>
        <v>0</v>
      </c>
      <c r="R64" s="259">
        <f t="shared" si="4"/>
        <v>0</v>
      </c>
    </row>
    <row r="65" spans="1:21" x14ac:dyDescent="0.25">
      <c r="A65" s="371" t="s">
        <v>300</v>
      </c>
      <c r="B65" s="346" t="s">
        <v>301</v>
      </c>
      <c r="C65" s="347"/>
      <c r="D65" s="347">
        <v>60000000</v>
      </c>
      <c r="E65" s="347"/>
      <c r="F65" s="347"/>
      <c r="G65" s="347"/>
      <c r="H65" s="372">
        <v>60000000</v>
      </c>
      <c r="I65" s="185"/>
      <c r="J65" s="185"/>
      <c r="N65" s="259">
        <v>60000000</v>
      </c>
      <c r="O65" s="259">
        <f t="shared" si="1"/>
        <v>0</v>
      </c>
      <c r="P65" s="259">
        <f t="shared" si="2"/>
        <v>0</v>
      </c>
      <c r="Q65" s="259">
        <f t="shared" si="3"/>
        <v>0</v>
      </c>
      <c r="R65" s="259">
        <f t="shared" si="4"/>
        <v>0</v>
      </c>
    </row>
    <row r="66" spans="1:21" x14ac:dyDescent="0.25">
      <c r="A66" s="371" t="s">
        <v>302</v>
      </c>
      <c r="B66" s="346" t="s">
        <v>303</v>
      </c>
      <c r="C66" s="347"/>
      <c r="D66" s="347">
        <v>60000000</v>
      </c>
      <c r="E66" s="347"/>
      <c r="F66" s="347"/>
      <c r="G66" s="347"/>
      <c r="H66" s="372">
        <v>60000000</v>
      </c>
      <c r="I66" s="185"/>
      <c r="J66" s="185"/>
      <c r="N66" s="259">
        <v>60000000</v>
      </c>
      <c r="O66" s="259">
        <f t="shared" si="1"/>
        <v>0</v>
      </c>
      <c r="P66" s="259">
        <f t="shared" si="2"/>
        <v>0</v>
      </c>
      <c r="Q66" s="259">
        <f t="shared" si="3"/>
        <v>0</v>
      </c>
      <c r="R66" s="259">
        <f t="shared" si="4"/>
        <v>0</v>
      </c>
    </row>
    <row r="67" spans="1:21" x14ac:dyDescent="0.25">
      <c r="A67" s="371" t="s">
        <v>304</v>
      </c>
      <c r="B67" s="346" t="s">
        <v>301</v>
      </c>
      <c r="C67" s="347"/>
      <c r="D67" s="347">
        <v>60000000</v>
      </c>
      <c r="E67" s="347"/>
      <c r="F67" s="347"/>
      <c r="G67" s="347"/>
      <c r="H67" s="372">
        <v>60000000</v>
      </c>
      <c r="I67" s="185"/>
      <c r="J67" s="185"/>
      <c r="N67" s="259">
        <v>60000000</v>
      </c>
      <c r="O67" s="259">
        <f t="shared" ref="O67:O95" si="5">K67-E67</f>
        <v>0</v>
      </c>
      <c r="P67" s="259">
        <f t="shared" ref="P67:P95" si="6">L67-F67</f>
        <v>0</v>
      </c>
      <c r="Q67" s="259">
        <f t="shared" ref="Q67:Q95" si="7">M67-G67</f>
        <v>0</v>
      </c>
      <c r="R67" s="259">
        <f t="shared" ref="R67:R95" si="8">N67-H67</f>
        <v>0</v>
      </c>
    </row>
    <row r="68" spans="1:21" x14ac:dyDescent="0.25">
      <c r="A68" s="369" t="s">
        <v>305</v>
      </c>
      <c r="B68" s="342" t="s">
        <v>306</v>
      </c>
      <c r="C68" s="343"/>
      <c r="D68" s="343">
        <v>1095139695</v>
      </c>
      <c r="E68" s="343"/>
      <c r="F68" s="343">
        <v>15292131</v>
      </c>
      <c r="G68" s="343"/>
      <c r="H68" s="370">
        <v>1110431826</v>
      </c>
      <c r="I68" s="180"/>
      <c r="J68" s="180"/>
      <c r="L68" s="259">
        <v>16651840</v>
      </c>
      <c r="N68" s="259">
        <v>1111791535</v>
      </c>
      <c r="O68" s="259">
        <f t="shared" si="5"/>
        <v>0</v>
      </c>
      <c r="P68" s="259">
        <f t="shared" si="6"/>
        <v>1359709</v>
      </c>
      <c r="Q68" s="259">
        <f t="shared" si="7"/>
        <v>0</v>
      </c>
      <c r="R68" s="259">
        <f t="shared" si="8"/>
        <v>1359709</v>
      </c>
    </row>
    <row r="69" spans="1:21" x14ac:dyDescent="0.25">
      <c r="A69" s="371" t="s">
        <v>307</v>
      </c>
      <c r="B69" s="346" t="s">
        <v>308</v>
      </c>
      <c r="C69" s="347"/>
      <c r="D69" s="347">
        <v>1021077429</v>
      </c>
      <c r="E69" s="347"/>
      <c r="F69" s="347"/>
      <c r="G69" s="347"/>
      <c r="H69" s="372">
        <v>1021077429</v>
      </c>
      <c r="I69" s="185"/>
      <c r="J69" s="185"/>
      <c r="N69" s="259">
        <v>1021077429</v>
      </c>
      <c r="O69" s="259">
        <f t="shared" si="5"/>
        <v>0</v>
      </c>
      <c r="P69" s="259">
        <f t="shared" si="6"/>
        <v>0</v>
      </c>
      <c r="Q69" s="259">
        <f t="shared" si="7"/>
        <v>0</v>
      </c>
      <c r="R69" s="259">
        <f t="shared" si="8"/>
        <v>0</v>
      </c>
    </row>
    <row r="70" spans="1:21" x14ac:dyDescent="0.25">
      <c r="A70" s="371" t="s">
        <v>309</v>
      </c>
      <c r="B70" s="346" t="s">
        <v>310</v>
      </c>
      <c r="C70" s="347"/>
      <c r="D70" s="347">
        <v>74062266</v>
      </c>
      <c r="E70" s="347"/>
      <c r="F70" s="347">
        <v>15292131</v>
      </c>
      <c r="G70" s="347"/>
      <c r="H70" s="372">
        <v>89354397</v>
      </c>
      <c r="I70" s="185"/>
      <c r="J70" s="185"/>
      <c r="L70" s="259">
        <v>16651840</v>
      </c>
      <c r="N70" s="259">
        <v>90714106</v>
      </c>
      <c r="O70" s="259">
        <f t="shared" si="5"/>
        <v>0</v>
      </c>
      <c r="P70" s="259">
        <f t="shared" si="6"/>
        <v>1359709</v>
      </c>
      <c r="Q70" s="259">
        <f t="shared" si="7"/>
        <v>0</v>
      </c>
      <c r="R70" s="259">
        <f t="shared" si="8"/>
        <v>1359709</v>
      </c>
    </row>
    <row r="71" spans="1:21" x14ac:dyDescent="0.25">
      <c r="A71" s="369" t="s">
        <v>311</v>
      </c>
      <c r="B71" s="342" t="s">
        <v>312</v>
      </c>
      <c r="C71" s="343"/>
      <c r="D71" s="343"/>
      <c r="E71" s="343">
        <v>72125496</v>
      </c>
      <c r="F71" s="343">
        <v>72125496</v>
      </c>
      <c r="G71" s="343"/>
      <c r="H71" s="370"/>
      <c r="I71" s="180"/>
      <c r="J71" s="180"/>
      <c r="K71" s="259">
        <v>73159706</v>
      </c>
      <c r="L71" s="259">
        <v>73159706</v>
      </c>
      <c r="O71" s="259">
        <f t="shared" si="5"/>
        <v>1034210</v>
      </c>
      <c r="P71" s="259">
        <f t="shared" si="6"/>
        <v>1034210</v>
      </c>
      <c r="Q71" s="259">
        <f t="shared" si="7"/>
        <v>0</v>
      </c>
      <c r="R71" s="259">
        <f t="shared" si="8"/>
        <v>0</v>
      </c>
      <c r="U71" s="259">
        <f>P70-O71</f>
        <v>325499</v>
      </c>
    </row>
    <row r="72" spans="1:21" x14ac:dyDescent="0.25">
      <c r="A72" s="371" t="s">
        <v>313</v>
      </c>
      <c r="B72" s="346" t="s">
        <v>314</v>
      </c>
      <c r="C72" s="347"/>
      <c r="D72" s="347"/>
      <c r="E72" s="347">
        <v>72125496</v>
      </c>
      <c r="F72" s="347">
        <v>72125496</v>
      </c>
      <c r="G72" s="347"/>
      <c r="H72" s="372"/>
      <c r="I72" s="185"/>
      <c r="J72" s="185"/>
      <c r="K72" s="259">
        <v>73159706</v>
      </c>
      <c r="L72" s="259">
        <v>73159706</v>
      </c>
      <c r="O72" s="259">
        <f t="shared" si="5"/>
        <v>1034210</v>
      </c>
      <c r="P72" s="259">
        <f t="shared" si="6"/>
        <v>1034210</v>
      </c>
      <c r="Q72" s="259">
        <f t="shared" si="7"/>
        <v>0</v>
      </c>
      <c r="R72" s="259">
        <f t="shared" si="8"/>
        <v>0</v>
      </c>
    </row>
    <row r="73" spans="1:21" x14ac:dyDescent="0.25">
      <c r="A73" s="371" t="s">
        <v>577</v>
      </c>
      <c r="B73" s="346" t="s">
        <v>578</v>
      </c>
      <c r="C73" s="347"/>
      <c r="D73" s="347"/>
      <c r="E73" s="347"/>
      <c r="F73" s="347"/>
      <c r="G73" s="347"/>
      <c r="H73" s="372"/>
      <c r="I73" s="185"/>
      <c r="J73" s="185"/>
      <c r="O73" s="259">
        <f t="shared" si="5"/>
        <v>0</v>
      </c>
      <c r="P73" s="259">
        <f t="shared" si="6"/>
        <v>0</v>
      </c>
      <c r="Q73" s="259">
        <f t="shared" si="7"/>
        <v>0</v>
      </c>
      <c r="R73" s="259">
        <f t="shared" si="8"/>
        <v>0</v>
      </c>
    </row>
    <row r="74" spans="1:21" x14ac:dyDescent="0.25">
      <c r="A74" s="371" t="s">
        <v>315</v>
      </c>
      <c r="B74" s="346" t="s">
        <v>316</v>
      </c>
      <c r="C74" s="347"/>
      <c r="D74" s="347"/>
      <c r="E74" s="347">
        <v>72125496</v>
      </c>
      <c r="F74" s="347">
        <v>72125496</v>
      </c>
      <c r="G74" s="347"/>
      <c r="H74" s="372"/>
      <c r="I74" s="185"/>
      <c r="J74" s="185"/>
      <c r="K74" s="259">
        <v>73159706</v>
      </c>
      <c r="L74" s="259">
        <v>73159706</v>
      </c>
      <c r="O74" s="259">
        <f t="shared" si="5"/>
        <v>1034210</v>
      </c>
      <c r="P74" s="259">
        <f t="shared" si="6"/>
        <v>1034210</v>
      </c>
      <c r="Q74" s="259">
        <f t="shared" si="7"/>
        <v>0</v>
      </c>
      <c r="R74" s="259">
        <f t="shared" si="8"/>
        <v>0</v>
      </c>
    </row>
    <row r="75" spans="1:21" x14ac:dyDescent="0.25">
      <c r="A75" s="369" t="s">
        <v>317</v>
      </c>
      <c r="B75" s="342" t="s">
        <v>318</v>
      </c>
      <c r="C75" s="343"/>
      <c r="D75" s="343"/>
      <c r="E75" s="343">
        <v>103451</v>
      </c>
      <c r="F75" s="343">
        <v>103451</v>
      </c>
      <c r="G75" s="343"/>
      <c r="H75" s="370"/>
      <c r="I75" s="180"/>
      <c r="J75" s="180"/>
      <c r="K75" s="259">
        <v>103451</v>
      </c>
      <c r="L75" s="259">
        <v>103451</v>
      </c>
      <c r="O75" s="259">
        <f t="shared" si="5"/>
        <v>0</v>
      </c>
      <c r="P75" s="259">
        <f t="shared" si="6"/>
        <v>0</v>
      </c>
      <c r="Q75" s="259">
        <f t="shared" si="7"/>
        <v>0</v>
      </c>
      <c r="R75" s="259">
        <f t="shared" si="8"/>
        <v>0</v>
      </c>
    </row>
    <row r="76" spans="1:21" x14ac:dyDescent="0.25">
      <c r="A76" s="371" t="s">
        <v>319</v>
      </c>
      <c r="B76" s="346" t="s">
        <v>320</v>
      </c>
      <c r="C76" s="347"/>
      <c r="D76" s="347"/>
      <c r="E76" s="347">
        <v>103451</v>
      </c>
      <c r="F76" s="347">
        <v>103451</v>
      </c>
      <c r="G76" s="347"/>
      <c r="H76" s="372"/>
      <c r="I76" s="185"/>
      <c r="J76" s="185"/>
      <c r="K76" s="259">
        <v>103451</v>
      </c>
      <c r="L76" s="259">
        <v>103451</v>
      </c>
      <c r="O76" s="259">
        <f t="shared" si="5"/>
        <v>0</v>
      </c>
      <c r="P76" s="259">
        <f t="shared" si="6"/>
        <v>0</v>
      </c>
      <c r="Q76" s="259">
        <f t="shared" si="7"/>
        <v>0</v>
      </c>
      <c r="R76" s="259">
        <f t="shared" si="8"/>
        <v>0</v>
      </c>
    </row>
    <row r="77" spans="1:21" x14ac:dyDescent="0.25">
      <c r="A77" s="369" t="s">
        <v>321</v>
      </c>
      <c r="B77" s="342" t="s">
        <v>322</v>
      </c>
      <c r="C77" s="343"/>
      <c r="D77" s="343"/>
      <c r="E77" s="343">
        <v>26110080</v>
      </c>
      <c r="F77" s="343">
        <v>26110080</v>
      </c>
      <c r="G77" s="343"/>
      <c r="H77" s="370"/>
      <c r="I77" s="180"/>
      <c r="J77" s="180"/>
      <c r="K77" s="259">
        <v>26110080</v>
      </c>
      <c r="L77" s="259">
        <v>26110080</v>
      </c>
      <c r="O77" s="259">
        <f t="shared" si="5"/>
        <v>0</v>
      </c>
      <c r="P77" s="259">
        <f t="shared" si="6"/>
        <v>0</v>
      </c>
      <c r="Q77" s="259">
        <f t="shared" si="7"/>
        <v>0</v>
      </c>
      <c r="R77" s="259">
        <f t="shared" si="8"/>
        <v>0</v>
      </c>
    </row>
    <row r="78" spans="1:21" x14ac:dyDescent="0.25">
      <c r="A78" s="369" t="s">
        <v>323</v>
      </c>
      <c r="B78" s="342" t="s">
        <v>324</v>
      </c>
      <c r="C78" s="343"/>
      <c r="D78" s="343"/>
      <c r="E78" s="343">
        <v>26110080</v>
      </c>
      <c r="F78" s="343">
        <v>26110080</v>
      </c>
      <c r="G78" s="343"/>
      <c r="H78" s="370"/>
      <c r="I78" s="180"/>
      <c r="J78" s="180"/>
      <c r="K78" s="259">
        <v>26110080</v>
      </c>
      <c r="L78" s="259">
        <v>26110080</v>
      </c>
      <c r="O78" s="259">
        <f t="shared" si="5"/>
        <v>0</v>
      </c>
      <c r="P78" s="259">
        <f t="shared" si="6"/>
        <v>0</v>
      </c>
      <c r="Q78" s="259">
        <f t="shared" si="7"/>
        <v>0</v>
      </c>
      <c r="R78" s="259">
        <f t="shared" si="8"/>
        <v>0</v>
      </c>
    </row>
    <row r="79" spans="1:21" x14ac:dyDescent="0.25">
      <c r="A79" s="371" t="s">
        <v>325</v>
      </c>
      <c r="B79" s="346" t="s">
        <v>326</v>
      </c>
      <c r="C79" s="347"/>
      <c r="D79" s="347"/>
      <c r="E79" s="347">
        <v>26110080</v>
      </c>
      <c r="F79" s="347">
        <v>26110080</v>
      </c>
      <c r="G79" s="347"/>
      <c r="H79" s="372"/>
      <c r="I79" s="185"/>
      <c r="J79" s="185"/>
      <c r="K79" s="259">
        <v>26110080</v>
      </c>
      <c r="L79" s="259">
        <v>26110080</v>
      </c>
      <c r="O79" s="259">
        <f t="shared" si="5"/>
        <v>0</v>
      </c>
      <c r="P79" s="259">
        <f t="shared" si="6"/>
        <v>0</v>
      </c>
      <c r="Q79" s="259">
        <f t="shared" si="7"/>
        <v>0</v>
      </c>
      <c r="R79" s="259">
        <f t="shared" si="8"/>
        <v>0</v>
      </c>
    </row>
    <row r="80" spans="1:21" x14ac:dyDescent="0.25">
      <c r="A80" s="371" t="s">
        <v>327</v>
      </c>
      <c r="B80" s="346" t="s">
        <v>328</v>
      </c>
      <c r="C80" s="347"/>
      <c r="D80" s="347"/>
      <c r="E80" s="347">
        <v>26110080</v>
      </c>
      <c r="F80" s="347">
        <v>26110080</v>
      </c>
      <c r="G80" s="347"/>
      <c r="H80" s="372"/>
      <c r="I80" s="185"/>
      <c r="J80" s="185"/>
      <c r="K80" s="259">
        <v>26110080</v>
      </c>
      <c r="L80" s="259">
        <v>26110080</v>
      </c>
      <c r="O80" s="259">
        <f t="shared" si="5"/>
        <v>0</v>
      </c>
      <c r="P80" s="259">
        <f t="shared" si="6"/>
        <v>0</v>
      </c>
      <c r="Q80" s="259">
        <f t="shared" si="7"/>
        <v>0</v>
      </c>
      <c r="R80" s="259">
        <f t="shared" si="8"/>
        <v>0</v>
      </c>
    </row>
    <row r="81" spans="1:18" x14ac:dyDescent="0.25">
      <c r="A81" s="369" t="s">
        <v>329</v>
      </c>
      <c r="B81" s="342" t="s">
        <v>330</v>
      </c>
      <c r="C81" s="343"/>
      <c r="D81" s="343"/>
      <c r="E81" s="343"/>
      <c r="F81" s="343"/>
      <c r="G81" s="343"/>
      <c r="H81" s="370"/>
      <c r="I81" s="180"/>
      <c r="J81" s="180"/>
      <c r="K81" s="259">
        <v>1</v>
      </c>
      <c r="L81" s="259">
        <v>1</v>
      </c>
      <c r="O81" s="259">
        <f t="shared" si="5"/>
        <v>1</v>
      </c>
      <c r="P81" s="259">
        <f t="shared" si="6"/>
        <v>1</v>
      </c>
      <c r="Q81" s="259">
        <f t="shared" si="7"/>
        <v>0</v>
      </c>
      <c r="R81" s="259">
        <f t="shared" si="8"/>
        <v>0</v>
      </c>
    </row>
    <row r="82" spans="1:18" x14ac:dyDescent="0.25">
      <c r="A82" s="371" t="s">
        <v>582</v>
      </c>
      <c r="B82" s="346" t="s">
        <v>583</v>
      </c>
      <c r="C82" s="347"/>
      <c r="D82" s="347"/>
      <c r="E82" s="347"/>
      <c r="F82" s="347"/>
      <c r="G82" s="347"/>
      <c r="H82" s="372"/>
      <c r="I82" s="185"/>
      <c r="J82" s="185"/>
      <c r="K82" s="259">
        <v>1</v>
      </c>
      <c r="L82" s="259">
        <v>1</v>
      </c>
      <c r="O82" s="259">
        <f t="shared" si="5"/>
        <v>1</v>
      </c>
      <c r="P82" s="259">
        <f t="shared" si="6"/>
        <v>1</v>
      </c>
      <c r="Q82" s="259">
        <f t="shared" si="7"/>
        <v>0</v>
      </c>
      <c r="R82" s="259">
        <f t="shared" si="8"/>
        <v>0</v>
      </c>
    </row>
    <row r="83" spans="1:18" x14ac:dyDescent="0.25">
      <c r="A83" s="369" t="s">
        <v>333</v>
      </c>
      <c r="B83" s="342" t="s">
        <v>334</v>
      </c>
      <c r="C83" s="343"/>
      <c r="D83" s="343"/>
      <c r="E83" s="343">
        <v>30501236</v>
      </c>
      <c r="F83" s="343">
        <v>30501236</v>
      </c>
      <c r="G83" s="343"/>
      <c r="H83" s="370"/>
      <c r="I83" s="180"/>
      <c r="J83" s="180"/>
      <c r="K83" s="259">
        <v>30501236</v>
      </c>
      <c r="L83" s="259">
        <v>30501236</v>
      </c>
      <c r="O83" s="259">
        <f t="shared" si="5"/>
        <v>0</v>
      </c>
      <c r="P83" s="259">
        <f t="shared" si="6"/>
        <v>0</v>
      </c>
      <c r="Q83" s="259">
        <f t="shared" si="7"/>
        <v>0</v>
      </c>
      <c r="R83" s="259">
        <f t="shared" si="8"/>
        <v>0</v>
      </c>
    </row>
    <row r="84" spans="1:18" x14ac:dyDescent="0.25">
      <c r="A84" s="371" t="s">
        <v>335</v>
      </c>
      <c r="B84" s="346" t="s">
        <v>336</v>
      </c>
      <c r="C84" s="347"/>
      <c r="D84" s="347"/>
      <c r="E84" s="347">
        <v>8000000</v>
      </c>
      <c r="F84" s="347">
        <v>8000000</v>
      </c>
      <c r="G84" s="347"/>
      <c r="H84" s="372"/>
      <c r="I84" s="185"/>
      <c r="J84" s="185"/>
      <c r="K84" s="259">
        <v>8000000</v>
      </c>
      <c r="L84" s="259">
        <v>8000000</v>
      </c>
      <c r="O84" s="259">
        <f t="shared" si="5"/>
        <v>0</v>
      </c>
      <c r="P84" s="259">
        <f t="shared" si="6"/>
        <v>0</v>
      </c>
      <c r="Q84" s="259">
        <f t="shared" si="7"/>
        <v>0</v>
      </c>
      <c r="R84" s="259">
        <f t="shared" si="8"/>
        <v>0</v>
      </c>
    </row>
    <row r="85" spans="1:18" x14ac:dyDescent="0.25">
      <c r="A85" s="371" t="s">
        <v>337</v>
      </c>
      <c r="B85" s="346" t="s">
        <v>338</v>
      </c>
      <c r="C85" s="347"/>
      <c r="D85" s="347"/>
      <c r="E85" s="347">
        <v>1314082</v>
      </c>
      <c r="F85" s="347">
        <v>1314082</v>
      </c>
      <c r="G85" s="347"/>
      <c r="H85" s="372"/>
      <c r="I85" s="185"/>
      <c r="J85" s="185"/>
      <c r="K85" s="259">
        <v>1314082</v>
      </c>
      <c r="L85" s="259">
        <v>1314082</v>
      </c>
      <c r="O85" s="259">
        <f t="shared" si="5"/>
        <v>0</v>
      </c>
      <c r="P85" s="259">
        <f t="shared" si="6"/>
        <v>0</v>
      </c>
      <c r="Q85" s="259">
        <f t="shared" si="7"/>
        <v>0</v>
      </c>
      <c r="R85" s="259">
        <f t="shared" si="8"/>
        <v>0</v>
      </c>
    </row>
    <row r="86" spans="1:18" x14ac:dyDescent="0.25">
      <c r="A86" s="371" t="s">
        <v>339</v>
      </c>
      <c r="B86" s="346" t="s">
        <v>340</v>
      </c>
      <c r="C86" s="347"/>
      <c r="D86" s="347"/>
      <c r="E86" s="347"/>
      <c r="F86" s="347"/>
      <c r="G86" s="347"/>
      <c r="H86" s="372"/>
      <c r="I86" s="185"/>
      <c r="J86" s="185"/>
      <c r="O86" s="259">
        <f t="shared" si="5"/>
        <v>0</v>
      </c>
      <c r="P86" s="259">
        <f t="shared" si="6"/>
        <v>0</v>
      </c>
      <c r="Q86" s="259">
        <f t="shared" si="7"/>
        <v>0</v>
      </c>
      <c r="R86" s="259">
        <f t="shared" si="8"/>
        <v>0</v>
      </c>
    </row>
    <row r="87" spans="1:18" x14ac:dyDescent="0.25">
      <c r="A87" s="371" t="s">
        <v>341</v>
      </c>
      <c r="B87" s="346" t="s">
        <v>342</v>
      </c>
      <c r="C87" s="347"/>
      <c r="D87" s="347"/>
      <c r="E87" s="347">
        <v>5846262</v>
      </c>
      <c r="F87" s="347">
        <v>5846262</v>
      </c>
      <c r="G87" s="347"/>
      <c r="H87" s="372"/>
      <c r="I87" s="185"/>
      <c r="J87" s="185"/>
      <c r="K87" s="259">
        <v>5846262</v>
      </c>
      <c r="L87" s="259">
        <v>5846262</v>
      </c>
      <c r="O87" s="259">
        <f t="shared" si="5"/>
        <v>0</v>
      </c>
      <c r="P87" s="259">
        <f t="shared" si="6"/>
        <v>0</v>
      </c>
      <c r="Q87" s="259">
        <f t="shared" si="7"/>
        <v>0</v>
      </c>
      <c r="R87" s="259">
        <f t="shared" si="8"/>
        <v>0</v>
      </c>
    </row>
    <row r="88" spans="1:18" x14ac:dyDescent="0.25">
      <c r="A88" s="371" t="s">
        <v>345</v>
      </c>
      <c r="B88" s="346" t="s">
        <v>346</v>
      </c>
      <c r="C88" s="347"/>
      <c r="D88" s="347"/>
      <c r="E88" s="347">
        <v>450000</v>
      </c>
      <c r="F88" s="347">
        <v>450000</v>
      </c>
      <c r="G88" s="347"/>
      <c r="H88" s="372"/>
      <c r="I88" s="185"/>
      <c r="J88" s="185"/>
      <c r="K88" s="259">
        <v>450000</v>
      </c>
      <c r="L88" s="259">
        <v>450000</v>
      </c>
      <c r="O88" s="259">
        <f t="shared" si="5"/>
        <v>0</v>
      </c>
      <c r="P88" s="259">
        <f t="shared" si="6"/>
        <v>0</v>
      </c>
      <c r="Q88" s="259">
        <f t="shared" si="7"/>
        <v>0</v>
      </c>
      <c r="R88" s="259">
        <f t="shared" si="8"/>
        <v>0</v>
      </c>
    </row>
    <row r="89" spans="1:18" x14ac:dyDescent="0.25">
      <c r="A89" s="371" t="s">
        <v>347</v>
      </c>
      <c r="B89" s="346" t="s">
        <v>348</v>
      </c>
      <c r="C89" s="347"/>
      <c r="D89" s="347"/>
      <c r="E89" s="347">
        <v>62929</v>
      </c>
      <c r="F89" s="347">
        <v>62929</v>
      </c>
      <c r="G89" s="347"/>
      <c r="H89" s="372"/>
      <c r="I89" s="185"/>
      <c r="J89" s="185"/>
      <c r="K89" s="259">
        <v>62929</v>
      </c>
      <c r="L89" s="259">
        <v>62929</v>
      </c>
      <c r="O89" s="259">
        <f t="shared" si="5"/>
        <v>0</v>
      </c>
      <c r="P89" s="259">
        <f t="shared" si="6"/>
        <v>0</v>
      </c>
      <c r="Q89" s="259">
        <f t="shared" si="7"/>
        <v>0</v>
      </c>
      <c r="R89" s="259">
        <f t="shared" si="8"/>
        <v>0</v>
      </c>
    </row>
    <row r="90" spans="1:18" x14ac:dyDescent="0.25">
      <c r="A90" s="371" t="s">
        <v>349</v>
      </c>
      <c r="B90" s="346" t="s">
        <v>350</v>
      </c>
      <c r="C90" s="347"/>
      <c r="D90" s="347"/>
      <c r="E90" s="347">
        <v>5333333</v>
      </c>
      <c r="F90" s="347">
        <v>5333333</v>
      </c>
      <c r="G90" s="347"/>
      <c r="H90" s="372"/>
      <c r="I90" s="185"/>
      <c r="J90" s="185"/>
      <c r="K90" s="259">
        <v>5333333</v>
      </c>
      <c r="L90" s="259">
        <v>5333333</v>
      </c>
      <c r="O90" s="259">
        <f t="shared" si="5"/>
        <v>0</v>
      </c>
      <c r="P90" s="259">
        <f t="shared" si="6"/>
        <v>0</v>
      </c>
      <c r="Q90" s="259">
        <f t="shared" si="7"/>
        <v>0</v>
      </c>
      <c r="R90" s="259">
        <f t="shared" si="8"/>
        <v>0</v>
      </c>
    </row>
    <row r="91" spans="1:18" x14ac:dyDescent="0.25">
      <c r="A91" s="371" t="s">
        <v>351</v>
      </c>
      <c r="B91" s="346" t="s">
        <v>352</v>
      </c>
      <c r="C91" s="347"/>
      <c r="D91" s="347"/>
      <c r="E91" s="347">
        <v>15340892</v>
      </c>
      <c r="F91" s="347">
        <v>15340892</v>
      </c>
      <c r="G91" s="347"/>
      <c r="H91" s="372"/>
      <c r="I91" s="185"/>
      <c r="J91" s="185"/>
      <c r="K91" s="259">
        <v>15340892</v>
      </c>
      <c r="L91" s="259">
        <v>15340892</v>
      </c>
      <c r="O91" s="259">
        <f t="shared" si="5"/>
        <v>0</v>
      </c>
      <c r="P91" s="259">
        <f t="shared" si="6"/>
        <v>0</v>
      </c>
      <c r="Q91" s="259">
        <f t="shared" si="7"/>
        <v>0</v>
      </c>
      <c r="R91" s="259">
        <f t="shared" si="8"/>
        <v>0</v>
      </c>
    </row>
    <row r="92" spans="1:18" x14ac:dyDescent="0.25">
      <c r="A92" s="369" t="s">
        <v>356</v>
      </c>
      <c r="B92" s="342" t="s">
        <v>357</v>
      </c>
      <c r="C92" s="343"/>
      <c r="D92" s="343"/>
      <c r="E92" s="343">
        <v>325500</v>
      </c>
      <c r="F92" s="343">
        <v>325500</v>
      </c>
      <c r="G92" s="343"/>
      <c r="H92" s="370"/>
      <c r="I92" s="180"/>
      <c r="J92" s="180"/>
      <c r="O92" s="259">
        <f t="shared" si="5"/>
        <v>-325500</v>
      </c>
      <c r="P92" s="259">
        <f t="shared" si="6"/>
        <v>-325500</v>
      </c>
      <c r="Q92" s="259">
        <f t="shared" si="7"/>
        <v>0</v>
      </c>
      <c r="R92" s="259">
        <f t="shared" si="8"/>
        <v>0</v>
      </c>
    </row>
    <row r="93" spans="1:18" x14ac:dyDescent="0.25">
      <c r="A93" s="371" t="s">
        <v>564</v>
      </c>
      <c r="B93" s="346" t="s">
        <v>565</v>
      </c>
      <c r="C93" s="347"/>
      <c r="D93" s="347"/>
      <c r="E93" s="347"/>
      <c r="F93" s="347"/>
      <c r="G93" s="347"/>
      <c r="H93" s="372"/>
      <c r="I93" s="185"/>
      <c r="J93" s="185"/>
      <c r="O93" s="259">
        <f t="shared" si="5"/>
        <v>0</v>
      </c>
      <c r="P93" s="259">
        <f t="shared" si="6"/>
        <v>0</v>
      </c>
      <c r="Q93" s="259">
        <f t="shared" si="7"/>
        <v>0</v>
      </c>
      <c r="R93" s="259">
        <f t="shared" si="8"/>
        <v>0</v>
      </c>
    </row>
    <row r="94" spans="1:18" x14ac:dyDescent="0.25">
      <c r="A94" s="371" t="s">
        <v>358</v>
      </c>
      <c r="B94" s="346" t="s">
        <v>357</v>
      </c>
      <c r="C94" s="347"/>
      <c r="D94" s="347"/>
      <c r="E94" s="347">
        <v>325500</v>
      </c>
      <c r="F94" s="347">
        <v>325500</v>
      </c>
      <c r="G94" s="347"/>
      <c r="H94" s="372"/>
      <c r="I94" s="185"/>
      <c r="J94" s="185"/>
      <c r="O94" s="259">
        <f t="shared" si="5"/>
        <v>-325500</v>
      </c>
      <c r="P94" s="259">
        <f t="shared" si="6"/>
        <v>-325500</v>
      </c>
      <c r="Q94" s="259">
        <f t="shared" si="7"/>
        <v>0</v>
      </c>
      <c r="R94" s="259">
        <f t="shared" si="8"/>
        <v>0</v>
      </c>
    </row>
    <row r="95" spans="1:18" ht="14.4" thickBot="1" x14ac:dyDescent="0.3">
      <c r="A95" s="373" t="s">
        <v>363</v>
      </c>
      <c r="B95" s="374" t="s">
        <v>364</v>
      </c>
      <c r="C95" s="375"/>
      <c r="D95" s="375"/>
      <c r="E95" s="375">
        <v>72228947</v>
      </c>
      <c r="F95" s="375">
        <v>72228947</v>
      </c>
      <c r="G95" s="375"/>
      <c r="H95" s="376"/>
      <c r="I95" s="180"/>
      <c r="J95" s="180"/>
      <c r="K95" s="259">
        <v>73263157</v>
      </c>
      <c r="L95" s="259">
        <v>73263157</v>
      </c>
      <c r="O95" s="259">
        <f t="shared" si="5"/>
        <v>1034210</v>
      </c>
      <c r="P95" s="259">
        <f t="shared" si="6"/>
        <v>1034210</v>
      </c>
      <c r="Q95" s="259">
        <f t="shared" si="7"/>
        <v>0</v>
      </c>
      <c r="R95" s="259">
        <f t="shared" si="8"/>
        <v>0</v>
      </c>
    </row>
    <row r="96" spans="1:18" x14ac:dyDescent="0.25">
      <c r="C96" s="185"/>
      <c r="D96" s="185"/>
      <c r="E96" s="185"/>
      <c r="F96" s="185"/>
      <c r="G96" s="185"/>
      <c r="H96" s="185"/>
      <c r="I96" s="185"/>
      <c r="J96" s="185"/>
    </row>
    <row r="97" spans="2:10" x14ac:dyDescent="0.25">
      <c r="B97" s="190" t="s">
        <v>365</v>
      </c>
      <c r="C97" s="180">
        <v>1185172114</v>
      </c>
      <c r="D97" s="180">
        <v>1185172114</v>
      </c>
      <c r="E97" s="180">
        <v>456912638</v>
      </c>
      <c r="F97" s="180">
        <v>456912638</v>
      </c>
      <c r="G97" s="180">
        <v>1207207584</v>
      </c>
      <c r="H97" s="180">
        <v>1207207584</v>
      </c>
      <c r="I97" s="180"/>
      <c r="J97" s="180"/>
    </row>
  </sheetData>
  <autoFilter ref="A1:J95" xr:uid="{00000000-0009-0000-0000-000006000000}"/>
  <pageMargins left="0.7" right="0.7" top="0.75" bottom="0.75" header="0.3" footer="0.3"/>
  <pageSetup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78"/>
  <sheetViews>
    <sheetView view="pageBreakPreview" topLeftCell="A43" zoomScaleNormal="100" zoomScaleSheetLayoutView="100" workbookViewId="0">
      <selection activeCell="D40" sqref="D40"/>
    </sheetView>
  </sheetViews>
  <sheetFormatPr defaultColWidth="9.09765625" defaultRowHeight="13.2" x14ac:dyDescent="0.25"/>
  <cols>
    <col min="1" max="1" width="10.69921875" style="121" customWidth="1"/>
    <col min="2" max="2" width="52.69921875" style="121" customWidth="1"/>
    <col min="3" max="3" width="13.296875" style="121" bestFit="1" customWidth="1"/>
    <col min="4" max="4" width="48" style="121" customWidth="1"/>
    <col min="5" max="5" width="11" style="269" customWidth="1"/>
    <col min="6" max="6" width="13.59765625" style="121" bestFit="1" customWidth="1"/>
    <col min="7" max="7" width="12.296875" style="121" bestFit="1" customWidth="1"/>
    <col min="8" max="10" width="11.296875" style="121" bestFit="1" customWidth="1"/>
    <col min="11" max="16384" width="9.09765625" style="121"/>
  </cols>
  <sheetData>
    <row r="1" spans="1:6" x14ac:dyDescent="0.25">
      <c r="A1" s="76" t="s">
        <v>366</v>
      </c>
      <c r="B1" s="78"/>
      <c r="C1" s="84"/>
      <c r="D1" s="84"/>
    </row>
    <row r="2" spans="1:6" ht="26.4" x14ac:dyDescent="0.25">
      <c r="A2" s="77"/>
      <c r="B2" s="78"/>
      <c r="C2" s="79" t="s">
        <v>367</v>
      </c>
      <c r="D2" s="81" t="s">
        <v>128</v>
      </c>
    </row>
    <row r="3" spans="1:6" ht="26.4" x14ac:dyDescent="0.25">
      <c r="A3" s="76" t="s">
        <v>390</v>
      </c>
      <c r="B3" s="78"/>
      <c r="C3" s="79" t="s">
        <v>368</v>
      </c>
      <c r="D3" s="80" t="s">
        <v>127</v>
      </c>
    </row>
    <row r="4" spans="1:6" x14ac:dyDescent="0.25">
      <c r="A4" s="78"/>
      <c r="B4" s="78"/>
      <c r="C4" s="79" t="s">
        <v>369</v>
      </c>
      <c r="D4" s="81" t="s">
        <v>127</v>
      </c>
    </row>
    <row r="5" spans="1:6" x14ac:dyDescent="0.25">
      <c r="A5" s="564" t="s">
        <v>370</v>
      </c>
      <c r="B5" s="564"/>
      <c r="C5" s="79" t="s">
        <v>371</v>
      </c>
      <c r="D5" s="82">
        <v>44242</v>
      </c>
    </row>
    <row r="6" spans="1:6" x14ac:dyDescent="0.25">
      <c r="A6" s="564"/>
      <c r="B6" s="564"/>
      <c r="C6" s="81" t="s">
        <v>372</v>
      </c>
      <c r="D6" s="83">
        <v>44562</v>
      </c>
    </row>
    <row r="7" spans="1:6" x14ac:dyDescent="0.25">
      <c r="A7" s="564"/>
      <c r="B7" s="564"/>
      <c r="C7" s="84"/>
      <c r="D7" s="85"/>
    </row>
    <row r="8" spans="1:6" ht="13.8" thickBot="1" x14ac:dyDescent="0.3">
      <c r="A8" s="86"/>
      <c r="B8" s="86"/>
      <c r="C8" s="122"/>
      <c r="D8" s="122"/>
    </row>
    <row r="9" spans="1:6" ht="13.8" thickTop="1" x14ac:dyDescent="0.25">
      <c r="A9" s="198" t="s">
        <v>373</v>
      </c>
      <c r="B9" s="123" t="s">
        <v>374</v>
      </c>
      <c r="C9" s="565" t="s">
        <v>375</v>
      </c>
      <c r="D9" s="566"/>
    </row>
    <row r="10" spans="1:6" x14ac:dyDescent="0.25">
      <c r="A10" s="199">
        <v>111</v>
      </c>
      <c r="B10" s="124" t="s">
        <v>376</v>
      </c>
      <c r="C10" s="569"/>
      <c r="D10" s="570"/>
    </row>
    <row r="11" spans="1:6" x14ac:dyDescent="0.25">
      <c r="A11" s="200">
        <v>112</v>
      </c>
      <c r="B11" s="125"/>
      <c r="C11" s="125"/>
      <c r="D11" s="201"/>
      <c r="E11" s="270"/>
      <c r="F11" s="126"/>
    </row>
    <row r="12" spans="1:6" x14ac:dyDescent="0.25">
      <c r="A12" s="202" t="s">
        <v>182</v>
      </c>
      <c r="B12" s="127" t="s">
        <v>183</v>
      </c>
      <c r="C12" s="203">
        <v>683969348</v>
      </c>
      <c r="D12" s="204" t="s">
        <v>377</v>
      </c>
    </row>
    <row r="13" spans="1:6" x14ac:dyDescent="0.25">
      <c r="A13" s="202">
        <v>11212</v>
      </c>
      <c r="B13" s="127" t="s">
        <v>187</v>
      </c>
      <c r="C13" s="205">
        <v>379743730</v>
      </c>
      <c r="D13" s="204" t="s">
        <v>377</v>
      </c>
      <c r="E13" s="269">
        <v>16838</v>
      </c>
    </row>
    <row r="14" spans="1:6" x14ac:dyDescent="0.25">
      <c r="A14" s="200">
        <v>131</v>
      </c>
      <c r="B14" s="172" t="s">
        <v>473</v>
      </c>
      <c r="C14" s="207">
        <f>C15</f>
        <v>0</v>
      </c>
      <c r="D14" s="208"/>
    </row>
    <row r="15" spans="1:6" x14ac:dyDescent="0.25">
      <c r="A15" s="200"/>
      <c r="B15" s="174"/>
      <c r="C15" s="209"/>
      <c r="D15" s="243"/>
    </row>
    <row r="16" spans="1:6" s="252" customFormat="1" x14ac:dyDescent="0.25">
      <c r="A16" s="200">
        <v>133</v>
      </c>
      <c r="B16" s="172" t="s">
        <v>151</v>
      </c>
      <c r="C16" s="209">
        <v>82254984</v>
      </c>
      <c r="D16" s="243"/>
      <c r="E16" s="271"/>
    </row>
    <row r="17" spans="1:6" x14ac:dyDescent="0.25">
      <c r="A17" s="200">
        <v>156</v>
      </c>
      <c r="B17" s="172" t="s">
        <v>129</v>
      </c>
      <c r="C17" s="207">
        <v>0</v>
      </c>
      <c r="D17" s="208"/>
    </row>
    <row r="18" spans="1:6" x14ac:dyDescent="0.25">
      <c r="A18" s="200">
        <v>242</v>
      </c>
      <c r="B18" s="172" t="s">
        <v>474</v>
      </c>
      <c r="C18" s="207">
        <v>28589988</v>
      </c>
      <c r="D18" s="208" t="s">
        <v>378</v>
      </c>
      <c r="F18" s="175"/>
    </row>
    <row r="19" spans="1:6" x14ac:dyDescent="0.25">
      <c r="A19" s="200"/>
      <c r="B19" s="172"/>
      <c r="C19" s="212"/>
      <c r="D19" s="208"/>
    </row>
    <row r="20" spans="1:6" x14ac:dyDescent="0.25">
      <c r="A20" s="200">
        <v>244</v>
      </c>
      <c r="B20" s="172" t="s">
        <v>379</v>
      </c>
      <c r="C20" s="213">
        <v>5000000</v>
      </c>
      <c r="D20" s="208" t="s">
        <v>393</v>
      </c>
    </row>
    <row r="21" spans="1:6" x14ac:dyDescent="0.25">
      <c r="A21" s="200">
        <v>331</v>
      </c>
      <c r="B21" s="172" t="s">
        <v>380</v>
      </c>
      <c r="C21" s="213">
        <f>SUM(C22:C23)</f>
        <v>12100000</v>
      </c>
      <c r="D21" s="214">
        <f>SUM(D23:D29)</f>
        <v>0</v>
      </c>
    </row>
    <row r="22" spans="1:6" x14ac:dyDescent="0.25">
      <c r="A22" s="215"/>
      <c r="B22" s="173" t="s">
        <v>366</v>
      </c>
      <c r="C22" s="216">
        <v>12100000</v>
      </c>
      <c r="D22" s="217" t="s">
        <v>546</v>
      </c>
      <c r="F22" s="171"/>
    </row>
    <row r="23" spans="1:6" x14ac:dyDescent="0.25">
      <c r="A23" s="215"/>
      <c r="B23" s="173"/>
      <c r="C23" s="216"/>
      <c r="D23" s="217"/>
      <c r="F23" s="171"/>
    </row>
    <row r="24" spans="1:6" x14ac:dyDescent="0.25">
      <c r="A24" s="215"/>
      <c r="B24" s="172" t="s">
        <v>394</v>
      </c>
      <c r="C24" s="213">
        <f>C29</f>
        <v>0</v>
      </c>
      <c r="D24" s="214">
        <f>SUM(D29:D32)</f>
        <v>0</v>
      </c>
    </row>
    <row r="25" spans="1:6" x14ac:dyDescent="0.25">
      <c r="A25" s="215"/>
      <c r="B25" s="172"/>
      <c r="C25" s="213"/>
      <c r="D25" s="214"/>
    </row>
    <row r="26" spans="1:6" x14ac:dyDescent="0.25">
      <c r="A26" s="200">
        <v>335</v>
      </c>
      <c r="B26" s="172"/>
      <c r="C26" s="213">
        <f>SUM(C27:C27)</f>
        <v>10560000</v>
      </c>
      <c r="D26" s="214" t="s">
        <v>547</v>
      </c>
    </row>
    <row r="27" spans="1:6" x14ac:dyDescent="0.25">
      <c r="A27" s="215"/>
      <c r="B27" s="173" t="s">
        <v>549</v>
      </c>
      <c r="C27" s="216">
        <v>10560000</v>
      </c>
      <c r="D27" s="217" t="s">
        <v>548</v>
      </c>
    </row>
    <row r="28" spans="1:6" x14ac:dyDescent="0.25">
      <c r="A28" s="215"/>
      <c r="B28" s="173" t="s">
        <v>550</v>
      </c>
      <c r="C28" s="358">
        <v>11000000</v>
      </c>
      <c r="D28" s="219" t="s">
        <v>551</v>
      </c>
    </row>
    <row r="29" spans="1:6" x14ac:dyDescent="0.25">
      <c r="A29" s="215"/>
      <c r="B29" s="173"/>
      <c r="C29" s="218"/>
      <c r="D29" s="217"/>
      <c r="F29" s="171"/>
    </row>
    <row r="30" spans="1:6" s="126" customFormat="1" x14ac:dyDescent="0.25">
      <c r="A30" s="200">
        <v>3331</v>
      </c>
      <c r="B30" s="172" t="s">
        <v>473</v>
      </c>
      <c r="C30" s="207">
        <v>0</v>
      </c>
      <c r="D30" s="208"/>
      <c r="E30" s="270"/>
    </row>
    <row r="31" spans="1:6" ht="26.4" x14ac:dyDescent="0.25">
      <c r="A31" s="354">
        <v>3334</v>
      </c>
      <c r="B31" s="355"/>
      <c r="C31" s="356">
        <v>0</v>
      </c>
      <c r="D31" s="357" t="s">
        <v>552</v>
      </c>
    </row>
    <row r="32" spans="1:6" x14ac:dyDescent="0.25">
      <c r="A32" s="202"/>
      <c r="B32" s="148"/>
      <c r="C32" s="221"/>
      <c r="D32" s="222"/>
    </row>
    <row r="33" spans="1:5" ht="13.8" x14ac:dyDescent="0.25">
      <c r="A33" s="200">
        <v>3335</v>
      </c>
      <c r="B33" s="136" t="s">
        <v>381</v>
      </c>
      <c r="C33" s="224">
        <f>SUM(C34:C36)</f>
        <v>434586</v>
      </c>
      <c r="D33" s="223"/>
    </row>
    <row r="34" spans="1:5" x14ac:dyDescent="0.25">
      <c r="A34" s="202"/>
      <c r="B34" s="127" t="s">
        <v>505</v>
      </c>
      <c r="C34" s="203">
        <v>401253</v>
      </c>
      <c r="D34" s="204" t="s">
        <v>544</v>
      </c>
    </row>
    <row r="35" spans="1:5" x14ac:dyDescent="0.25">
      <c r="A35" s="202"/>
      <c r="B35" s="127" t="s">
        <v>506</v>
      </c>
      <c r="C35" s="203">
        <v>33333</v>
      </c>
      <c r="D35" s="204" t="s">
        <v>544</v>
      </c>
    </row>
    <row r="36" spans="1:5" x14ac:dyDescent="0.25">
      <c r="A36" s="202"/>
      <c r="B36" s="127"/>
      <c r="C36" s="203"/>
      <c r="D36" s="204"/>
    </row>
    <row r="37" spans="1:5" x14ac:dyDescent="0.25">
      <c r="A37" s="202"/>
      <c r="B37" s="148"/>
      <c r="C37" s="148"/>
      <c r="D37" s="204"/>
    </row>
    <row r="38" spans="1:5" ht="13.8" x14ac:dyDescent="0.25">
      <c r="A38" s="200">
        <v>334</v>
      </c>
      <c r="B38" s="136" t="s">
        <v>473</v>
      </c>
      <c r="C38" s="224"/>
      <c r="D38" s="223"/>
    </row>
    <row r="39" spans="1:5" x14ac:dyDescent="0.25">
      <c r="A39" s="202"/>
      <c r="B39" s="127"/>
      <c r="C39" s="203"/>
      <c r="D39" s="204"/>
    </row>
    <row r="40" spans="1:5" x14ac:dyDescent="0.25">
      <c r="A40" s="200">
        <v>335</v>
      </c>
      <c r="B40" s="136" t="s">
        <v>526</v>
      </c>
      <c r="C40" s="136"/>
      <c r="D40" s="229"/>
    </row>
    <row r="41" spans="1:5" x14ac:dyDescent="0.25">
      <c r="A41" s="215"/>
      <c r="B41" s="142" t="s">
        <v>527</v>
      </c>
      <c r="C41" s="225"/>
      <c r="D41" s="226"/>
    </row>
    <row r="42" spans="1:5" x14ac:dyDescent="0.25">
      <c r="A42" s="215"/>
      <c r="B42" s="142" t="s">
        <v>528</v>
      </c>
      <c r="C42" s="225"/>
      <c r="D42" s="226"/>
    </row>
    <row r="43" spans="1:5" x14ac:dyDescent="0.25">
      <c r="A43" s="200" t="s">
        <v>385</v>
      </c>
      <c r="B43" s="136" t="s">
        <v>553</v>
      </c>
      <c r="C43" s="228">
        <f>SUM(C44:C45)</f>
        <v>5614064</v>
      </c>
      <c r="D43" s="229"/>
    </row>
    <row r="44" spans="1:5" x14ac:dyDescent="0.25">
      <c r="A44" s="215"/>
      <c r="B44" s="142" t="s">
        <v>554</v>
      </c>
      <c r="C44" s="225">
        <v>5111312</v>
      </c>
      <c r="D44" s="336" t="s">
        <v>555</v>
      </c>
    </row>
    <row r="45" spans="1:5" x14ac:dyDescent="0.25">
      <c r="A45" s="215"/>
      <c r="B45" s="142" t="s">
        <v>556</v>
      </c>
      <c r="C45" s="225">
        <f>5111312-4608560</f>
        <v>502752</v>
      </c>
      <c r="D45" s="336" t="s">
        <v>557</v>
      </c>
    </row>
    <row r="46" spans="1:5" x14ac:dyDescent="0.25">
      <c r="A46" s="215"/>
      <c r="B46" s="142"/>
      <c r="C46" s="225"/>
      <c r="D46" s="336"/>
    </row>
    <row r="47" spans="1:5" x14ac:dyDescent="0.25">
      <c r="A47" s="200">
        <v>3388</v>
      </c>
      <c r="B47" s="136" t="s">
        <v>447</v>
      </c>
      <c r="C47" s="228">
        <f>SUM(C48:C49)</f>
        <v>6937833</v>
      </c>
      <c r="D47" s="229"/>
    </row>
    <row r="48" spans="1:5" s="157" customFormat="1" x14ac:dyDescent="0.25">
      <c r="A48" s="215"/>
      <c r="B48" s="142" t="s">
        <v>545</v>
      </c>
      <c r="C48" s="230">
        <v>6937833</v>
      </c>
      <c r="D48" s="231"/>
      <c r="E48" s="273"/>
    </row>
    <row r="49" spans="1:5" s="157" customFormat="1" x14ac:dyDescent="0.25">
      <c r="A49" s="215"/>
      <c r="B49" s="142" t="s">
        <v>483</v>
      </c>
      <c r="C49" s="230">
        <v>0</v>
      </c>
      <c r="D49" s="231"/>
      <c r="E49" s="273"/>
    </row>
    <row r="50" spans="1:5" s="157" customFormat="1" x14ac:dyDescent="0.25">
      <c r="A50" s="215"/>
      <c r="B50" s="142"/>
      <c r="C50" s="230"/>
      <c r="D50" s="231"/>
      <c r="E50" s="273"/>
    </row>
    <row r="51" spans="1:5" ht="13.8" x14ac:dyDescent="0.25">
      <c r="A51" s="200">
        <v>511</v>
      </c>
      <c r="B51" s="136" t="s">
        <v>525</v>
      </c>
      <c r="C51" s="233">
        <f>SUM(C52:C55)</f>
        <v>3181.82</v>
      </c>
      <c r="D51" s="234">
        <f>SUM(D52:D53)</f>
        <v>122768223</v>
      </c>
    </row>
    <row r="52" spans="1:5" s="157" customFormat="1" x14ac:dyDescent="0.25">
      <c r="A52" s="215"/>
      <c r="B52" s="142" t="s">
        <v>472</v>
      </c>
      <c r="C52" s="235">
        <v>3181.82</v>
      </c>
      <c r="D52" s="236">
        <v>71368223</v>
      </c>
      <c r="E52" s="273">
        <f>D52/C52</f>
        <v>22430.000125714214</v>
      </c>
    </row>
    <row r="53" spans="1:5" s="157" customFormat="1" x14ac:dyDescent="0.25">
      <c r="A53" s="215"/>
      <c r="B53" s="142" t="s">
        <v>567</v>
      </c>
      <c r="C53" s="235"/>
      <c r="D53" s="236">
        <v>51400000</v>
      </c>
      <c r="E53" s="273"/>
    </row>
    <row r="54" spans="1:5" s="157" customFormat="1" x14ac:dyDescent="0.25">
      <c r="A54" s="215"/>
      <c r="B54" s="142"/>
      <c r="C54" s="235"/>
      <c r="D54" s="353" t="s">
        <v>568</v>
      </c>
      <c r="E54" s="273"/>
    </row>
    <row r="55" spans="1:5" s="157" customFormat="1" x14ac:dyDescent="0.25">
      <c r="A55" s="215"/>
      <c r="B55" s="142"/>
      <c r="C55" s="230"/>
      <c r="D55" s="236"/>
      <c r="E55" s="273"/>
    </row>
    <row r="56" spans="1:5" x14ac:dyDescent="0.25">
      <c r="A56" s="200">
        <v>632</v>
      </c>
      <c r="B56" s="136"/>
      <c r="C56" s="228"/>
      <c r="D56" s="300" t="s">
        <v>566</v>
      </c>
    </row>
    <row r="57" spans="1:5" x14ac:dyDescent="0.25">
      <c r="A57" s="200">
        <v>642</v>
      </c>
      <c r="B57" s="136"/>
      <c r="C57" s="228"/>
      <c r="D57" s="229"/>
    </row>
    <row r="58" spans="1:5" s="157" customFormat="1" x14ac:dyDescent="0.25">
      <c r="A58" s="215"/>
      <c r="B58" s="142"/>
      <c r="C58" s="230"/>
      <c r="D58" s="231"/>
      <c r="E58" s="273"/>
    </row>
    <row r="59" spans="1:5" x14ac:dyDescent="0.25">
      <c r="A59" s="202"/>
      <c r="B59" s="148"/>
      <c r="C59" s="203"/>
      <c r="D59" s="237"/>
    </row>
    <row r="60" spans="1:5" x14ac:dyDescent="0.25">
      <c r="A60" s="200" t="s">
        <v>388</v>
      </c>
      <c r="B60" s="136"/>
      <c r="C60" s="228"/>
      <c r="D60" s="229"/>
    </row>
    <row r="61" spans="1:5" x14ac:dyDescent="0.25">
      <c r="A61" s="202"/>
      <c r="B61" s="148" t="s">
        <v>389</v>
      </c>
      <c r="C61" s="238"/>
      <c r="D61" s="237"/>
    </row>
    <row r="62" spans="1:5" x14ac:dyDescent="0.25">
      <c r="A62" s="202"/>
      <c r="B62" s="148"/>
      <c r="C62" s="567"/>
      <c r="D62" s="568"/>
    </row>
    <row r="63" spans="1:5" x14ac:dyDescent="0.25">
      <c r="A63" s="202"/>
      <c r="B63" s="148"/>
      <c r="C63" s="567"/>
      <c r="D63" s="568"/>
    </row>
    <row r="64" spans="1:5" x14ac:dyDescent="0.25">
      <c r="A64" s="202"/>
      <c r="B64" s="166"/>
      <c r="C64" s="562"/>
      <c r="D64" s="563"/>
    </row>
    <row r="65" spans="1:10" x14ac:dyDescent="0.25">
      <c r="A65" s="202"/>
      <c r="B65" s="148"/>
      <c r="C65" s="567"/>
      <c r="D65" s="568"/>
    </row>
    <row r="66" spans="1:10" x14ac:dyDescent="0.25">
      <c r="A66" s="202"/>
      <c r="B66" s="148"/>
      <c r="C66" s="567"/>
      <c r="D66" s="568"/>
    </row>
    <row r="67" spans="1:10" ht="28.5" customHeight="1" x14ac:dyDescent="0.25">
      <c r="A67" s="202"/>
      <c r="B67" s="132" t="s">
        <v>427</v>
      </c>
      <c r="C67" s="562" t="s">
        <v>428</v>
      </c>
      <c r="D67" s="563"/>
    </row>
    <row r="68" spans="1:10" x14ac:dyDescent="0.25">
      <c r="A68" s="202"/>
      <c r="B68" s="148"/>
      <c r="C68" s="239"/>
      <c r="D68" s="240"/>
    </row>
    <row r="69" spans="1:10" ht="15" customHeight="1" thickBot="1" x14ac:dyDescent="0.3">
      <c r="A69" s="241"/>
      <c r="B69" s="242"/>
      <c r="C69" s="557"/>
      <c r="D69" s="558"/>
    </row>
    <row r="70" spans="1:10" s="269" customFormat="1" ht="13.8" thickTop="1" x14ac:dyDescent="0.25">
      <c r="A70" s="121"/>
      <c r="B70" s="121"/>
      <c r="C70" s="121"/>
      <c r="D70" s="121"/>
      <c r="F70" s="121"/>
      <c r="G70" s="121"/>
      <c r="H70" s="121"/>
      <c r="I70" s="121"/>
      <c r="J70" s="121"/>
    </row>
    <row r="71" spans="1:10" s="269" customFormat="1" ht="36.75" customHeight="1" x14ac:dyDescent="0.25">
      <c r="A71" s="121"/>
      <c r="B71" s="559" t="s">
        <v>406</v>
      </c>
      <c r="C71" s="560" t="s">
        <v>407</v>
      </c>
      <c r="D71" s="560"/>
      <c r="F71" s="121"/>
      <c r="G71" s="121"/>
      <c r="H71" s="121"/>
      <c r="I71" s="121"/>
      <c r="J71" s="121"/>
    </row>
    <row r="72" spans="1:10" s="269" customFormat="1" ht="59.25" customHeight="1" x14ac:dyDescent="0.25">
      <c r="A72" s="121"/>
      <c r="B72" s="559"/>
      <c r="C72" s="556" t="s">
        <v>408</v>
      </c>
      <c r="D72" s="556"/>
      <c r="F72" s="121"/>
      <c r="G72" s="121"/>
      <c r="H72" s="121"/>
      <c r="I72" s="121"/>
      <c r="J72" s="121"/>
    </row>
    <row r="73" spans="1:10" s="269" customFormat="1" x14ac:dyDescent="0.25">
      <c r="A73" s="121"/>
      <c r="B73" s="559"/>
      <c r="C73" s="556" t="s">
        <v>409</v>
      </c>
      <c r="D73" s="556"/>
      <c r="F73" s="121"/>
      <c r="G73" s="121"/>
      <c r="H73" s="121"/>
      <c r="I73" s="121"/>
      <c r="J73" s="121"/>
    </row>
    <row r="74" spans="1:10" s="269" customFormat="1" x14ac:dyDescent="0.25">
      <c r="A74" s="121"/>
      <c r="B74" s="559"/>
      <c r="C74" s="561" t="s">
        <v>410</v>
      </c>
      <c r="D74" s="561"/>
      <c r="F74" s="121"/>
      <c r="G74" s="121"/>
      <c r="H74" s="121"/>
      <c r="I74" s="121"/>
      <c r="J74" s="121"/>
    </row>
    <row r="75" spans="1:10" s="269" customFormat="1" ht="54" customHeight="1" x14ac:dyDescent="0.25">
      <c r="A75" s="121"/>
      <c r="B75" s="559"/>
      <c r="C75" s="561" t="s">
        <v>411</v>
      </c>
      <c r="D75" s="561"/>
      <c r="F75" s="121"/>
      <c r="G75" s="121"/>
      <c r="H75" s="121"/>
      <c r="I75" s="121"/>
      <c r="J75" s="121"/>
    </row>
    <row r="76" spans="1:10" s="269" customFormat="1" ht="30.75" customHeight="1" x14ac:dyDescent="0.25">
      <c r="A76" s="121"/>
      <c r="B76" s="559"/>
      <c r="C76" s="556" t="s">
        <v>413</v>
      </c>
      <c r="D76" s="556"/>
      <c r="F76" s="121"/>
      <c r="G76" s="121"/>
      <c r="H76" s="121"/>
      <c r="I76" s="121"/>
      <c r="J76" s="121"/>
    </row>
    <row r="78" spans="1:10" s="269" customFormat="1" ht="100.5" customHeight="1" x14ac:dyDescent="0.25">
      <c r="A78" s="121"/>
      <c r="B78" s="120" t="s">
        <v>412</v>
      </c>
      <c r="C78" s="556" t="s">
        <v>421</v>
      </c>
      <c r="D78" s="556"/>
      <c r="F78" s="121"/>
      <c r="G78" s="121"/>
      <c r="H78" s="121"/>
      <c r="I78" s="121"/>
      <c r="J78" s="121"/>
    </row>
  </sheetData>
  <mergeCells count="18">
    <mergeCell ref="C78:D78"/>
    <mergeCell ref="C65:D65"/>
    <mergeCell ref="C66:D66"/>
    <mergeCell ref="C67:D67"/>
    <mergeCell ref="C69:D69"/>
    <mergeCell ref="B71:B76"/>
    <mergeCell ref="C71:D71"/>
    <mergeCell ref="C72:D72"/>
    <mergeCell ref="C73:D73"/>
    <mergeCell ref="C74:D74"/>
    <mergeCell ref="C75:D75"/>
    <mergeCell ref="C76:D76"/>
    <mergeCell ref="C64:D64"/>
    <mergeCell ref="A5:B7"/>
    <mergeCell ref="C9:D9"/>
    <mergeCell ref="C10:D10"/>
    <mergeCell ref="C62:D62"/>
    <mergeCell ref="C63:D63"/>
  </mergeCells>
  <pageMargins left="0.7" right="0.7" top="0.75" bottom="0.75" header="0.3" footer="0.3"/>
  <pageSetup scale="72"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96"/>
  <sheetViews>
    <sheetView workbookViewId="0">
      <pane ySplit="1" topLeftCell="A86" activePane="bottomLeft" state="frozen"/>
      <selection activeCell="D40" sqref="D40"/>
      <selection pane="bottomLeft" activeCell="D40" sqref="D40"/>
    </sheetView>
  </sheetViews>
  <sheetFormatPr defaultRowHeight="13.8" x14ac:dyDescent="0.25"/>
  <cols>
    <col min="1" max="1" width="6.69921875" customWidth="1"/>
    <col min="2" max="2" width="17.8984375" customWidth="1"/>
    <col min="3" max="4" width="12.69921875" bestFit="1" customWidth="1"/>
    <col min="5" max="5" width="14.69921875" bestFit="1" customWidth="1"/>
    <col min="6" max="6" width="14.3984375" bestFit="1" customWidth="1"/>
    <col min="7" max="7" width="12.8984375" bestFit="1" customWidth="1"/>
    <col min="8" max="8" width="12.69921875" bestFit="1" customWidth="1"/>
    <col min="9" max="9" width="6.59765625" bestFit="1" customWidth="1"/>
    <col min="10" max="10" width="11.09765625" bestFit="1" customWidth="1"/>
    <col min="11" max="11" width="10.69921875" bestFit="1" customWidth="1"/>
    <col min="12" max="12" width="18.3984375" customWidth="1"/>
    <col min="13" max="13" width="16.09765625" customWidth="1"/>
    <col min="14" max="14" width="16.8984375" customWidth="1"/>
  </cols>
  <sheetData>
    <row r="1" spans="1:14" x14ac:dyDescent="0.25">
      <c r="A1" s="337" t="s">
        <v>7</v>
      </c>
      <c r="B1" s="338" t="s">
        <v>168</v>
      </c>
      <c r="C1" s="338" t="s">
        <v>169</v>
      </c>
      <c r="D1" s="338" t="s">
        <v>170</v>
      </c>
      <c r="E1" s="338" t="s">
        <v>487</v>
      </c>
      <c r="F1" s="338" t="s">
        <v>488</v>
      </c>
      <c r="G1" s="338" t="s">
        <v>173</v>
      </c>
      <c r="H1" s="339" t="s">
        <v>174</v>
      </c>
      <c r="I1" s="190"/>
      <c r="J1" s="190" t="s">
        <v>558</v>
      </c>
      <c r="K1" s="190"/>
      <c r="L1" s="340" t="s">
        <v>375</v>
      </c>
      <c r="M1" s="338" t="s">
        <v>559</v>
      </c>
      <c r="N1" s="338" t="s">
        <v>560</v>
      </c>
    </row>
    <row r="2" spans="1:14" x14ac:dyDescent="0.25">
      <c r="A2" s="341" t="s">
        <v>178</v>
      </c>
      <c r="B2" s="342" t="s">
        <v>179</v>
      </c>
      <c r="C2" s="343">
        <v>982708534</v>
      </c>
      <c r="D2" s="343"/>
      <c r="E2" s="343">
        <v>135164155</v>
      </c>
      <c r="F2" s="343">
        <v>54159611</v>
      </c>
      <c r="G2" s="343">
        <v>1063713078</v>
      </c>
      <c r="H2" s="344"/>
      <c r="I2" s="180"/>
      <c r="J2" s="180"/>
      <c r="K2" s="180"/>
      <c r="L2" s="309" t="s">
        <v>151</v>
      </c>
      <c r="M2" s="309">
        <v>982708534</v>
      </c>
      <c r="N2" s="309"/>
    </row>
    <row r="3" spans="1:14" x14ac:dyDescent="0.25">
      <c r="A3" s="345" t="s">
        <v>180</v>
      </c>
      <c r="B3" s="346" t="s">
        <v>181</v>
      </c>
      <c r="C3" s="347">
        <v>681469804</v>
      </c>
      <c r="D3" s="347"/>
      <c r="E3" s="347">
        <v>56659155</v>
      </c>
      <c r="F3" s="347">
        <v>54159611</v>
      </c>
      <c r="G3" s="347">
        <v>683969348</v>
      </c>
      <c r="H3" s="348"/>
      <c r="I3" s="185"/>
      <c r="J3" s="185">
        <v>683969348</v>
      </c>
      <c r="K3" s="185">
        <f>G3-J3</f>
        <v>0</v>
      </c>
      <c r="L3" s="315"/>
      <c r="M3" s="315">
        <v>681469804</v>
      </c>
      <c r="N3" s="315"/>
    </row>
    <row r="4" spans="1:14" x14ac:dyDescent="0.25">
      <c r="A4" s="345" t="s">
        <v>182</v>
      </c>
      <c r="B4" s="346" t="s">
        <v>183</v>
      </c>
      <c r="C4" s="347">
        <v>681469804</v>
      </c>
      <c r="D4" s="347"/>
      <c r="E4" s="347">
        <v>56659155</v>
      </c>
      <c r="F4" s="347">
        <v>54159611</v>
      </c>
      <c r="G4" s="347">
        <v>683969348</v>
      </c>
      <c r="H4" s="348"/>
      <c r="I4" s="185"/>
      <c r="J4" s="185"/>
      <c r="K4" s="185"/>
      <c r="L4" s="315"/>
      <c r="M4" s="315">
        <v>681469804</v>
      </c>
      <c r="N4" s="315"/>
    </row>
    <row r="5" spans="1:14" x14ac:dyDescent="0.25">
      <c r="A5" s="345" t="s">
        <v>184</v>
      </c>
      <c r="B5" s="346" t="s">
        <v>185</v>
      </c>
      <c r="C5" s="347">
        <v>301238730</v>
      </c>
      <c r="D5" s="347"/>
      <c r="E5" s="347">
        <v>78505000</v>
      </c>
      <c r="F5" s="347"/>
      <c r="G5" s="347">
        <v>379743730</v>
      </c>
      <c r="H5" s="348"/>
      <c r="I5" s="185"/>
      <c r="J5" s="185"/>
      <c r="K5" s="185"/>
      <c r="L5" s="315"/>
      <c r="M5" s="315">
        <v>301238730</v>
      </c>
      <c r="N5" s="315"/>
    </row>
    <row r="6" spans="1:14" x14ac:dyDescent="0.25">
      <c r="A6" s="345" t="s">
        <v>186</v>
      </c>
      <c r="B6" s="346" t="s">
        <v>187</v>
      </c>
      <c r="C6" s="347">
        <v>301238730</v>
      </c>
      <c r="D6" s="347"/>
      <c r="E6" s="347">
        <v>78505000</v>
      </c>
      <c r="F6" s="347"/>
      <c r="G6" s="347">
        <v>379743730</v>
      </c>
      <c r="H6" s="348"/>
      <c r="I6" s="185">
        <v>16838</v>
      </c>
      <c r="J6" s="185">
        <v>379743730</v>
      </c>
      <c r="K6" s="185">
        <f>J6/I6</f>
        <v>22552.781209169734</v>
      </c>
      <c r="L6" s="315"/>
      <c r="M6" s="315">
        <v>301238730</v>
      </c>
      <c r="N6" s="315"/>
    </row>
    <row r="7" spans="1:14" x14ac:dyDescent="0.25">
      <c r="A7" s="341" t="s">
        <v>188</v>
      </c>
      <c r="B7" s="342" t="s">
        <v>189</v>
      </c>
      <c r="C7" s="343"/>
      <c r="D7" s="343"/>
      <c r="E7" s="343">
        <v>135045045</v>
      </c>
      <c r="F7" s="343">
        <v>135045045</v>
      </c>
      <c r="G7" s="343"/>
      <c r="H7" s="344"/>
      <c r="I7" s="180"/>
      <c r="J7" s="180"/>
      <c r="K7" s="180"/>
      <c r="L7" s="309" t="s">
        <v>151</v>
      </c>
      <c r="M7" s="309"/>
      <c r="N7" s="309"/>
    </row>
    <row r="8" spans="1:14" x14ac:dyDescent="0.25">
      <c r="A8" s="345" t="s">
        <v>190</v>
      </c>
      <c r="B8" s="346" t="s">
        <v>191</v>
      </c>
      <c r="C8" s="347"/>
      <c r="D8" s="347"/>
      <c r="E8" s="347">
        <v>135045045</v>
      </c>
      <c r="F8" s="347">
        <v>135045045</v>
      </c>
      <c r="G8" s="347"/>
      <c r="H8" s="348"/>
      <c r="I8" s="185"/>
      <c r="J8" s="185"/>
      <c r="K8" s="185"/>
      <c r="L8" s="315"/>
      <c r="M8" s="315"/>
      <c r="N8" s="315"/>
    </row>
    <row r="9" spans="1:14" x14ac:dyDescent="0.25">
      <c r="A9" s="345" t="s">
        <v>192</v>
      </c>
      <c r="B9" s="346" t="s">
        <v>193</v>
      </c>
      <c r="C9" s="347"/>
      <c r="D9" s="347"/>
      <c r="E9" s="347">
        <v>135045045</v>
      </c>
      <c r="F9" s="347">
        <v>135045045</v>
      </c>
      <c r="G9" s="347"/>
      <c r="H9" s="348"/>
      <c r="I9" s="185"/>
      <c r="J9" s="185"/>
      <c r="K9" s="185"/>
      <c r="L9" s="315"/>
      <c r="M9" s="315"/>
      <c r="N9" s="315"/>
    </row>
    <row r="10" spans="1:14" x14ac:dyDescent="0.25">
      <c r="A10" s="345" t="s">
        <v>457</v>
      </c>
      <c r="B10" s="346" t="s">
        <v>458</v>
      </c>
      <c r="C10" s="347"/>
      <c r="D10" s="347"/>
      <c r="E10" s="347">
        <v>56540000</v>
      </c>
      <c r="F10" s="347">
        <v>56540000</v>
      </c>
      <c r="G10" s="347"/>
      <c r="H10" s="348"/>
      <c r="I10" s="185"/>
      <c r="J10" s="185"/>
      <c r="K10" s="185"/>
      <c r="L10" s="315"/>
      <c r="M10" s="315"/>
      <c r="N10" s="315"/>
    </row>
    <row r="11" spans="1:14" x14ac:dyDescent="0.25">
      <c r="A11" s="345" t="s">
        <v>194</v>
      </c>
      <c r="B11" s="346" t="s">
        <v>195</v>
      </c>
      <c r="C11" s="347"/>
      <c r="D11" s="347"/>
      <c r="E11" s="347">
        <v>78505045</v>
      </c>
      <c r="F11" s="347">
        <v>78505045</v>
      </c>
      <c r="G11" s="347"/>
      <c r="H11" s="348"/>
      <c r="I11" s="185"/>
      <c r="J11" s="185"/>
      <c r="K11" s="185"/>
      <c r="L11" s="315"/>
      <c r="M11" s="315"/>
      <c r="N11" s="315"/>
    </row>
    <row r="12" spans="1:14" x14ac:dyDescent="0.25">
      <c r="A12" s="341" t="s">
        <v>196</v>
      </c>
      <c r="B12" s="342" t="s">
        <v>197</v>
      </c>
      <c r="C12" s="343">
        <v>93431806</v>
      </c>
      <c r="D12" s="343"/>
      <c r="E12" s="343">
        <v>1100000</v>
      </c>
      <c r="F12" s="343">
        <v>12276822</v>
      </c>
      <c r="G12" s="343">
        <v>82254984</v>
      </c>
      <c r="H12" s="344"/>
      <c r="I12" s="180"/>
      <c r="J12" s="180">
        <v>82254984</v>
      </c>
      <c r="K12" s="180"/>
      <c r="L12" s="180" t="s">
        <v>151</v>
      </c>
      <c r="M12" s="180">
        <v>93431806</v>
      </c>
      <c r="N12" s="180"/>
    </row>
    <row r="13" spans="1:14" x14ac:dyDescent="0.25">
      <c r="A13" s="345" t="s">
        <v>198</v>
      </c>
      <c r="B13" s="346" t="s">
        <v>199</v>
      </c>
      <c r="C13" s="347">
        <v>93431806</v>
      </c>
      <c r="D13" s="347"/>
      <c r="E13" s="347">
        <v>1100000</v>
      </c>
      <c r="F13" s="347">
        <v>12276822</v>
      </c>
      <c r="G13" s="347">
        <v>82254984</v>
      </c>
      <c r="H13" s="348"/>
      <c r="I13" s="185"/>
      <c r="J13" s="185"/>
      <c r="K13" s="185"/>
      <c r="L13" s="185"/>
      <c r="M13" s="185">
        <v>93431806</v>
      </c>
      <c r="N13" s="185"/>
    </row>
    <row r="14" spans="1:14" x14ac:dyDescent="0.25">
      <c r="A14" s="345" t="s">
        <v>200</v>
      </c>
      <c r="B14" s="346" t="s">
        <v>201</v>
      </c>
      <c r="C14" s="347">
        <v>93431806</v>
      </c>
      <c r="D14" s="347"/>
      <c r="E14" s="347">
        <v>1100000</v>
      </c>
      <c r="F14" s="347">
        <v>12276822</v>
      </c>
      <c r="G14" s="347">
        <v>82254984</v>
      </c>
      <c r="H14" s="348"/>
      <c r="I14" s="185"/>
      <c r="J14" s="185"/>
      <c r="K14" s="185"/>
      <c r="L14" s="185"/>
      <c r="M14" s="185">
        <v>93431806</v>
      </c>
      <c r="N14" s="185"/>
    </row>
    <row r="15" spans="1:14" x14ac:dyDescent="0.25">
      <c r="A15" s="345" t="s">
        <v>202</v>
      </c>
      <c r="B15" s="346" t="s">
        <v>203</v>
      </c>
      <c r="C15" s="347">
        <v>93431806</v>
      </c>
      <c r="D15" s="347"/>
      <c r="E15" s="347">
        <v>1100000</v>
      </c>
      <c r="F15" s="347">
        <v>12276822</v>
      </c>
      <c r="G15" s="347">
        <v>82254984</v>
      </c>
      <c r="H15" s="348"/>
      <c r="I15" s="185"/>
      <c r="J15" s="185"/>
      <c r="K15" s="185"/>
      <c r="L15" s="185"/>
      <c r="M15" s="185">
        <v>93431806</v>
      </c>
      <c r="N15" s="185"/>
    </row>
    <row r="16" spans="1:14" x14ac:dyDescent="0.25">
      <c r="A16" s="345" t="s">
        <v>204</v>
      </c>
      <c r="B16" s="346" t="s">
        <v>205</v>
      </c>
      <c r="C16" s="347"/>
      <c r="D16" s="347"/>
      <c r="E16" s="347"/>
      <c r="F16" s="347"/>
      <c r="G16" s="347"/>
      <c r="H16" s="348"/>
      <c r="I16" s="185"/>
      <c r="J16" s="185"/>
      <c r="K16" s="185"/>
      <c r="L16" s="185"/>
      <c r="M16" s="185"/>
      <c r="N16" s="185"/>
    </row>
    <row r="17" spans="1:14" x14ac:dyDescent="0.25">
      <c r="A17" s="345" t="s">
        <v>206</v>
      </c>
      <c r="B17" s="346" t="s">
        <v>207</v>
      </c>
      <c r="C17" s="347"/>
      <c r="D17" s="347"/>
      <c r="E17" s="347"/>
      <c r="F17" s="347"/>
      <c r="G17" s="347"/>
      <c r="H17" s="348"/>
      <c r="I17" s="185"/>
      <c r="J17" s="185"/>
      <c r="K17" s="185"/>
      <c r="L17" s="185"/>
      <c r="M17" s="185"/>
      <c r="N17" s="185"/>
    </row>
    <row r="18" spans="1:14" x14ac:dyDescent="0.25">
      <c r="A18" s="341" t="s">
        <v>208</v>
      </c>
      <c r="B18" s="342" t="s">
        <v>209</v>
      </c>
      <c r="C18" s="343"/>
      <c r="D18" s="343"/>
      <c r="E18" s="343"/>
      <c r="F18" s="343"/>
      <c r="G18" s="343"/>
      <c r="H18" s="344"/>
      <c r="I18" s="180"/>
      <c r="J18" s="180"/>
      <c r="K18" s="180"/>
      <c r="L18" s="309" t="s">
        <v>151</v>
      </c>
      <c r="M18" s="309"/>
      <c r="N18" s="309"/>
    </row>
    <row r="19" spans="1:14" x14ac:dyDescent="0.25">
      <c r="A19" s="345" t="s">
        <v>210</v>
      </c>
      <c r="B19" s="346" t="s">
        <v>211</v>
      </c>
      <c r="C19" s="347"/>
      <c r="D19" s="347"/>
      <c r="E19" s="347"/>
      <c r="F19" s="347"/>
      <c r="G19" s="347"/>
      <c r="H19" s="348"/>
      <c r="I19" s="185"/>
      <c r="J19" s="185"/>
      <c r="K19" s="185"/>
      <c r="L19" s="315"/>
      <c r="M19" s="315"/>
      <c r="N19" s="315"/>
    </row>
    <row r="20" spans="1:14" x14ac:dyDescent="0.25">
      <c r="A20" s="341" t="s">
        <v>212</v>
      </c>
      <c r="B20" s="342" t="s">
        <v>213</v>
      </c>
      <c r="C20" s="343"/>
      <c r="D20" s="343"/>
      <c r="E20" s="343"/>
      <c r="F20" s="343"/>
      <c r="G20" s="343"/>
      <c r="H20" s="344"/>
      <c r="I20" s="180"/>
      <c r="J20" s="180"/>
      <c r="K20" s="180"/>
      <c r="L20" s="309" t="s">
        <v>151</v>
      </c>
      <c r="M20" s="309"/>
      <c r="N20" s="309"/>
    </row>
    <row r="21" spans="1:14" x14ac:dyDescent="0.25">
      <c r="A21" s="345" t="s">
        <v>214</v>
      </c>
      <c r="B21" s="346" t="s">
        <v>213</v>
      </c>
      <c r="C21" s="347"/>
      <c r="D21" s="347"/>
      <c r="E21" s="347"/>
      <c r="F21" s="347"/>
      <c r="G21" s="347"/>
      <c r="H21" s="348"/>
      <c r="I21" s="185"/>
      <c r="J21" s="185"/>
      <c r="K21" s="185"/>
      <c r="L21" s="315"/>
      <c r="M21" s="315"/>
      <c r="N21" s="315"/>
    </row>
    <row r="22" spans="1:14" x14ac:dyDescent="0.25">
      <c r="A22" s="341" t="s">
        <v>215</v>
      </c>
      <c r="B22" s="342" t="s">
        <v>216</v>
      </c>
      <c r="C22" s="343"/>
      <c r="D22" s="343"/>
      <c r="E22" s="343">
        <v>26110080</v>
      </c>
      <c r="F22" s="343">
        <v>26110080</v>
      </c>
      <c r="G22" s="343"/>
      <c r="H22" s="344"/>
      <c r="I22" s="180"/>
      <c r="J22" s="180"/>
      <c r="K22" s="180"/>
      <c r="L22" s="309" t="s">
        <v>151</v>
      </c>
      <c r="M22" s="309"/>
      <c r="N22" s="309"/>
    </row>
    <row r="23" spans="1:14" x14ac:dyDescent="0.25">
      <c r="A23" s="345" t="s">
        <v>217</v>
      </c>
      <c r="B23" s="346" t="s">
        <v>218</v>
      </c>
      <c r="C23" s="347"/>
      <c r="D23" s="347"/>
      <c r="E23" s="347">
        <v>26110080</v>
      </c>
      <c r="F23" s="347">
        <v>26110080</v>
      </c>
      <c r="G23" s="347"/>
      <c r="H23" s="348"/>
      <c r="I23" s="185"/>
      <c r="J23" s="185"/>
      <c r="K23" s="185"/>
      <c r="L23" s="315"/>
      <c r="M23" s="315"/>
      <c r="N23" s="315"/>
    </row>
    <row r="24" spans="1:14" x14ac:dyDescent="0.25">
      <c r="A24" s="341" t="s">
        <v>219</v>
      </c>
      <c r="B24" s="342" t="s">
        <v>220</v>
      </c>
      <c r="C24" s="343"/>
      <c r="D24" s="343"/>
      <c r="E24" s="343"/>
      <c r="F24" s="343"/>
      <c r="G24" s="343"/>
      <c r="H24" s="344"/>
      <c r="I24" s="180"/>
      <c r="J24" s="180"/>
      <c r="K24" s="180"/>
      <c r="L24" s="309" t="s">
        <v>151</v>
      </c>
      <c r="M24" s="309"/>
      <c r="N24" s="309"/>
    </row>
    <row r="25" spans="1:14" x14ac:dyDescent="0.25">
      <c r="A25" s="345" t="s">
        <v>221</v>
      </c>
      <c r="B25" s="346" t="s">
        <v>222</v>
      </c>
      <c r="C25" s="347"/>
      <c r="D25" s="347"/>
      <c r="E25" s="347"/>
      <c r="F25" s="347"/>
      <c r="G25" s="347"/>
      <c r="H25" s="348"/>
      <c r="I25" s="185"/>
      <c r="J25" s="185"/>
      <c r="K25" s="185"/>
      <c r="L25" s="315"/>
      <c r="M25" s="315"/>
      <c r="N25" s="315"/>
    </row>
    <row r="26" spans="1:14" x14ac:dyDescent="0.25">
      <c r="A26" s="341" t="s">
        <v>223</v>
      </c>
      <c r="B26" s="342" t="s">
        <v>224</v>
      </c>
      <c r="C26" s="343">
        <v>39652917</v>
      </c>
      <c r="D26" s="343"/>
      <c r="E26" s="343"/>
      <c r="F26" s="343">
        <v>11062929</v>
      </c>
      <c r="G26" s="343">
        <v>28589988</v>
      </c>
      <c r="H26" s="344"/>
      <c r="I26" s="180"/>
      <c r="J26" s="180"/>
      <c r="K26" s="180"/>
      <c r="L26" s="309" t="s">
        <v>151</v>
      </c>
      <c r="M26" s="309">
        <v>39652917</v>
      </c>
      <c r="N26" s="309"/>
    </row>
    <row r="27" spans="1:14" x14ac:dyDescent="0.25">
      <c r="A27" s="345" t="s">
        <v>225</v>
      </c>
      <c r="B27" s="346" t="s">
        <v>226</v>
      </c>
      <c r="C27" s="347">
        <v>38000000</v>
      </c>
      <c r="D27" s="347"/>
      <c r="E27" s="347"/>
      <c r="F27" s="347">
        <v>11000000</v>
      </c>
      <c r="G27" s="347">
        <v>27000000</v>
      </c>
      <c r="H27" s="348"/>
      <c r="I27" s="185"/>
      <c r="J27" s="185"/>
      <c r="K27" s="185"/>
      <c r="L27" s="315"/>
      <c r="M27" s="315">
        <v>38000000</v>
      </c>
      <c r="N27" s="315"/>
    </row>
    <row r="28" spans="1:14" x14ac:dyDescent="0.25">
      <c r="A28" s="345" t="s">
        <v>227</v>
      </c>
      <c r="B28" s="346" t="s">
        <v>228</v>
      </c>
      <c r="C28" s="347">
        <v>38000000</v>
      </c>
      <c r="D28" s="347"/>
      <c r="E28" s="347"/>
      <c r="F28" s="347">
        <v>11000000</v>
      </c>
      <c r="G28" s="347">
        <v>27000000</v>
      </c>
      <c r="H28" s="348"/>
      <c r="I28" s="185"/>
      <c r="J28" s="185"/>
      <c r="K28" s="185"/>
      <c r="L28" s="315"/>
      <c r="M28" s="315">
        <v>38000000</v>
      </c>
      <c r="N28" s="315"/>
    </row>
    <row r="29" spans="1:14" x14ac:dyDescent="0.25">
      <c r="A29" s="345" t="s">
        <v>229</v>
      </c>
      <c r="B29" s="346" t="s">
        <v>230</v>
      </c>
      <c r="C29" s="347">
        <v>1652917</v>
      </c>
      <c r="D29" s="347"/>
      <c r="E29" s="347"/>
      <c r="F29" s="347">
        <v>62929</v>
      </c>
      <c r="G29" s="347">
        <v>1589988</v>
      </c>
      <c r="H29" s="348"/>
      <c r="I29" s="185"/>
      <c r="J29" s="185"/>
      <c r="K29" s="185"/>
      <c r="L29" s="315"/>
      <c r="M29" s="315">
        <v>1652917</v>
      </c>
      <c r="N29" s="315"/>
    </row>
    <row r="30" spans="1:14" x14ac:dyDescent="0.25">
      <c r="A30" s="345" t="s">
        <v>231</v>
      </c>
      <c r="B30" s="346" t="s">
        <v>232</v>
      </c>
      <c r="C30" s="347">
        <v>1652917</v>
      </c>
      <c r="D30" s="347"/>
      <c r="E30" s="347"/>
      <c r="F30" s="347">
        <v>62929</v>
      </c>
      <c r="G30" s="347">
        <v>1589988</v>
      </c>
      <c r="H30" s="348"/>
      <c r="I30" s="185"/>
      <c r="J30" s="185"/>
      <c r="K30" s="185"/>
      <c r="L30" s="315"/>
      <c r="M30" s="315">
        <v>1652917</v>
      </c>
      <c r="N30" s="315"/>
    </row>
    <row r="31" spans="1:14" x14ac:dyDescent="0.25">
      <c r="A31" s="341" t="s">
        <v>233</v>
      </c>
      <c r="B31" s="342" t="s">
        <v>234</v>
      </c>
      <c r="C31" s="343">
        <v>5000000</v>
      </c>
      <c r="D31" s="343"/>
      <c r="E31" s="343"/>
      <c r="F31" s="343"/>
      <c r="G31" s="343">
        <v>5000000</v>
      </c>
      <c r="H31" s="344"/>
      <c r="I31" s="180"/>
      <c r="J31" s="180"/>
      <c r="K31" s="180"/>
      <c r="L31" s="309" t="s">
        <v>151</v>
      </c>
      <c r="M31" s="309">
        <v>5000000</v>
      </c>
      <c r="N31" s="309"/>
    </row>
    <row r="32" spans="1:14" x14ac:dyDescent="0.25">
      <c r="A32" s="345" t="s">
        <v>235</v>
      </c>
      <c r="B32" s="346" t="s">
        <v>236</v>
      </c>
      <c r="C32" s="347">
        <v>5000000</v>
      </c>
      <c r="D32" s="347"/>
      <c r="E32" s="347"/>
      <c r="F32" s="347"/>
      <c r="G32" s="347">
        <v>5000000</v>
      </c>
      <c r="H32" s="348"/>
      <c r="I32" s="185"/>
      <c r="J32" s="185"/>
      <c r="K32" s="185"/>
      <c r="L32" s="315"/>
      <c r="M32" s="315">
        <v>5000000</v>
      </c>
      <c r="N32" s="315"/>
    </row>
    <row r="33" spans="1:14" x14ac:dyDescent="0.25">
      <c r="A33" s="341" t="s">
        <v>237</v>
      </c>
      <c r="B33" s="342" t="s">
        <v>238</v>
      </c>
      <c r="C33" s="343"/>
      <c r="D33" s="343">
        <v>12100000</v>
      </c>
      <c r="E33" s="343">
        <v>12100000</v>
      </c>
      <c r="F33" s="343">
        <v>12100000</v>
      </c>
      <c r="G33" s="343"/>
      <c r="H33" s="344">
        <v>12100000</v>
      </c>
      <c r="I33" s="180"/>
      <c r="J33" s="180"/>
      <c r="K33" s="180"/>
      <c r="L33" s="180" t="s">
        <v>151</v>
      </c>
      <c r="M33" s="180"/>
      <c r="N33" s="180">
        <v>12100000</v>
      </c>
    </row>
    <row r="34" spans="1:14" x14ac:dyDescent="0.25">
      <c r="A34" s="345" t="s">
        <v>239</v>
      </c>
      <c r="B34" s="346" t="s">
        <v>240</v>
      </c>
      <c r="C34" s="347"/>
      <c r="D34" s="347">
        <v>12100000</v>
      </c>
      <c r="E34" s="347">
        <v>12100000</v>
      </c>
      <c r="F34" s="347">
        <v>12100000</v>
      </c>
      <c r="G34" s="347"/>
      <c r="H34" s="348">
        <v>12100000</v>
      </c>
      <c r="I34" s="185"/>
      <c r="J34" s="185"/>
      <c r="K34" s="185"/>
      <c r="L34" s="185"/>
      <c r="M34" s="185"/>
      <c r="N34" s="185">
        <v>12100000</v>
      </c>
    </row>
    <row r="35" spans="1:14" x14ac:dyDescent="0.25">
      <c r="A35" s="345" t="s">
        <v>241</v>
      </c>
      <c r="B35" s="346" t="s">
        <v>242</v>
      </c>
      <c r="C35" s="347"/>
      <c r="D35" s="347">
        <v>12100000</v>
      </c>
      <c r="E35" s="347">
        <v>12100000</v>
      </c>
      <c r="F35" s="347">
        <v>12100000</v>
      </c>
      <c r="G35" s="347"/>
      <c r="H35" s="348">
        <v>12100000</v>
      </c>
      <c r="I35" s="185"/>
      <c r="J35" s="185"/>
      <c r="K35" s="185"/>
      <c r="L35" s="185"/>
      <c r="M35" s="185"/>
      <c r="N35" s="185">
        <v>12100000</v>
      </c>
    </row>
    <row r="36" spans="1:14" x14ac:dyDescent="0.25">
      <c r="A36" s="345" t="s">
        <v>243</v>
      </c>
      <c r="B36" s="346" t="s">
        <v>244</v>
      </c>
      <c r="C36" s="347"/>
      <c r="D36" s="347">
        <v>12100000</v>
      </c>
      <c r="E36" s="347">
        <v>12100000</v>
      </c>
      <c r="F36" s="347">
        <v>12100000</v>
      </c>
      <c r="G36" s="347"/>
      <c r="H36" s="348">
        <v>12100000</v>
      </c>
      <c r="I36" s="185"/>
      <c r="J36" s="185"/>
      <c r="K36" s="185"/>
      <c r="L36" s="185"/>
      <c r="M36" s="185"/>
      <c r="N36" s="185">
        <v>12100000</v>
      </c>
    </row>
    <row r="37" spans="1:14" x14ac:dyDescent="0.25">
      <c r="A37" s="341" t="s">
        <v>245</v>
      </c>
      <c r="B37" s="342" t="s">
        <v>246</v>
      </c>
      <c r="C37" s="343"/>
      <c r="D37" s="343">
        <v>13292744</v>
      </c>
      <c r="E37" s="343">
        <v>20306886</v>
      </c>
      <c r="F37" s="343">
        <v>14711408</v>
      </c>
      <c r="G37" s="343"/>
      <c r="H37" s="344">
        <v>7697266</v>
      </c>
      <c r="I37" s="180"/>
      <c r="J37" s="180"/>
      <c r="K37" s="180"/>
      <c r="L37" s="180"/>
      <c r="M37" s="180"/>
      <c r="N37" s="180">
        <v>13292744</v>
      </c>
    </row>
    <row r="38" spans="1:14" x14ac:dyDescent="0.25">
      <c r="A38" s="345" t="s">
        <v>247</v>
      </c>
      <c r="B38" s="346" t="s">
        <v>248</v>
      </c>
      <c r="C38" s="347"/>
      <c r="D38" s="347"/>
      <c r="E38" s="347">
        <v>12276822</v>
      </c>
      <c r="F38" s="347">
        <v>12276822</v>
      </c>
      <c r="G38" s="347"/>
      <c r="H38" s="348"/>
      <c r="I38" s="185"/>
      <c r="J38" s="185"/>
      <c r="K38" s="185"/>
      <c r="L38" s="185"/>
      <c r="M38" s="185"/>
      <c r="N38" s="185"/>
    </row>
    <row r="39" spans="1:14" x14ac:dyDescent="0.25">
      <c r="A39" s="345" t="s">
        <v>249</v>
      </c>
      <c r="B39" s="346" t="s">
        <v>250</v>
      </c>
      <c r="C39" s="347"/>
      <c r="D39" s="347"/>
      <c r="E39" s="347">
        <v>12276822</v>
      </c>
      <c r="F39" s="347">
        <v>12276822</v>
      </c>
      <c r="G39" s="347"/>
      <c r="H39" s="348"/>
      <c r="I39" s="185"/>
      <c r="J39" s="185"/>
      <c r="K39" s="185"/>
      <c r="L39" s="185"/>
      <c r="M39" s="185"/>
      <c r="N39" s="185"/>
    </row>
    <row r="40" spans="1:14" x14ac:dyDescent="0.25">
      <c r="A40" s="345" t="s">
        <v>251</v>
      </c>
      <c r="B40" s="346" t="s">
        <v>252</v>
      </c>
      <c r="C40" s="347"/>
      <c r="D40" s="347"/>
      <c r="E40" s="347">
        <v>12276822</v>
      </c>
      <c r="F40" s="347">
        <v>12276822</v>
      </c>
      <c r="G40" s="347"/>
      <c r="H40" s="348"/>
      <c r="I40" s="185"/>
      <c r="J40" s="185"/>
      <c r="K40" s="185"/>
      <c r="L40" s="185"/>
      <c r="M40" s="185"/>
      <c r="N40" s="185"/>
    </row>
    <row r="41" spans="1:14" x14ac:dyDescent="0.25">
      <c r="A41" s="345" t="s">
        <v>253</v>
      </c>
      <c r="B41" s="346" t="s">
        <v>254</v>
      </c>
      <c r="C41" s="347"/>
      <c r="D41" s="347"/>
      <c r="E41" s="347"/>
      <c r="F41" s="347"/>
      <c r="G41" s="347"/>
      <c r="H41" s="348"/>
      <c r="I41" s="185"/>
      <c r="J41" s="185"/>
      <c r="K41" s="185"/>
      <c r="L41" s="185"/>
      <c r="M41" s="185"/>
      <c r="N41" s="185"/>
    </row>
    <row r="42" spans="1:14" x14ac:dyDescent="0.25">
      <c r="A42" s="345" t="s">
        <v>255</v>
      </c>
      <c r="B42" s="346" t="s">
        <v>256</v>
      </c>
      <c r="C42" s="347"/>
      <c r="D42" s="347"/>
      <c r="E42" s="347"/>
      <c r="F42" s="347"/>
      <c r="G42" s="347"/>
      <c r="H42" s="348"/>
      <c r="I42" s="185"/>
      <c r="J42" s="185"/>
      <c r="K42" s="185"/>
      <c r="L42" s="185"/>
      <c r="M42" s="185"/>
      <c r="N42" s="185"/>
    </row>
    <row r="43" spans="1:14" x14ac:dyDescent="0.25">
      <c r="A43" s="345" t="s">
        <v>257</v>
      </c>
      <c r="B43" s="346" t="s">
        <v>258</v>
      </c>
      <c r="C43" s="347"/>
      <c r="D43" s="347"/>
      <c r="E43" s="347"/>
      <c r="F43" s="347"/>
      <c r="G43" s="347"/>
      <c r="H43" s="348"/>
      <c r="I43" s="185"/>
      <c r="J43" s="185"/>
      <c r="K43" s="185"/>
      <c r="L43" s="185"/>
      <c r="M43" s="185"/>
      <c r="N43" s="185"/>
    </row>
    <row r="44" spans="1:14" x14ac:dyDescent="0.25">
      <c r="A44" s="345" t="s">
        <v>259</v>
      </c>
      <c r="B44" s="346" t="s">
        <v>260</v>
      </c>
      <c r="C44" s="347"/>
      <c r="D44" s="347"/>
      <c r="E44" s="347"/>
      <c r="F44" s="347"/>
      <c r="G44" s="347"/>
      <c r="H44" s="348"/>
      <c r="I44" s="185"/>
      <c r="J44" s="185"/>
      <c r="K44" s="185"/>
      <c r="L44" s="185"/>
      <c r="M44" s="185"/>
      <c r="N44" s="185"/>
    </row>
    <row r="45" spans="1:14" x14ac:dyDescent="0.25">
      <c r="A45" s="345" t="s">
        <v>261</v>
      </c>
      <c r="B45" s="346" t="s">
        <v>262</v>
      </c>
      <c r="C45" s="347"/>
      <c r="D45" s="347"/>
      <c r="E45" s="347"/>
      <c r="F45" s="347"/>
      <c r="G45" s="347"/>
      <c r="H45" s="348"/>
      <c r="I45" s="185"/>
      <c r="J45" s="185"/>
      <c r="K45" s="185"/>
      <c r="L45" s="185"/>
      <c r="M45" s="185"/>
      <c r="N45" s="185"/>
    </row>
    <row r="46" spans="1:14" x14ac:dyDescent="0.25">
      <c r="A46" s="345" t="s">
        <v>263</v>
      </c>
      <c r="B46" s="346" t="s">
        <v>264</v>
      </c>
      <c r="C46" s="347"/>
      <c r="D46" s="347"/>
      <c r="E46" s="347"/>
      <c r="F46" s="347"/>
      <c r="G46" s="347"/>
      <c r="H46" s="348"/>
      <c r="I46" s="185"/>
      <c r="J46" s="185"/>
      <c r="K46" s="185"/>
      <c r="L46" s="185"/>
      <c r="M46" s="185"/>
      <c r="N46" s="185"/>
    </row>
    <row r="47" spans="1:14" x14ac:dyDescent="0.25">
      <c r="A47" s="345" t="s">
        <v>265</v>
      </c>
      <c r="B47" s="346" t="s">
        <v>266</v>
      </c>
      <c r="C47" s="347"/>
      <c r="D47" s="347"/>
      <c r="E47" s="347"/>
      <c r="F47" s="347"/>
      <c r="G47" s="347"/>
      <c r="H47" s="348"/>
      <c r="I47" s="185"/>
      <c r="J47" s="185"/>
      <c r="K47" s="185"/>
      <c r="L47" s="185"/>
      <c r="M47" s="185"/>
      <c r="N47" s="185"/>
    </row>
    <row r="48" spans="1:14" x14ac:dyDescent="0.25">
      <c r="A48" s="345" t="s">
        <v>267</v>
      </c>
      <c r="B48" s="346" t="s">
        <v>268</v>
      </c>
      <c r="C48" s="347"/>
      <c r="D48" s="347">
        <v>9813018</v>
      </c>
      <c r="E48" s="347">
        <v>2550338</v>
      </c>
      <c r="F48" s="347"/>
      <c r="G48" s="347"/>
      <c r="H48" s="348">
        <v>7262680</v>
      </c>
      <c r="I48" s="185"/>
      <c r="J48" s="185">
        <v>0</v>
      </c>
      <c r="K48" s="185">
        <f>J48-H48</f>
        <v>-7262680</v>
      </c>
      <c r="L48" s="260" t="s">
        <v>561</v>
      </c>
      <c r="M48" s="185"/>
      <c r="N48" s="185">
        <v>9813018</v>
      </c>
    </row>
    <row r="49" spans="1:14" x14ac:dyDescent="0.25">
      <c r="A49" s="345" t="s">
        <v>269</v>
      </c>
      <c r="B49" s="346" t="s">
        <v>270</v>
      </c>
      <c r="C49" s="347"/>
      <c r="D49" s="347">
        <v>3479726</v>
      </c>
      <c r="E49" s="347">
        <v>3479726</v>
      </c>
      <c r="F49" s="347">
        <v>434586</v>
      </c>
      <c r="G49" s="347"/>
      <c r="H49" s="348">
        <v>434586</v>
      </c>
      <c r="I49" s="185"/>
      <c r="J49" s="185">
        <v>434586</v>
      </c>
      <c r="K49" s="185">
        <f>J49-H49</f>
        <v>0</v>
      </c>
      <c r="L49" s="261" t="s">
        <v>151</v>
      </c>
      <c r="M49" s="185"/>
      <c r="N49" s="185">
        <v>3479726</v>
      </c>
    </row>
    <row r="50" spans="1:14" x14ac:dyDescent="0.25">
      <c r="A50" s="345" t="s">
        <v>271</v>
      </c>
      <c r="B50" s="346" t="s">
        <v>272</v>
      </c>
      <c r="C50" s="347"/>
      <c r="D50" s="347"/>
      <c r="E50" s="347">
        <v>2000000</v>
      </c>
      <c r="F50" s="347">
        <v>2000000</v>
      </c>
      <c r="G50" s="347"/>
      <c r="H50" s="348"/>
      <c r="I50" s="185"/>
      <c r="J50" s="185"/>
      <c r="K50" s="185"/>
      <c r="L50" s="185"/>
      <c r="M50" s="185"/>
      <c r="N50" s="185"/>
    </row>
    <row r="51" spans="1:14" x14ac:dyDescent="0.25">
      <c r="A51" s="345" t="s">
        <v>273</v>
      </c>
      <c r="B51" s="346" t="s">
        <v>274</v>
      </c>
      <c r="C51" s="347"/>
      <c r="D51" s="347"/>
      <c r="E51" s="347">
        <v>2000000</v>
      </c>
      <c r="F51" s="347">
        <v>2000000</v>
      </c>
      <c r="G51" s="347"/>
      <c r="H51" s="348"/>
      <c r="I51" s="185"/>
      <c r="J51" s="185"/>
      <c r="K51" s="185"/>
      <c r="L51" s="185"/>
      <c r="M51" s="185"/>
      <c r="N51" s="185"/>
    </row>
    <row r="52" spans="1:14" x14ac:dyDescent="0.25">
      <c r="A52" s="341" t="s">
        <v>275</v>
      </c>
      <c r="B52" s="342" t="s">
        <v>276</v>
      </c>
      <c r="C52" s="343"/>
      <c r="D52" s="343">
        <v>3343296</v>
      </c>
      <c r="E52" s="343">
        <v>28185488</v>
      </c>
      <c r="F52" s="343">
        <v>24842192</v>
      </c>
      <c r="G52" s="343"/>
      <c r="H52" s="344"/>
      <c r="I52" s="180"/>
      <c r="J52" s="180"/>
      <c r="K52" s="180"/>
      <c r="L52" s="180"/>
      <c r="M52" s="180"/>
      <c r="N52" s="180">
        <v>3343296</v>
      </c>
    </row>
    <row r="53" spans="1:14" x14ac:dyDescent="0.25">
      <c r="A53" s="345" t="s">
        <v>277</v>
      </c>
      <c r="B53" s="346" t="s">
        <v>278</v>
      </c>
      <c r="C53" s="347"/>
      <c r="D53" s="347">
        <v>3343296</v>
      </c>
      <c r="E53" s="347">
        <v>28185488</v>
      </c>
      <c r="F53" s="347">
        <v>24842192</v>
      </c>
      <c r="G53" s="347"/>
      <c r="H53" s="348"/>
      <c r="I53" s="185"/>
      <c r="J53" s="185"/>
      <c r="K53" s="185"/>
      <c r="L53" s="185"/>
      <c r="M53" s="185"/>
      <c r="N53" s="185">
        <v>3343296</v>
      </c>
    </row>
    <row r="54" spans="1:14" x14ac:dyDescent="0.25">
      <c r="A54" s="341" t="s">
        <v>279</v>
      </c>
      <c r="B54" s="342" t="s">
        <v>280</v>
      </c>
      <c r="C54" s="343"/>
      <c r="D54" s="343">
        <v>21560000</v>
      </c>
      <c r="E54" s="343"/>
      <c r="F54" s="343"/>
      <c r="G54" s="343"/>
      <c r="H54" s="344">
        <v>21560000</v>
      </c>
      <c r="I54" s="180"/>
      <c r="J54" s="180">
        <v>10560000</v>
      </c>
      <c r="K54" s="180">
        <f>J54-H54</f>
        <v>-11000000</v>
      </c>
      <c r="L54" s="197" t="s">
        <v>562</v>
      </c>
      <c r="M54" s="180"/>
      <c r="N54" s="180">
        <v>21560000</v>
      </c>
    </row>
    <row r="55" spans="1:14" x14ac:dyDescent="0.25">
      <c r="A55" s="345" t="s">
        <v>281</v>
      </c>
      <c r="B55" s="346" t="s">
        <v>282</v>
      </c>
      <c r="C55" s="347"/>
      <c r="D55" s="347">
        <v>21560000</v>
      </c>
      <c r="E55" s="347"/>
      <c r="F55" s="347"/>
      <c r="G55" s="347"/>
      <c r="H55" s="348">
        <v>21560000</v>
      </c>
      <c r="I55" s="185"/>
      <c r="J55" s="185"/>
      <c r="K55" s="185"/>
      <c r="L55" s="185"/>
      <c r="M55" s="185"/>
      <c r="N55" s="185">
        <v>21560000</v>
      </c>
    </row>
    <row r="56" spans="1:14" x14ac:dyDescent="0.25">
      <c r="A56" s="345" t="s">
        <v>283</v>
      </c>
      <c r="B56" s="346" t="s">
        <v>284</v>
      </c>
      <c r="C56" s="347"/>
      <c r="D56" s="347">
        <v>21560000</v>
      </c>
      <c r="E56" s="347"/>
      <c r="F56" s="347"/>
      <c r="G56" s="347"/>
      <c r="H56" s="348">
        <v>21560000</v>
      </c>
      <c r="I56" s="185"/>
      <c r="J56" s="185"/>
      <c r="K56" s="185"/>
      <c r="L56" s="185"/>
      <c r="M56" s="185"/>
      <c r="N56" s="185">
        <v>21560000</v>
      </c>
    </row>
    <row r="57" spans="1:14" x14ac:dyDescent="0.25">
      <c r="A57" s="341" t="s">
        <v>285</v>
      </c>
      <c r="B57" s="342" t="s">
        <v>286</v>
      </c>
      <c r="C57" s="343">
        <v>10725376</v>
      </c>
      <c r="D57" s="343">
        <v>7407844</v>
      </c>
      <c r="E57" s="343">
        <v>7491636</v>
      </c>
      <c r="F57" s="343">
        <v>12132937</v>
      </c>
      <c r="G57" s="343">
        <v>5614064</v>
      </c>
      <c r="H57" s="344">
        <v>6937833</v>
      </c>
      <c r="I57" s="180"/>
      <c r="J57" s="180"/>
      <c r="K57" s="180"/>
      <c r="L57" s="180" t="s">
        <v>151</v>
      </c>
      <c r="M57" s="180">
        <v>10725376</v>
      </c>
      <c r="N57" s="180">
        <v>7407844</v>
      </c>
    </row>
    <row r="58" spans="1:14" x14ac:dyDescent="0.25">
      <c r="A58" s="345" t="s">
        <v>287</v>
      </c>
      <c r="B58" s="346" t="s">
        <v>288</v>
      </c>
      <c r="C58" s="347">
        <v>8546784</v>
      </c>
      <c r="D58" s="347"/>
      <c r="E58" s="347"/>
      <c r="F58" s="347">
        <v>4189600</v>
      </c>
      <c r="G58" s="347">
        <v>4357184</v>
      </c>
      <c r="H58" s="348"/>
      <c r="I58" s="185"/>
      <c r="J58" s="185"/>
      <c r="K58" s="185"/>
      <c r="L58" s="315"/>
      <c r="M58" s="315">
        <v>8546784</v>
      </c>
      <c r="N58" s="315"/>
    </row>
    <row r="59" spans="1:14" x14ac:dyDescent="0.25">
      <c r="A59" s="345" t="s">
        <v>289</v>
      </c>
      <c r="B59" s="346" t="s">
        <v>290</v>
      </c>
      <c r="C59" s="347">
        <v>1508256</v>
      </c>
      <c r="D59" s="347"/>
      <c r="E59" s="347"/>
      <c r="F59" s="347">
        <v>754128</v>
      </c>
      <c r="G59" s="347">
        <v>754128</v>
      </c>
      <c r="H59" s="348"/>
      <c r="I59" s="185"/>
      <c r="J59" s="185"/>
      <c r="K59" s="185"/>
      <c r="L59" s="315"/>
      <c r="M59" s="315">
        <v>1508256</v>
      </c>
      <c r="N59" s="315"/>
    </row>
    <row r="60" spans="1:14" x14ac:dyDescent="0.25">
      <c r="A60" s="345" t="s">
        <v>291</v>
      </c>
      <c r="B60" s="346" t="s">
        <v>292</v>
      </c>
      <c r="C60" s="347">
        <v>670336</v>
      </c>
      <c r="D60" s="347"/>
      <c r="E60" s="347"/>
      <c r="F60" s="347">
        <v>167584</v>
      </c>
      <c r="G60" s="347">
        <v>502752</v>
      </c>
      <c r="H60" s="348"/>
      <c r="I60" s="185"/>
      <c r="J60" s="185"/>
      <c r="K60" s="185"/>
      <c r="L60" s="315"/>
      <c r="M60" s="315">
        <v>670336</v>
      </c>
      <c r="N60" s="315"/>
    </row>
    <row r="61" spans="1:14" x14ac:dyDescent="0.25">
      <c r="A61" s="345" t="s">
        <v>293</v>
      </c>
      <c r="B61" s="346" t="s">
        <v>286</v>
      </c>
      <c r="C61" s="347"/>
      <c r="D61" s="347">
        <v>7407844</v>
      </c>
      <c r="E61" s="347">
        <v>7491636</v>
      </c>
      <c r="F61" s="347">
        <v>7021625</v>
      </c>
      <c r="G61" s="347"/>
      <c r="H61" s="348">
        <v>6937833</v>
      </c>
      <c r="I61" s="185"/>
      <c r="J61" s="185"/>
      <c r="K61" s="185"/>
      <c r="L61" s="315"/>
      <c r="M61" s="315"/>
      <c r="N61" s="315">
        <v>7407844</v>
      </c>
    </row>
    <row r="62" spans="1:14" x14ac:dyDescent="0.25">
      <c r="A62" s="345" t="s">
        <v>294</v>
      </c>
      <c r="B62" s="346" t="s">
        <v>295</v>
      </c>
      <c r="C62" s="347"/>
      <c r="D62" s="347">
        <v>7407844</v>
      </c>
      <c r="E62" s="347">
        <v>7491636</v>
      </c>
      <c r="F62" s="347">
        <v>7021625</v>
      </c>
      <c r="G62" s="347"/>
      <c r="H62" s="348">
        <v>6937833</v>
      </c>
      <c r="I62" s="185"/>
      <c r="J62" s="185"/>
      <c r="K62" s="185"/>
      <c r="L62" s="315"/>
      <c r="M62" s="315"/>
      <c r="N62" s="315">
        <v>7407844</v>
      </c>
    </row>
    <row r="63" spans="1:14" x14ac:dyDescent="0.25">
      <c r="A63" s="345" t="s">
        <v>296</v>
      </c>
      <c r="B63" s="346" t="s">
        <v>297</v>
      </c>
      <c r="C63" s="347"/>
      <c r="D63" s="347">
        <v>7407844</v>
      </c>
      <c r="E63" s="347">
        <v>7491636</v>
      </c>
      <c r="F63" s="347">
        <v>7021625</v>
      </c>
      <c r="G63" s="347"/>
      <c r="H63" s="348">
        <v>6937833</v>
      </c>
      <c r="I63" s="185"/>
      <c r="J63" s="185"/>
      <c r="K63" s="185"/>
      <c r="L63" s="315"/>
      <c r="M63" s="315"/>
      <c r="N63" s="315">
        <v>7407844</v>
      </c>
    </row>
    <row r="64" spans="1:14" x14ac:dyDescent="0.25">
      <c r="A64" s="341" t="s">
        <v>298</v>
      </c>
      <c r="B64" s="342" t="s">
        <v>299</v>
      </c>
      <c r="C64" s="343"/>
      <c r="D64" s="343">
        <v>60000000</v>
      </c>
      <c r="E64" s="343"/>
      <c r="F64" s="343"/>
      <c r="G64" s="343"/>
      <c r="H64" s="344">
        <v>60000000</v>
      </c>
      <c r="I64" s="180"/>
      <c r="J64" s="180"/>
      <c r="K64" s="180"/>
      <c r="L64" s="180" t="s">
        <v>151</v>
      </c>
      <c r="M64" s="180"/>
      <c r="N64" s="180">
        <v>60000000</v>
      </c>
    </row>
    <row r="65" spans="1:14" x14ac:dyDescent="0.25">
      <c r="A65" s="345" t="s">
        <v>300</v>
      </c>
      <c r="B65" s="346" t="s">
        <v>301</v>
      </c>
      <c r="C65" s="347"/>
      <c r="D65" s="347">
        <v>60000000</v>
      </c>
      <c r="E65" s="347"/>
      <c r="F65" s="347"/>
      <c r="G65" s="347"/>
      <c r="H65" s="348">
        <v>60000000</v>
      </c>
      <c r="I65" s="185"/>
      <c r="J65" s="185"/>
      <c r="K65" s="185"/>
      <c r="L65" s="185"/>
      <c r="M65" s="185"/>
      <c r="N65" s="185">
        <v>60000000</v>
      </c>
    </row>
    <row r="66" spans="1:14" x14ac:dyDescent="0.25">
      <c r="A66" s="345" t="s">
        <v>302</v>
      </c>
      <c r="B66" s="346" t="s">
        <v>303</v>
      </c>
      <c r="C66" s="347"/>
      <c r="D66" s="347">
        <v>60000000</v>
      </c>
      <c r="E66" s="347"/>
      <c r="F66" s="347"/>
      <c r="G66" s="347"/>
      <c r="H66" s="348">
        <v>60000000</v>
      </c>
      <c r="I66" s="185"/>
      <c r="J66" s="185"/>
      <c r="K66" s="185"/>
      <c r="L66" s="185"/>
      <c r="M66" s="185"/>
      <c r="N66" s="185">
        <v>60000000</v>
      </c>
    </row>
    <row r="67" spans="1:14" x14ac:dyDescent="0.25">
      <c r="A67" s="345" t="s">
        <v>304</v>
      </c>
      <c r="B67" s="346" t="s">
        <v>301</v>
      </c>
      <c r="C67" s="347"/>
      <c r="D67" s="347">
        <v>60000000</v>
      </c>
      <c r="E67" s="347"/>
      <c r="F67" s="347"/>
      <c r="G67" s="347"/>
      <c r="H67" s="348">
        <v>60000000</v>
      </c>
      <c r="I67" s="185"/>
      <c r="J67" s="185"/>
      <c r="K67" s="185"/>
      <c r="L67" s="185"/>
      <c r="M67" s="185"/>
      <c r="N67" s="185">
        <v>60000000</v>
      </c>
    </row>
    <row r="68" spans="1:14" x14ac:dyDescent="0.25">
      <c r="A68" s="341" t="s">
        <v>305</v>
      </c>
      <c r="B68" s="342" t="s">
        <v>306</v>
      </c>
      <c r="C68" s="343"/>
      <c r="D68" s="343">
        <v>1013814749</v>
      </c>
      <c r="E68" s="343"/>
      <c r="F68" s="343">
        <v>63062266</v>
      </c>
      <c r="G68" s="343"/>
      <c r="H68" s="344">
        <v>1076877015</v>
      </c>
      <c r="I68" s="180"/>
      <c r="J68" s="180"/>
      <c r="K68" s="180"/>
      <c r="L68" s="180"/>
      <c r="M68" s="180"/>
      <c r="N68" s="180">
        <v>1013814749</v>
      </c>
    </row>
    <row r="69" spans="1:14" x14ac:dyDescent="0.25">
      <c r="A69" s="345" t="s">
        <v>307</v>
      </c>
      <c r="B69" s="346" t="s">
        <v>308</v>
      </c>
      <c r="C69" s="347"/>
      <c r="D69" s="347">
        <v>1013814749</v>
      </c>
      <c r="E69" s="347"/>
      <c r="F69" s="347"/>
      <c r="G69" s="347"/>
      <c r="H69" s="348">
        <v>1013814749</v>
      </c>
      <c r="I69" s="185"/>
      <c r="J69" s="185"/>
      <c r="K69" s="185"/>
      <c r="L69" s="185"/>
      <c r="M69" s="185"/>
      <c r="N69" s="185">
        <v>1013814749</v>
      </c>
    </row>
    <row r="70" spans="1:14" x14ac:dyDescent="0.25">
      <c r="A70" s="345" t="s">
        <v>309</v>
      </c>
      <c r="B70" s="346" t="s">
        <v>310</v>
      </c>
      <c r="C70" s="347"/>
      <c r="D70" s="347"/>
      <c r="E70" s="347"/>
      <c r="F70" s="347">
        <v>63062266</v>
      </c>
      <c r="G70" s="347"/>
      <c r="H70" s="348">
        <v>63062266</v>
      </c>
      <c r="I70" s="185"/>
      <c r="J70" s="185"/>
      <c r="K70" s="185"/>
      <c r="L70" s="185"/>
      <c r="M70" s="185"/>
      <c r="N70" s="185"/>
    </row>
    <row r="71" spans="1:14" x14ac:dyDescent="0.25">
      <c r="A71" s="341" t="s">
        <v>311</v>
      </c>
      <c r="B71" s="342" t="s">
        <v>312</v>
      </c>
      <c r="C71" s="343"/>
      <c r="D71" s="343"/>
      <c r="E71" s="343">
        <v>122768223</v>
      </c>
      <c r="F71" s="343">
        <v>122768223</v>
      </c>
      <c r="G71" s="343"/>
      <c r="H71" s="344"/>
      <c r="I71" s="180"/>
      <c r="J71" s="180"/>
      <c r="K71" s="180"/>
      <c r="L71" s="197" t="s">
        <v>563</v>
      </c>
      <c r="M71" s="180"/>
      <c r="N71" s="180"/>
    </row>
    <row r="72" spans="1:14" x14ac:dyDescent="0.25">
      <c r="A72" s="345" t="s">
        <v>459</v>
      </c>
      <c r="B72" s="346" t="s">
        <v>460</v>
      </c>
      <c r="C72" s="347"/>
      <c r="D72" s="347"/>
      <c r="E72" s="347">
        <v>51400000</v>
      </c>
      <c r="F72" s="347">
        <v>51400000</v>
      </c>
      <c r="G72" s="347"/>
      <c r="H72" s="348"/>
      <c r="I72" s="185"/>
      <c r="J72" s="185"/>
      <c r="K72" s="185"/>
      <c r="L72" s="185"/>
      <c r="M72" s="185"/>
      <c r="N72" s="185"/>
    </row>
    <row r="73" spans="1:14" x14ac:dyDescent="0.25">
      <c r="A73" s="345" t="s">
        <v>461</v>
      </c>
      <c r="B73" s="346" t="s">
        <v>462</v>
      </c>
      <c r="C73" s="347"/>
      <c r="D73" s="347"/>
      <c r="E73" s="347">
        <v>51400000</v>
      </c>
      <c r="F73" s="347">
        <v>51400000</v>
      </c>
      <c r="G73" s="347"/>
      <c r="H73" s="348"/>
      <c r="I73" s="185"/>
      <c r="J73" s="185"/>
      <c r="K73" s="185"/>
      <c r="L73" s="185"/>
      <c r="M73" s="185"/>
      <c r="N73" s="185"/>
    </row>
    <row r="74" spans="1:14" x14ac:dyDescent="0.25">
      <c r="A74" s="345" t="s">
        <v>313</v>
      </c>
      <c r="B74" s="346" t="s">
        <v>314</v>
      </c>
      <c r="C74" s="347"/>
      <c r="D74" s="347"/>
      <c r="E74" s="347">
        <v>71368223</v>
      </c>
      <c r="F74" s="347">
        <v>71368223</v>
      </c>
      <c r="G74" s="347"/>
      <c r="H74" s="348"/>
      <c r="I74" s="185"/>
      <c r="J74" s="185"/>
      <c r="K74" s="185"/>
      <c r="L74" s="185"/>
      <c r="M74" s="185"/>
      <c r="N74" s="185"/>
    </row>
    <row r="75" spans="1:14" x14ac:dyDescent="0.25">
      <c r="A75" s="345" t="s">
        <v>315</v>
      </c>
      <c r="B75" s="346" t="s">
        <v>316</v>
      </c>
      <c r="C75" s="347"/>
      <c r="D75" s="347"/>
      <c r="E75" s="347">
        <v>71368223</v>
      </c>
      <c r="F75" s="347">
        <v>71368223</v>
      </c>
      <c r="G75" s="347"/>
      <c r="H75" s="348"/>
      <c r="I75" s="185"/>
      <c r="J75" s="185"/>
      <c r="K75" s="185"/>
      <c r="L75" s="185"/>
      <c r="M75" s="185"/>
      <c r="N75" s="185"/>
    </row>
    <row r="76" spans="1:14" x14ac:dyDescent="0.25">
      <c r="A76" s="341" t="s">
        <v>317</v>
      </c>
      <c r="B76" s="342" t="s">
        <v>318</v>
      </c>
      <c r="C76" s="343"/>
      <c r="D76" s="343"/>
      <c r="E76" s="343">
        <v>119155</v>
      </c>
      <c r="F76" s="343">
        <v>119155</v>
      </c>
      <c r="G76" s="343"/>
      <c r="H76" s="344"/>
      <c r="I76" s="180"/>
      <c r="J76" s="180"/>
      <c r="K76" s="180"/>
      <c r="L76" s="180"/>
      <c r="M76" s="180"/>
      <c r="N76" s="180"/>
    </row>
    <row r="77" spans="1:14" x14ac:dyDescent="0.25">
      <c r="A77" s="345" t="s">
        <v>319</v>
      </c>
      <c r="B77" s="346" t="s">
        <v>320</v>
      </c>
      <c r="C77" s="347"/>
      <c r="D77" s="347"/>
      <c r="E77" s="347">
        <v>119155</v>
      </c>
      <c r="F77" s="347">
        <v>119155</v>
      </c>
      <c r="G77" s="347"/>
      <c r="H77" s="348"/>
      <c r="I77" s="185"/>
      <c r="J77" s="185"/>
      <c r="K77" s="185"/>
      <c r="L77" s="185"/>
      <c r="M77" s="185"/>
      <c r="N77" s="185"/>
    </row>
    <row r="78" spans="1:14" x14ac:dyDescent="0.25">
      <c r="A78" s="341" t="s">
        <v>321</v>
      </c>
      <c r="B78" s="342" t="s">
        <v>322</v>
      </c>
      <c r="C78" s="343"/>
      <c r="D78" s="343"/>
      <c r="E78" s="343">
        <v>26110080</v>
      </c>
      <c r="F78" s="343">
        <v>26110080</v>
      </c>
      <c r="G78" s="343"/>
      <c r="H78" s="344"/>
      <c r="I78" s="180"/>
      <c r="J78" s="180"/>
      <c r="K78" s="180"/>
      <c r="L78" s="180"/>
      <c r="M78" s="180"/>
      <c r="N78" s="180"/>
    </row>
    <row r="79" spans="1:14" x14ac:dyDescent="0.25">
      <c r="A79" s="341" t="s">
        <v>323</v>
      </c>
      <c r="B79" s="342" t="s">
        <v>324</v>
      </c>
      <c r="C79" s="343"/>
      <c r="D79" s="343"/>
      <c r="E79" s="343">
        <v>26110080</v>
      </c>
      <c r="F79" s="343">
        <v>26110080</v>
      </c>
      <c r="G79" s="343"/>
      <c r="H79" s="344"/>
      <c r="I79" s="180"/>
      <c r="J79" s="180"/>
      <c r="K79" s="180"/>
      <c r="L79" s="180"/>
      <c r="M79" s="180"/>
      <c r="N79" s="180"/>
    </row>
    <row r="80" spans="1:14" x14ac:dyDescent="0.25">
      <c r="A80" s="345" t="s">
        <v>325</v>
      </c>
      <c r="B80" s="346" t="s">
        <v>326</v>
      </c>
      <c r="C80" s="347"/>
      <c r="D80" s="347"/>
      <c r="E80" s="347">
        <v>26110080</v>
      </c>
      <c r="F80" s="347">
        <v>26110080</v>
      </c>
      <c r="G80" s="347"/>
      <c r="H80" s="348"/>
      <c r="I80" s="185"/>
      <c r="J80" s="185"/>
      <c r="K80" s="185"/>
      <c r="L80" s="185"/>
      <c r="M80" s="185"/>
      <c r="N80" s="185"/>
    </row>
    <row r="81" spans="1:14" x14ac:dyDescent="0.25">
      <c r="A81" s="345" t="s">
        <v>327</v>
      </c>
      <c r="B81" s="346" t="s">
        <v>328</v>
      </c>
      <c r="C81" s="347"/>
      <c r="D81" s="347"/>
      <c r="E81" s="347">
        <v>26110080</v>
      </c>
      <c r="F81" s="347">
        <v>26110080</v>
      </c>
      <c r="G81" s="347"/>
      <c r="H81" s="348"/>
      <c r="I81" s="185"/>
      <c r="J81" s="185"/>
      <c r="K81" s="185"/>
      <c r="L81" s="185"/>
      <c r="M81" s="185"/>
      <c r="N81" s="185"/>
    </row>
    <row r="82" spans="1:14" x14ac:dyDescent="0.25">
      <c r="A82" s="341" t="s">
        <v>333</v>
      </c>
      <c r="B82" s="342" t="s">
        <v>334</v>
      </c>
      <c r="C82" s="343"/>
      <c r="D82" s="343"/>
      <c r="E82" s="343">
        <v>33184987</v>
      </c>
      <c r="F82" s="343">
        <v>33184987</v>
      </c>
      <c r="G82" s="343"/>
      <c r="H82" s="344"/>
      <c r="I82" s="180"/>
      <c r="J82" s="180"/>
      <c r="K82" s="180"/>
      <c r="L82" s="180"/>
      <c r="M82" s="180"/>
      <c r="N82" s="180"/>
    </row>
    <row r="83" spans="1:14" x14ac:dyDescent="0.25">
      <c r="A83" s="345" t="s">
        <v>335</v>
      </c>
      <c r="B83" s="346" t="s">
        <v>336</v>
      </c>
      <c r="C83" s="347"/>
      <c r="D83" s="347"/>
      <c r="E83" s="347">
        <v>8000000</v>
      </c>
      <c r="F83" s="347">
        <v>8000000</v>
      </c>
      <c r="G83" s="347"/>
      <c r="H83" s="348"/>
      <c r="I83" s="185"/>
      <c r="J83" s="185"/>
      <c r="K83" s="185"/>
      <c r="L83" s="185"/>
      <c r="M83" s="185"/>
      <c r="N83" s="185"/>
    </row>
    <row r="84" spans="1:14" x14ac:dyDescent="0.25">
      <c r="A84" s="345" t="s">
        <v>337</v>
      </c>
      <c r="B84" s="346" t="s">
        <v>338</v>
      </c>
      <c r="C84" s="347"/>
      <c r="D84" s="347"/>
      <c r="E84" s="347">
        <v>1567833</v>
      </c>
      <c r="F84" s="347">
        <v>1567833</v>
      </c>
      <c r="G84" s="347"/>
      <c r="H84" s="348"/>
      <c r="I84" s="185"/>
      <c r="J84" s="185"/>
      <c r="K84" s="185"/>
      <c r="L84" s="185"/>
      <c r="M84" s="185"/>
      <c r="N84" s="185"/>
    </row>
    <row r="85" spans="1:14" x14ac:dyDescent="0.25">
      <c r="A85" s="345" t="s">
        <v>339</v>
      </c>
      <c r="B85" s="346" t="s">
        <v>340</v>
      </c>
      <c r="C85" s="347"/>
      <c r="D85" s="347"/>
      <c r="E85" s="347">
        <v>2000000</v>
      </c>
      <c r="F85" s="347">
        <v>2000000</v>
      </c>
      <c r="G85" s="347"/>
      <c r="H85" s="348"/>
      <c r="I85" s="185"/>
      <c r="J85" s="185"/>
      <c r="K85" s="185"/>
      <c r="L85" s="185"/>
      <c r="M85" s="185"/>
      <c r="N85" s="185"/>
    </row>
    <row r="86" spans="1:14" x14ac:dyDescent="0.25">
      <c r="A86" s="345" t="s">
        <v>341</v>
      </c>
      <c r="B86" s="346" t="s">
        <v>342</v>
      </c>
      <c r="C86" s="347"/>
      <c r="D86" s="347"/>
      <c r="E86" s="347">
        <v>5866262</v>
      </c>
      <c r="F86" s="347">
        <v>5866262</v>
      </c>
      <c r="G86" s="347"/>
      <c r="H86" s="348"/>
      <c r="I86" s="185"/>
      <c r="J86" s="185"/>
      <c r="K86" s="185"/>
      <c r="L86" s="185"/>
      <c r="M86" s="185"/>
      <c r="N86" s="185"/>
    </row>
    <row r="87" spans="1:14" x14ac:dyDescent="0.25">
      <c r="A87" s="345" t="s">
        <v>345</v>
      </c>
      <c r="B87" s="346" t="s">
        <v>346</v>
      </c>
      <c r="C87" s="347"/>
      <c r="D87" s="347"/>
      <c r="E87" s="347">
        <v>470000</v>
      </c>
      <c r="F87" s="347">
        <v>470000</v>
      </c>
      <c r="G87" s="347"/>
      <c r="H87" s="348"/>
      <c r="I87" s="185"/>
      <c r="J87" s="185"/>
      <c r="K87" s="185"/>
      <c r="L87" s="185"/>
      <c r="M87" s="185"/>
      <c r="N87" s="185"/>
    </row>
    <row r="88" spans="1:14" x14ac:dyDescent="0.25">
      <c r="A88" s="345" t="s">
        <v>347</v>
      </c>
      <c r="B88" s="346" t="s">
        <v>348</v>
      </c>
      <c r="C88" s="347"/>
      <c r="D88" s="347"/>
      <c r="E88" s="347">
        <v>62929</v>
      </c>
      <c r="F88" s="347">
        <v>62929</v>
      </c>
      <c r="G88" s="347"/>
      <c r="H88" s="348"/>
      <c r="I88" s="185"/>
      <c r="J88" s="185"/>
      <c r="K88" s="185"/>
      <c r="L88" s="185"/>
      <c r="M88" s="185"/>
      <c r="N88" s="185"/>
    </row>
    <row r="89" spans="1:14" x14ac:dyDescent="0.25">
      <c r="A89" s="345" t="s">
        <v>349</v>
      </c>
      <c r="B89" s="346" t="s">
        <v>350</v>
      </c>
      <c r="C89" s="347"/>
      <c r="D89" s="347"/>
      <c r="E89" s="347">
        <v>5333333</v>
      </c>
      <c r="F89" s="347">
        <v>5333333</v>
      </c>
      <c r="G89" s="347"/>
      <c r="H89" s="348"/>
      <c r="I89" s="185"/>
      <c r="J89" s="185"/>
      <c r="K89" s="185"/>
      <c r="L89" s="185"/>
      <c r="M89" s="185"/>
      <c r="N89" s="185"/>
    </row>
    <row r="90" spans="1:14" x14ac:dyDescent="0.25">
      <c r="A90" s="345" t="s">
        <v>351</v>
      </c>
      <c r="B90" s="346" t="s">
        <v>352</v>
      </c>
      <c r="C90" s="347"/>
      <c r="D90" s="347"/>
      <c r="E90" s="347">
        <v>15750892</v>
      </c>
      <c r="F90" s="347">
        <v>15750892</v>
      </c>
      <c r="G90" s="347"/>
      <c r="H90" s="348"/>
      <c r="I90" s="185"/>
      <c r="J90" s="185"/>
      <c r="K90" s="185"/>
      <c r="L90" s="185"/>
      <c r="M90" s="185"/>
      <c r="N90" s="185"/>
    </row>
    <row r="91" spans="1:14" x14ac:dyDescent="0.25">
      <c r="A91" s="341" t="s">
        <v>356</v>
      </c>
      <c r="B91" s="342" t="s">
        <v>357</v>
      </c>
      <c r="C91" s="343"/>
      <c r="D91" s="343"/>
      <c r="E91" s="343">
        <v>530045</v>
      </c>
      <c r="F91" s="343">
        <v>530045</v>
      </c>
      <c r="G91" s="343"/>
      <c r="H91" s="344"/>
      <c r="I91" s="180"/>
      <c r="J91" s="180"/>
      <c r="K91" s="180"/>
      <c r="L91" s="180"/>
      <c r="M91" s="180"/>
      <c r="N91" s="180"/>
    </row>
    <row r="92" spans="1:14" x14ac:dyDescent="0.25">
      <c r="A92" s="345" t="s">
        <v>564</v>
      </c>
      <c r="B92" s="346" t="s">
        <v>565</v>
      </c>
      <c r="C92" s="347"/>
      <c r="D92" s="347"/>
      <c r="E92" s="347">
        <v>530000</v>
      </c>
      <c r="F92" s="347">
        <v>530000</v>
      </c>
      <c r="G92" s="347"/>
      <c r="H92" s="348"/>
      <c r="I92" s="185"/>
      <c r="J92" s="185"/>
      <c r="K92" s="185"/>
      <c r="L92" s="185"/>
      <c r="M92" s="185"/>
      <c r="N92" s="185"/>
    </row>
    <row r="93" spans="1:14" x14ac:dyDescent="0.25">
      <c r="A93" s="345" t="s">
        <v>358</v>
      </c>
      <c r="B93" s="346" t="s">
        <v>357</v>
      </c>
      <c r="C93" s="347"/>
      <c r="D93" s="347"/>
      <c r="E93" s="347">
        <v>45</v>
      </c>
      <c r="F93" s="347">
        <v>45</v>
      </c>
      <c r="G93" s="347"/>
      <c r="H93" s="348"/>
      <c r="I93" s="185"/>
      <c r="J93" s="185"/>
      <c r="K93" s="185"/>
      <c r="L93" s="185"/>
      <c r="M93" s="185"/>
      <c r="N93" s="185"/>
    </row>
    <row r="94" spans="1:14" ht="14.4" thickBot="1" x14ac:dyDescent="0.3">
      <c r="A94" s="349" t="s">
        <v>363</v>
      </c>
      <c r="B94" s="350" t="s">
        <v>364</v>
      </c>
      <c r="C94" s="351"/>
      <c r="D94" s="351"/>
      <c r="E94" s="351">
        <v>122887378</v>
      </c>
      <c r="F94" s="351">
        <v>122887378</v>
      </c>
      <c r="G94" s="351"/>
      <c r="H94" s="352"/>
      <c r="I94" s="180"/>
      <c r="J94" s="180"/>
      <c r="K94" s="180"/>
      <c r="L94" s="180"/>
      <c r="M94" s="180"/>
      <c r="N94" s="180"/>
    </row>
    <row r="95" spans="1:14" x14ac:dyDescent="0.25">
      <c r="C95" s="185"/>
      <c r="D95" s="185"/>
      <c r="E95" s="185"/>
      <c r="F95" s="185"/>
      <c r="G95" s="185"/>
      <c r="H95" s="185"/>
      <c r="I95" s="185"/>
      <c r="J95" s="185"/>
      <c r="K95" s="185"/>
      <c r="L95" s="185"/>
      <c r="M95" s="185"/>
      <c r="N95" s="185"/>
    </row>
    <row r="96" spans="1:14" x14ac:dyDescent="0.25">
      <c r="B96" s="190" t="s">
        <v>365</v>
      </c>
      <c r="C96" s="180">
        <v>1131518633</v>
      </c>
      <c r="D96" s="180">
        <v>1131518633</v>
      </c>
      <c r="E96" s="180">
        <v>697213238</v>
      </c>
      <c r="F96" s="180">
        <v>697213238</v>
      </c>
      <c r="G96" s="180">
        <v>1185172114</v>
      </c>
      <c r="H96" s="180">
        <v>1185172114</v>
      </c>
      <c r="I96" s="180"/>
      <c r="J96" s="180"/>
      <c r="K96" s="180"/>
      <c r="L96" s="180"/>
      <c r="M96" s="180">
        <v>1131518633</v>
      </c>
      <c r="N96" s="180">
        <v>1131518633</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75"/>
  <sheetViews>
    <sheetView view="pageBreakPreview" zoomScaleNormal="100" zoomScaleSheetLayoutView="100" workbookViewId="0">
      <selection activeCell="C107" sqref="C107"/>
    </sheetView>
  </sheetViews>
  <sheetFormatPr defaultColWidth="9.09765625" defaultRowHeight="13.2" x14ac:dyDescent="0.25"/>
  <cols>
    <col min="1" max="1" width="10.69921875" style="121" customWidth="1"/>
    <col min="2" max="2" width="52.69921875" style="121" customWidth="1"/>
    <col min="3" max="3" width="13.296875" style="121" bestFit="1" customWidth="1"/>
    <col min="4" max="4" width="48" style="121" customWidth="1"/>
    <col min="5" max="5" width="11" style="269" customWidth="1"/>
    <col min="6" max="6" width="13.59765625" style="121" bestFit="1" customWidth="1"/>
    <col min="7" max="7" width="12.296875" style="121" bestFit="1" customWidth="1"/>
    <col min="8" max="10" width="11.296875" style="121" bestFit="1" customWidth="1"/>
    <col min="11" max="16384" width="9.09765625" style="121"/>
  </cols>
  <sheetData>
    <row r="1" spans="1:6" x14ac:dyDescent="0.25">
      <c r="A1" s="76" t="s">
        <v>366</v>
      </c>
      <c r="B1" s="78"/>
      <c r="C1" s="84"/>
      <c r="D1" s="84"/>
    </row>
    <row r="2" spans="1:6" ht="26.4" x14ac:dyDescent="0.25">
      <c r="A2" s="77"/>
      <c r="B2" s="78"/>
      <c r="C2" s="79" t="s">
        <v>367</v>
      </c>
      <c r="D2" s="81" t="s">
        <v>128</v>
      </c>
    </row>
    <row r="3" spans="1:6" ht="26.4" x14ac:dyDescent="0.25">
      <c r="A3" s="76" t="s">
        <v>390</v>
      </c>
      <c r="B3" s="78"/>
      <c r="C3" s="79" t="s">
        <v>368</v>
      </c>
      <c r="D3" s="80" t="s">
        <v>127</v>
      </c>
    </row>
    <row r="4" spans="1:6" x14ac:dyDescent="0.25">
      <c r="A4" s="78"/>
      <c r="B4" s="78"/>
      <c r="C4" s="79" t="s">
        <v>369</v>
      </c>
      <c r="D4" s="81" t="s">
        <v>127</v>
      </c>
    </row>
    <row r="5" spans="1:6" x14ac:dyDescent="0.25">
      <c r="A5" s="564" t="s">
        <v>370</v>
      </c>
      <c r="B5" s="564"/>
      <c r="C5" s="79" t="s">
        <v>371</v>
      </c>
      <c r="D5" s="82">
        <v>44540</v>
      </c>
    </row>
    <row r="6" spans="1:6" x14ac:dyDescent="0.25">
      <c r="A6" s="564"/>
      <c r="B6" s="564"/>
      <c r="C6" s="81" t="s">
        <v>372</v>
      </c>
      <c r="D6" s="83">
        <v>44501</v>
      </c>
    </row>
    <row r="7" spans="1:6" x14ac:dyDescent="0.25">
      <c r="A7" s="564"/>
      <c r="B7" s="564"/>
      <c r="C7" s="84"/>
      <c r="D7" s="85"/>
    </row>
    <row r="8" spans="1:6" ht="13.8" thickBot="1" x14ac:dyDescent="0.3">
      <c r="A8" s="86"/>
      <c r="B8" s="86"/>
      <c r="C8" s="122"/>
      <c r="D8" s="122"/>
    </row>
    <row r="9" spans="1:6" ht="13.8" thickTop="1" x14ac:dyDescent="0.25">
      <c r="A9" s="198" t="s">
        <v>373</v>
      </c>
      <c r="B9" s="123" t="s">
        <v>374</v>
      </c>
      <c r="C9" s="565" t="s">
        <v>375</v>
      </c>
      <c r="D9" s="566"/>
    </row>
    <row r="10" spans="1:6" x14ac:dyDescent="0.25">
      <c r="A10" s="199">
        <v>111</v>
      </c>
      <c r="B10" s="124" t="s">
        <v>376</v>
      </c>
      <c r="C10" s="569"/>
      <c r="D10" s="570"/>
    </row>
    <row r="11" spans="1:6" x14ac:dyDescent="0.25">
      <c r="A11" s="200">
        <v>112</v>
      </c>
      <c r="B11" s="125"/>
      <c r="C11" s="125"/>
      <c r="D11" s="201"/>
      <c r="E11" s="270"/>
      <c r="F11" s="126"/>
    </row>
    <row r="12" spans="1:6" x14ac:dyDescent="0.25">
      <c r="A12" s="202" t="s">
        <v>182</v>
      </c>
      <c r="B12" s="127" t="s">
        <v>183</v>
      </c>
      <c r="C12" s="203">
        <v>681469804</v>
      </c>
      <c r="D12" s="204" t="s">
        <v>377</v>
      </c>
    </row>
    <row r="13" spans="1:6" x14ac:dyDescent="0.25">
      <c r="A13" s="202">
        <v>11212</v>
      </c>
      <c r="B13" s="127" t="s">
        <v>187</v>
      </c>
      <c r="C13" s="205">
        <v>301238730</v>
      </c>
      <c r="D13" s="204" t="s">
        <v>377</v>
      </c>
      <c r="E13" s="269">
        <v>9838</v>
      </c>
    </row>
    <row r="14" spans="1:6" x14ac:dyDescent="0.25">
      <c r="A14" s="200">
        <v>131</v>
      </c>
      <c r="B14" s="172" t="s">
        <v>473</v>
      </c>
      <c r="C14" s="207">
        <f>C15</f>
        <v>0</v>
      </c>
      <c r="D14" s="208"/>
    </row>
    <row r="15" spans="1:6" x14ac:dyDescent="0.25">
      <c r="A15" s="200"/>
      <c r="B15" s="174"/>
      <c r="C15" s="209"/>
      <c r="D15" s="243"/>
    </row>
    <row r="16" spans="1:6" s="252" customFormat="1" x14ac:dyDescent="0.25">
      <c r="A16" s="200">
        <v>133</v>
      </c>
      <c r="B16" s="172" t="s">
        <v>502</v>
      </c>
      <c r="C16" s="250">
        <v>93431806</v>
      </c>
      <c r="D16" s="251" t="s">
        <v>501</v>
      </c>
      <c r="E16" s="271"/>
    </row>
    <row r="17" spans="1:6" x14ac:dyDescent="0.25">
      <c r="A17" s="200">
        <v>156</v>
      </c>
      <c r="B17" s="172" t="s">
        <v>129</v>
      </c>
      <c r="C17" s="207">
        <v>0</v>
      </c>
      <c r="D17" s="208"/>
    </row>
    <row r="18" spans="1:6" x14ac:dyDescent="0.25">
      <c r="A18" s="200">
        <v>242</v>
      </c>
      <c r="B18" s="172" t="s">
        <v>474</v>
      </c>
      <c r="C18" s="207">
        <v>39652917</v>
      </c>
      <c r="D18" s="208" t="s">
        <v>378</v>
      </c>
      <c r="F18" s="175"/>
    </row>
    <row r="19" spans="1:6" x14ac:dyDescent="0.25">
      <c r="A19" s="200"/>
      <c r="B19" s="172"/>
      <c r="C19" s="212"/>
      <c r="D19" s="208"/>
    </row>
    <row r="20" spans="1:6" x14ac:dyDescent="0.25">
      <c r="A20" s="200">
        <v>244</v>
      </c>
      <c r="B20" s="172" t="s">
        <v>379</v>
      </c>
      <c r="C20" s="213">
        <v>5000000</v>
      </c>
      <c r="D20" s="208" t="s">
        <v>393</v>
      </c>
    </row>
    <row r="21" spans="1:6" x14ac:dyDescent="0.25">
      <c r="A21" s="200">
        <v>331</v>
      </c>
      <c r="B21" s="172" t="s">
        <v>380</v>
      </c>
      <c r="C21" s="213">
        <f>SUM(C22:C23)</f>
        <v>12100000</v>
      </c>
      <c r="D21" s="214">
        <f>SUM(D23:D25)</f>
        <v>0</v>
      </c>
    </row>
    <row r="22" spans="1:6" x14ac:dyDescent="0.25">
      <c r="A22" s="215"/>
      <c r="B22" s="173" t="s">
        <v>366</v>
      </c>
      <c r="C22" s="216">
        <v>12100000</v>
      </c>
      <c r="D22" s="217" t="s">
        <v>516</v>
      </c>
      <c r="F22" s="171"/>
    </row>
    <row r="23" spans="1:6" x14ac:dyDescent="0.25">
      <c r="A23" s="215"/>
      <c r="B23" s="173"/>
      <c r="C23" s="216"/>
      <c r="D23" s="217"/>
      <c r="F23" s="171"/>
    </row>
    <row r="24" spans="1:6" x14ac:dyDescent="0.25">
      <c r="A24" s="215"/>
      <c r="B24" s="172" t="s">
        <v>394</v>
      </c>
      <c r="C24" s="213">
        <f>C25</f>
        <v>0</v>
      </c>
      <c r="D24" s="214">
        <f>SUM(D25:D28)</f>
        <v>0</v>
      </c>
    </row>
    <row r="25" spans="1:6" x14ac:dyDescent="0.25">
      <c r="A25" s="215"/>
      <c r="B25" s="173"/>
      <c r="C25" s="218"/>
      <c r="D25" s="217"/>
      <c r="F25" s="171"/>
    </row>
    <row r="26" spans="1:6" s="248" customFormat="1" x14ac:dyDescent="0.25">
      <c r="A26" s="244">
        <v>3331</v>
      </c>
      <c r="B26" s="245" t="s">
        <v>518</v>
      </c>
      <c r="C26" s="246">
        <v>0</v>
      </c>
      <c r="D26" s="247" t="s">
        <v>517</v>
      </c>
      <c r="E26" s="272"/>
    </row>
    <row r="27" spans="1:6" ht="52.8" x14ac:dyDescent="0.25">
      <c r="A27" s="244">
        <v>3334</v>
      </c>
      <c r="B27" s="245"/>
      <c r="C27" s="301"/>
      <c r="D27" s="304" t="s">
        <v>543</v>
      </c>
    </row>
    <row r="28" spans="1:6" x14ac:dyDescent="0.25">
      <c r="A28" s="202"/>
      <c r="B28" s="148"/>
      <c r="C28" s="221"/>
      <c r="D28" s="222"/>
    </row>
    <row r="29" spans="1:6" ht="27.6" x14ac:dyDescent="0.25">
      <c r="A29" s="200">
        <v>3335</v>
      </c>
      <c r="B29" s="136" t="s">
        <v>381</v>
      </c>
      <c r="C29" s="301">
        <f>SUM(C30:C37)</f>
        <v>3479726</v>
      </c>
      <c r="D29" s="302" t="s">
        <v>522</v>
      </c>
    </row>
    <row r="30" spans="1:6" x14ac:dyDescent="0.25">
      <c r="A30" s="202"/>
      <c r="B30" s="127" t="s">
        <v>480</v>
      </c>
      <c r="C30" s="203">
        <v>401253</v>
      </c>
      <c r="D30" s="204" t="s">
        <v>481</v>
      </c>
    </row>
    <row r="31" spans="1:6" x14ac:dyDescent="0.25">
      <c r="A31" s="202"/>
      <c r="B31" s="127" t="s">
        <v>479</v>
      </c>
      <c r="C31" s="203">
        <v>33333</v>
      </c>
      <c r="D31" s="204" t="s">
        <v>481</v>
      </c>
    </row>
    <row r="32" spans="1:6" x14ac:dyDescent="0.25">
      <c r="A32" s="202"/>
      <c r="B32" s="127" t="s">
        <v>505</v>
      </c>
      <c r="C32" s="203">
        <v>401253</v>
      </c>
      <c r="D32" s="204" t="s">
        <v>481</v>
      </c>
    </row>
    <row r="33" spans="1:10" x14ac:dyDescent="0.25">
      <c r="A33" s="202"/>
      <c r="B33" s="127" t="s">
        <v>506</v>
      </c>
      <c r="C33" s="203">
        <v>33333</v>
      </c>
      <c r="D33" s="204" t="s">
        <v>481</v>
      </c>
    </row>
    <row r="34" spans="1:10" x14ac:dyDescent="0.25">
      <c r="A34" s="202"/>
      <c r="B34" s="127" t="s">
        <v>507</v>
      </c>
      <c r="C34" s="203">
        <v>2000000</v>
      </c>
      <c r="D34" s="204" t="s">
        <v>481</v>
      </c>
    </row>
    <row r="35" spans="1:10" x14ac:dyDescent="0.25">
      <c r="A35" s="202"/>
      <c r="B35" s="127" t="s">
        <v>519</v>
      </c>
      <c r="C35" s="203">
        <v>401253</v>
      </c>
      <c r="D35" s="204" t="s">
        <v>481</v>
      </c>
    </row>
    <row r="36" spans="1:10" x14ac:dyDescent="0.25">
      <c r="A36" s="202"/>
      <c r="B36" s="127" t="s">
        <v>520</v>
      </c>
      <c r="C36" s="203">
        <v>33333</v>
      </c>
      <c r="D36" s="204" t="s">
        <v>481</v>
      </c>
    </row>
    <row r="37" spans="1:10" x14ac:dyDescent="0.25">
      <c r="A37" s="202"/>
      <c r="B37" s="127" t="s">
        <v>521</v>
      </c>
      <c r="C37" s="203">
        <v>175968</v>
      </c>
      <c r="D37" s="204"/>
    </row>
    <row r="38" spans="1:10" x14ac:dyDescent="0.25">
      <c r="A38" s="202"/>
      <c r="B38" s="148"/>
      <c r="C38" s="148"/>
      <c r="D38" s="204"/>
    </row>
    <row r="39" spans="1:10" ht="27.6" x14ac:dyDescent="0.25">
      <c r="A39" s="200">
        <v>334</v>
      </c>
      <c r="B39" s="136" t="s">
        <v>523</v>
      </c>
      <c r="C39" s="301">
        <v>3343296</v>
      </c>
      <c r="D39" s="302" t="s">
        <v>522</v>
      </c>
    </row>
    <row r="40" spans="1:10" x14ac:dyDescent="0.25">
      <c r="A40" s="202"/>
      <c r="B40" s="127"/>
      <c r="C40" s="203"/>
      <c r="D40" s="204"/>
    </row>
    <row r="41" spans="1:10" x14ac:dyDescent="0.25">
      <c r="A41" s="200">
        <v>335</v>
      </c>
      <c r="B41" s="136" t="s">
        <v>526</v>
      </c>
      <c r="C41" s="136"/>
      <c r="D41" s="229"/>
    </row>
    <row r="42" spans="1:10" x14ac:dyDescent="0.25">
      <c r="A42" s="215"/>
      <c r="B42" s="142" t="s">
        <v>527</v>
      </c>
      <c r="C42" s="225"/>
      <c r="D42" s="226"/>
    </row>
    <row r="43" spans="1:10" x14ac:dyDescent="0.25">
      <c r="A43" s="215"/>
      <c r="B43" s="142" t="s">
        <v>528</v>
      </c>
      <c r="C43" s="225"/>
      <c r="D43" s="226"/>
    </row>
    <row r="44" spans="1:10" ht="35.25" customHeight="1" x14ac:dyDescent="0.25">
      <c r="A44" s="200" t="s">
        <v>385</v>
      </c>
      <c r="B44" s="133"/>
      <c r="C44" s="155"/>
      <c r="D44" s="303" t="s">
        <v>524</v>
      </c>
      <c r="F44" s="159"/>
      <c r="G44" s="159"/>
      <c r="H44" s="159"/>
      <c r="I44" s="159"/>
      <c r="J44" s="159"/>
    </row>
    <row r="45" spans="1:10" x14ac:dyDescent="0.25">
      <c r="A45" s="257"/>
      <c r="B45" s="256"/>
      <c r="C45" s="256"/>
      <c r="D45" s="335"/>
    </row>
    <row r="46" spans="1:10" x14ac:dyDescent="0.25">
      <c r="A46" s="200">
        <v>3388</v>
      </c>
      <c r="B46" s="136" t="s">
        <v>447</v>
      </c>
      <c r="C46" s="228">
        <f>SUM(C47:C48)</f>
        <v>12067247</v>
      </c>
      <c r="D46" s="229" t="s">
        <v>508</v>
      </c>
    </row>
    <row r="47" spans="1:10" s="157" customFormat="1" x14ac:dyDescent="0.25">
      <c r="A47" s="215"/>
      <c r="B47" s="142" t="s">
        <v>482</v>
      </c>
      <c r="C47" s="230">
        <v>12067247</v>
      </c>
      <c r="D47" s="299" t="s">
        <v>515</v>
      </c>
      <c r="E47" s="273"/>
    </row>
    <row r="48" spans="1:10" s="157" customFormat="1" x14ac:dyDescent="0.25">
      <c r="A48" s="215"/>
      <c r="B48" s="142" t="s">
        <v>483</v>
      </c>
      <c r="C48" s="230">
        <v>0</v>
      </c>
      <c r="D48" s="231"/>
      <c r="E48" s="273"/>
    </row>
    <row r="49" spans="1:5" s="157" customFormat="1" x14ac:dyDescent="0.25">
      <c r="A49" s="215"/>
      <c r="B49" s="142"/>
      <c r="C49" s="230"/>
      <c r="D49" s="231"/>
      <c r="E49" s="273"/>
    </row>
    <row r="50" spans="1:5" ht="13.8" x14ac:dyDescent="0.25">
      <c r="A50" s="200">
        <v>511</v>
      </c>
      <c r="B50" s="136" t="s">
        <v>525</v>
      </c>
      <c r="C50" s="233">
        <f>SUM(C51:C52)</f>
        <v>3181.82</v>
      </c>
      <c r="D50" s="234">
        <f>SUM(D51:D52)</f>
        <v>72577314</v>
      </c>
    </row>
    <row r="51" spans="1:5" s="157" customFormat="1" x14ac:dyDescent="0.25">
      <c r="A51" s="215"/>
      <c r="B51" s="142" t="s">
        <v>472</v>
      </c>
      <c r="C51" s="235">
        <v>3181.82</v>
      </c>
      <c r="D51" s="236">
        <v>72577314</v>
      </c>
      <c r="E51" s="273">
        <f>D51/C51</f>
        <v>22809.999937142893</v>
      </c>
    </row>
    <row r="52" spans="1:5" s="157" customFormat="1" x14ac:dyDescent="0.25">
      <c r="A52" s="215"/>
      <c r="B52" s="142"/>
      <c r="C52" s="230"/>
      <c r="D52" s="236"/>
      <c r="E52" s="273"/>
    </row>
    <row r="53" spans="1:5" x14ac:dyDescent="0.25">
      <c r="A53" s="200">
        <v>632</v>
      </c>
      <c r="B53" s="136"/>
      <c r="C53" s="228"/>
      <c r="D53" s="229"/>
    </row>
    <row r="54" spans="1:5" x14ac:dyDescent="0.25">
      <c r="A54" s="200">
        <v>642</v>
      </c>
      <c r="B54" s="136"/>
      <c r="C54" s="228"/>
      <c r="D54" s="229"/>
    </row>
    <row r="55" spans="1:5" s="157" customFormat="1" x14ac:dyDescent="0.25">
      <c r="A55" s="215"/>
      <c r="B55" s="142"/>
      <c r="C55" s="230"/>
      <c r="D55" s="231"/>
      <c r="E55" s="273"/>
    </row>
    <row r="56" spans="1:5" x14ac:dyDescent="0.25">
      <c r="A56" s="202"/>
      <c r="B56" s="148"/>
      <c r="C56" s="203"/>
      <c r="D56" s="237"/>
    </row>
    <row r="57" spans="1:5" x14ac:dyDescent="0.25">
      <c r="A57" s="200" t="s">
        <v>388</v>
      </c>
      <c r="B57" s="136"/>
      <c r="C57" s="228"/>
      <c r="D57" s="229"/>
    </row>
    <row r="58" spans="1:5" x14ac:dyDescent="0.25">
      <c r="A58" s="202"/>
      <c r="B58" s="148" t="s">
        <v>389</v>
      </c>
      <c r="C58" s="238"/>
      <c r="D58" s="237"/>
    </row>
    <row r="59" spans="1:5" x14ac:dyDescent="0.25">
      <c r="A59" s="202"/>
      <c r="B59" s="148"/>
      <c r="C59" s="567"/>
      <c r="D59" s="568"/>
    </row>
    <row r="60" spans="1:5" x14ac:dyDescent="0.25">
      <c r="A60" s="202"/>
      <c r="B60" s="148"/>
      <c r="C60" s="567"/>
      <c r="D60" s="568"/>
    </row>
    <row r="61" spans="1:5" x14ac:dyDescent="0.25">
      <c r="A61" s="202"/>
      <c r="B61" s="166"/>
      <c r="C61" s="562"/>
      <c r="D61" s="563"/>
    </row>
    <row r="62" spans="1:5" x14ac:dyDescent="0.25">
      <c r="A62" s="202"/>
      <c r="B62" s="148"/>
      <c r="C62" s="567"/>
      <c r="D62" s="568"/>
    </row>
    <row r="63" spans="1:5" x14ac:dyDescent="0.25">
      <c r="A63" s="202"/>
      <c r="B63" s="148"/>
      <c r="C63" s="567"/>
      <c r="D63" s="568"/>
    </row>
    <row r="64" spans="1:5" ht="28.5" customHeight="1" x14ac:dyDescent="0.25">
      <c r="A64" s="202"/>
      <c r="B64" s="132" t="s">
        <v>427</v>
      </c>
      <c r="C64" s="562" t="s">
        <v>428</v>
      </c>
      <c r="D64" s="563"/>
    </row>
    <row r="65" spans="1:10" x14ac:dyDescent="0.25">
      <c r="A65" s="202"/>
      <c r="B65" s="148"/>
      <c r="C65" s="239"/>
      <c r="D65" s="240"/>
    </row>
    <row r="66" spans="1:10" ht="15" customHeight="1" thickBot="1" x14ac:dyDescent="0.3">
      <c r="A66" s="241"/>
      <c r="B66" s="242"/>
      <c r="C66" s="557"/>
      <c r="D66" s="558"/>
    </row>
    <row r="67" spans="1:10" s="269" customFormat="1" ht="13.8" thickTop="1" x14ac:dyDescent="0.25">
      <c r="A67" s="121"/>
      <c r="B67" s="121"/>
      <c r="C67" s="121"/>
      <c r="D67" s="121"/>
      <c r="F67" s="121"/>
      <c r="G67" s="121"/>
      <c r="H67" s="121"/>
      <c r="I67" s="121"/>
      <c r="J67" s="121"/>
    </row>
    <row r="68" spans="1:10" s="269" customFormat="1" ht="36.75" customHeight="1" x14ac:dyDescent="0.25">
      <c r="A68" s="121"/>
      <c r="B68" s="559" t="s">
        <v>406</v>
      </c>
      <c r="C68" s="560" t="s">
        <v>407</v>
      </c>
      <c r="D68" s="560"/>
      <c r="F68" s="121"/>
      <c r="G68" s="121"/>
      <c r="H68" s="121"/>
      <c r="I68" s="121"/>
      <c r="J68" s="121"/>
    </row>
    <row r="69" spans="1:10" s="269" customFormat="1" ht="59.25" customHeight="1" x14ac:dyDescent="0.25">
      <c r="A69" s="121"/>
      <c r="B69" s="559"/>
      <c r="C69" s="556" t="s">
        <v>408</v>
      </c>
      <c r="D69" s="556"/>
      <c r="F69" s="121"/>
      <c r="G69" s="121"/>
      <c r="H69" s="121"/>
      <c r="I69" s="121"/>
      <c r="J69" s="121"/>
    </row>
    <row r="70" spans="1:10" s="269" customFormat="1" x14ac:dyDescent="0.25">
      <c r="A70" s="121"/>
      <c r="B70" s="559"/>
      <c r="C70" s="556" t="s">
        <v>409</v>
      </c>
      <c r="D70" s="556"/>
      <c r="F70" s="121"/>
      <c r="G70" s="121"/>
      <c r="H70" s="121"/>
      <c r="I70" s="121"/>
      <c r="J70" s="121"/>
    </row>
    <row r="71" spans="1:10" s="269" customFormat="1" x14ac:dyDescent="0.25">
      <c r="A71" s="121"/>
      <c r="B71" s="559"/>
      <c r="C71" s="561" t="s">
        <v>410</v>
      </c>
      <c r="D71" s="561"/>
      <c r="F71" s="121"/>
      <c r="G71" s="121"/>
      <c r="H71" s="121"/>
      <c r="I71" s="121"/>
      <c r="J71" s="121"/>
    </row>
    <row r="72" spans="1:10" s="269" customFormat="1" ht="54" customHeight="1" x14ac:dyDescent="0.25">
      <c r="A72" s="121"/>
      <c r="B72" s="559"/>
      <c r="C72" s="561" t="s">
        <v>411</v>
      </c>
      <c r="D72" s="561"/>
      <c r="F72" s="121"/>
      <c r="G72" s="121"/>
      <c r="H72" s="121"/>
      <c r="I72" s="121"/>
      <c r="J72" s="121"/>
    </row>
    <row r="73" spans="1:10" s="269" customFormat="1" ht="30.75" customHeight="1" x14ac:dyDescent="0.25">
      <c r="A73" s="121"/>
      <c r="B73" s="559"/>
      <c r="C73" s="556" t="s">
        <v>413</v>
      </c>
      <c r="D73" s="556"/>
      <c r="F73" s="121"/>
      <c r="G73" s="121"/>
      <c r="H73" s="121"/>
      <c r="I73" s="121"/>
      <c r="J73" s="121"/>
    </row>
    <row r="75" spans="1:10" s="269" customFormat="1" ht="100.5" customHeight="1" x14ac:dyDescent="0.25">
      <c r="A75" s="121"/>
      <c r="B75" s="120" t="s">
        <v>412</v>
      </c>
      <c r="C75" s="556" t="s">
        <v>421</v>
      </c>
      <c r="D75" s="556"/>
      <c r="F75" s="121"/>
      <c r="G75" s="121"/>
      <c r="H75" s="121"/>
      <c r="I75" s="121"/>
      <c r="J75" s="121"/>
    </row>
  </sheetData>
  <mergeCells count="18">
    <mergeCell ref="C75:D75"/>
    <mergeCell ref="B68:B73"/>
    <mergeCell ref="C68:D68"/>
    <mergeCell ref="C69:D69"/>
    <mergeCell ref="C70:D70"/>
    <mergeCell ref="C71:D71"/>
    <mergeCell ref="C72:D72"/>
    <mergeCell ref="C73:D73"/>
    <mergeCell ref="C66:D66"/>
    <mergeCell ref="A5:B7"/>
    <mergeCell ref="C9:D9"/>
    <mergeCell ref="C10:D10"/>
    <mergeCell ref="C59:D59"/>
    <mergeCell ref="C60:D60"/>
    <mergeCell ref="C61:D61"/>
    <mergeCell ref="C62:D62"/>
    <mergeCell ref="C63:D63"/>
    <mergeCell ref="C64:D64"/>
  </mergeCells>
  <pageMargins left="0.7" right="0.7" top="0.75" bottom="0.75" header="0.3" footer="0.3"/>
  <pageSetup scale="72"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110"/>
  <sheetViews>
    <sheetView workbookViewId="0">
      <pane ySplit="1" topLeftCell="A89" activePane="bottomLeft" state="frozen"/>
      <selection activeCell="D22" sqref="D22"/>
      <selection pane="bottomLeft" activeCell="C107" sqref="C107"/>
    </sheetView>
  </sheetViews>
  <sheetFormatPr defaultRowHeight="13.8" x14ac:dyDescent="0.25"/>
  <cols>
    <col min="1" max="1" width="11.09765625" customWidth="1"/>
    <col min="2" max="2" width="34.09765625" customWidth="1"/>
    <col min="3" max="3" width="15.09765625" customWidth="1"/>
    <col min="4" max="6" width="15.69921875" customWidth="1"/>
    <col min="7" max="8" width="15.59765625" customWidth="1"/>
    <col min="9" max="9" width="6.59765625" bestFit="1" customWidth="1"/>
    <col min="10" max="10" width="11.09765625" bestFit="1" customWidth="1"/>
    <col min="11" max="11" width="11.3984375" customWidth="1"/>
    <col min="12" max="12" width="15.59765625" customWidth="1"/>
  </cols>
  <sheetData>
    <row r="1" spans="1:12" x14ac:dyDescent="0.25">
      <c r="A1" s="330" t="s">
        <v>7</v>
      </c>
      <c r="B1" s="331" t="s">
        <v>168</v>
      </c>
      <c r="C1" s="331" t="s">
        <v>169</v>
      </c>
      <c r="D1" s="331" t="s">
        <v>170</v>
      </c>
      <c r="E1" s="331" t="s">
        <v>487</v>
      </c>
      <c r="F1" s="331" t="s">
        <v>488</v>
      </c>
      <c r="G1" s="331" t="s">
        <v>173</v>
      </c>
      <c r="H1" s="332" t="s">
        <v>174</v>
      </c>
      <c r="I1" s="571" t="s">
        <v>542</v>
      </c>
      <c r="J1" s="572"/>
      <c r="K1" s="334" t="s">
        <v>176</v>
      </c>
      <c r="L1" s="333" t="s">
        <v>375</v>
      </c>
    </row>
    <row r="2" spans="1:12" x14ac:dyDescent="0.25">
      <c r="A2" s="305" t="s">
        <v>178</v>
      </c>
      <c r="B2" s="306" t="s">
        <v>179</v>
      </c>
      <c r="C2" s="307">
        <v>992060044</v>
      </c>
      <c r="D2" s="307"/>
      <c r="E2" s="307">
        <v>79959092</v>
      </c>
      <c r="F2" s="307">
        <v>89310602</v>
      </c>
      <c r="G2" s="307">
        <v>982708534</v>
      </c>
      <c r="H2" s="308"/>
      <c r="I2" s="309"/>
      <c r="J2" s="309"/>
      <c r="K2" s="310"/>
      <c r="L2" s="309"/>
    </row>
    <row r="3" spans="1:12" x14ac:dyDescent="0.25">
      <c r="A3" s="311" t="s">
        <v>180</v>
      </c>
      <c r="B3" s="312" t="s">
        <v>181</v>
      </c>
      <c r="C3" s="313">
        <v>769210184</v>
      </c>
      <c r="D3" s="313"/>
      <c r="E3" s="313">
        <v>124092</v>
      </c>
      <c r="F3" s="313">
        <v>87864472</v>
      </c>
      <c r="G3" s="313">
        <v>681469804</v>
      </c>
      <c r="H3" s="314"/>
      <c r="I3" s="315"/>
      <c r="J3" s="315"/>
      <c r="K3" s="316"/>
      <c r="L3" s="315"/>
    </row>
    <row r="4" spans="1:12" x14ac:dyDescent="0.25">
      <c r="A4" s="311" t="s">
        <v>182</v>
      </c>
      <c r="B4" s="312" t="s">
        <v>183</v>
      </c>
      <c r="C4" s="313">
        <v>769210184</v>
      </c>
      <c r="D4" s="313"/>
      <c r="E4" s="313">
        <v>124092</v>
      </c>
      <c r="F4" s="313">
        <v>87864472</v>
      </c>
      <c r="G4" s="313">
        <v>681469804</v>
      </c>
      <c r="H4" s="314"/>
      <c r="I4" s="315"/>
      <c r="J4" s="315">
        <v>681469804</v>
      </c>
      <c r="K4" s="316">
        <f>G4-J4</f>
        <v>0</v>
      </c>
      <c r="L4" s="315"/>
    </row>
    <row r="5" spans="1:12" x14ac:dyDescent="0.25">
      <c r="A5" s="311" t="s">
        <v>184</v>
      </c>
      <c r="B5" s="312" t="s">
        <v>185</v>
      </c>
      <c r="C5" s="313">
        <v>222849860</v>
      </c>
      <c r="D5" s="313"/>
      <c r="E5" s="313">
        <v>79835000</v>
      </c>
      <c r="F5" s="313">
        <v>1446130</v>
      </c>
      <c r="G5" s="313">
        <v>301238730</v>
      </c>
      <c r="H5" s="314"/>
      <c r="I5" s="315"/>
      <c r="J5" s="315">
        <v>301238730</v>
      </c>
      <c r="K5" s="316">
        <f t="shared" ref="K5:K6" si="0">G5-J5</f>
        <v>0</v>
      </c>
      <c r="L5" s="315"/>
    </row>
    <row r="6" spans="1:12" x14ac:dyDescent="0.25">
      <c r="A6" s="311" t="s">
        <v>186</v>
      </c>
      <c r="B6" s="312" t="s">
        <v>187</v>
      </c>
      <c r="C6" s="313">
        <v>222849860</v>
      </c>
      <c r="D6" s="313"/>
      <c r="E6" s="313">
        <v>79835000</v>
      </c>
      <c r="F6" s="313">
        <v>1446130</v>
      </c>
      <c r="G6" s="313">
        <v>301238730</v>
      </c>
      <c r="H6" s="314"/>
      <c r="I6" s="315">
        <v>13338</v>
      </c>
      <c r="J6" s="315">
        <v>301238730</v>
      </c>
      <c r="K6" s="317">
        <f t="shared" si="0"/>
        <v>0</v>
      </c>
      <c r="L6" s="315"/>
    </row>
    <row r="7" spans="1:12" x14ac:dyDescent="0.25">
      <c r="A7" s="305" t="s">
        <v>188</v>
      </c>
      <c r="B7" s="306" t="s">
        <v>189</v>
      </c>
      <c r="C7" s="307"/>
      <c r="D7" s="307"/>
      <c r="E7" s="307">
        <v>79835045</v>
      </c>
      <c r="F7" s="307">
        <v>79835045</v>
      </c>
      <c r="G7" s="307"/>
      <c r="H7" s="308"/>
      <c r="I7" s="309"/>
      <c r="J7" s="309"/>
      <c r="K7" s="310"/>
      <c r="L7" s="309"/>
    </row>
    <row r="8" spans="1:12" x14ac:dyDescent="0.25">
      <c r="A8" s="311" t="s">
        <v>190</v>
      </c>
      <c r="B8" s="312" t="s">
        <v>191</v>
      </c>
      <c r="C8" s="313"/>
      <c r="D8" s="313"/>
      <c r="E8" s="313">
        <v>79835045</v>
      </c>
      <c r="F8" s="313">
        <v>79835045</v>
      </c>
      <c r="G8" s="313"/>
      <c r="H8" s="314"/>
      <c r="I8" s="315"/>
      <c r="J8" s="315"/>
      <c r="K8" s="316"/>
      <c r="L8" s="315"/>
    </row>
    <row r="9" spans="1:12" x14ac:dyDescent="0.25">
      <c r="A9" s="311" t="s">
        <v>192</v>
      </c>
      <c r="B9" s="312" t="s">
        <v>193</v>
      </c>
      <c r="C9" s="313"/>
      <c r="D9" s="313"/>
      <c r="E9" s="313">
        <v>79835045</v>
      </c>
      <c r="F9" s="313">
        <v>79835045</v>
      </c>
      <c r="G9" s="313"/>
      <c r="H9" s="314"/>
      <c r="I9" s="315"/>
      <c r="J9" s="315"/>
      <c r="K9" s="316"/>
      <c r="L9" s="315"/>
    </row>
    <row r="10" spans="1:12" x14ac:dyDescent="0.25">
      <c r="A10" s="311" t="s">
        <v>457</v>
      </c>
      <c r="B10" s="312" t="s">
        <v>458</v>
      </c>
      <c r="C10" s="313"/>
      <c r="D10" s="313"/>
      <c r="E10" s="313"/>
      <c r="F10" s="313"/>
      <c r="G10" s="313"/>
      <c r="H10" s="314"/>
      <c r="I10" s="315"/>
      <c r="J10" s="315"/>
      <c r="K10" s="316"/>
      <c r="L10" s="315"/>
    </row>
    <row r="11" spans="1:12" x14ac:dyDescent="0.25">
      <c r="A11" s="311" t="s">
        <v>194</v>
      </c>
      <c r="B11" s="312" t="s">
        <v>195</v>
      </c>
      <c r="C11" s="313"/>
      <c r="D11" s="313"/>
      <c r="E11" s="313">
        <v>79835045</v>
      </c>
      <c r="F11" s="313">
        <v>79835045</v>
      </c>
      <c r="G11" s="313"/>
      <c r="H11" s="314"/>
      <c r="I11" s="315"/>
      <c r="J11" s="315"/>
      <c r="K11" s="316"/>
      <c r="L11" s="315"/>
    </row>
    <row r="12" spans="1:12" x14ac:dyDescent="0.25">
      <c r="A12" s="318" t="s">
        <v>196</v>
      </c>
      <c r="B12" s="319" t="s">
        <v>197</v>
      </c>
      <c r="C12" s="320">
        <v>99589537</v>
      </c>
      <c r="D12" s="320"/>
      <c r="E12" s="320">
        <v>1100000</v>
      </c>
      <c r="F12" s="320">
        <v>1100000</v>
      </c>
      <c r="G12" s="320">
        <v>99589537</v>
      </c>
      <c r="H12" s="321"/>
      <c r="I12" s="190"/>
      <c r="J12" s="180">
        <f>C12+E12-F38</f>
        <v>93431806</v>
      </c>
      <c r="K12" s="258">
        <f>G12-J12</f>
        <v>6157731</v>
      </c>
      <c r="L12" s="180" t="s">
        <v>529</v>
      </c>
    </row>
    <row r="13" spans="1:12" x14ac:dyDescent="0.25">
      <c r="A13" s="322" t="s">
        <v>198</v>
      </c>
      <c r="B13" s="323" t="s">
        <v>199</v>
      </c>
      <c r="C13" s="324">
        <v>99589537</v>
      </c>
      <c r="D13" s="324"/>
      <c r="E13" s="324">
        <v>1100000</v>
      </c>
      <c r="F13" s="324">
        <v>1100000</v>
      </c>
      <c r="G13" s="324">
        <v>99589537</v>
      </c>
      <c r="H13" s="325"/>
      <c r="I13" s="185"/>
      <c r="J13" s="185"/>
      <c r="K13" s="259"/>
      <c r="L13" s="185"/>
    </row>
    <row r="14" spans="1:12" x14ac:dyDescent="0.25">
      <c r="A14" s="322" t="s">
        <v>200</v>
      </c>
      <c r="B14" s="323" t="s">
        <v>201</v>
      </c>
      <c r="C14" s="324">
        <v>99589537</v>
      </c>
      <c r="D14" s="324"/>
      <c r="E14" s="324">
        <v>1100000</v>
      </c>
      <c r="F14" s="324">
        <v>1100000</v>
      </c>
      <c r="G14" s="324">
        <v>99589537</v>
      </c>
      <c r="H14" s="325"/>
      <c r="I14" s="185"/>
      <c r="J14" s="185"/>
      <c r="K14" s="259"/>
      <c r="L14" s="185"/>
    </row>
    <row r="15" spans="1:12" x14ac:dyDescent="0.25">
      <c r="A15" s="322" t="s">
        <v>202</v>
      </c>
      <c r="B15" s="323" t="s">
        <v>203</v>
      </c>
      <c r="C15" s="324">
        <v>99589537</v>
      </c>
      <c r="D15" s="324"/>
      <c r="E15" s="324">
        <v>1100000</v>
      </c>
      <c r="F15" s="324">
        <v>1100000</v>
      </c>
      <c r="G15" s="324">
        <v>99589537</v>
      </c>
      <c r="H15" s="325"/>
      <c r="I15" s="185"/>
      <c r="J15" s="185"/>
      <c r="K15" s="259"/>
      <c r="L15" s="185"/>
    </row>
    <row r="16" spans="1:12" x14ac:dyDescent="0.25">
      <c r="A16" s="322" t="s">
        <v>204</v>
      </c>
      <c r="B16" s="323" t="s">
        <v>205</v>
      </c>
      <c r="C16" s="324"/>
      <c r="D16" s="324"/>
      <c r="E16" s="324"/>
      <c r="F16" s="324"/>
      <c r="G16" s="324"/>
      <c r="H16" s="325"/>
      <c r="I16" s="185"/>
      <c r="J16" s="185"/>
      <c r="K16" s="259"/>
      <c r="L16" s="185"/>
    </row>
    <row r="17" spans="1:12" x14ac:dyDescent="0.25">
      <c r="A17" s="322" t="s">
        <v>206</v>
      </c>
      <c r="B17" s="323" t="s">
        <v>207</v>
      </c>
      <c r="C17" s="324"/>
      <c r="D17" s="324"/>
      <c r="E17" s="324"/>
      <c r="F17" s="324"/>
      <c r="G17" s="324"/>
      <c r="H17" s="325"/>
      <c r="I17" s="185"/>
      <c r="J17" s="185"/>
      <c r="K17" s="259"/>
      <c r="L17" s="185"/>
    </row>
    <row r="18" spans="1:12" x14ac:dyDescent="0.25">
      <c r="A18" s="318" t="s">
        <v>208</v>
      </c>
      <c r="B18" s="319" t="s">
        <v>209</v>
      </c>
      <c r="C18" s="320"/>
      <c r="D18" s="320"/>
      <c r="E18" s="320"/>
      <c r="F18" s="320"/>
      <c r="G18" s="320"/>
      <c r="H18" s="321"/>
      <c r="I18" s="180"/>
      <c r="J18" s="180"/>
      <c r="K18" s="258"/>
      <c r="L18" s="180"/>
    </row>
    <row r="19" spans="1:12" x14ac:dyDescent="0.25">
      <c r="A19" s="322" t="s">
        <v>210</v>
      </c>
      <c r="B19" s="323" t="s">
        <v>211</v>
      </c>
      <c r="C19" s="324"/>
      <c r="D19" s="324"/>
      <c r="E19" s="324"/>
      <c r="F19" s="324"/>
      <c r="G19" s="324"/>
      <c r="H19" s="325"/>
      <c r="I19" s="185"/>
      <c r="J19" s="185"/>
      <c r="K19" s="259"/>
      <c r="L19" s="185"/>
    </row>
    <row r="20" spans="1:12" x14ac:dyDescent="0.25">
      <c r="A20" s="318" t="s">
        <v>212</v>
      </c>
      <c r="B20" s="319" t="s">
        <v>213</v>
      </c>
      <c r="C20" s="320"/>
      <c r="D20" s="320"/>
      <c r="E20" s="320"/>
      <c r="F20" s="320"/>
      <c r="G20" s="320"/>
      <c r="H20" s="321"/>
      <c r="I20" s="180"/>
      <c r="J20" s="180"/>
      <c r="K20" s="258"/>
      <c r="L20" s="180"/>
    </row>
    <row r="21" spans="1:12" x14ac:dyDescent="0.25">
      <c r="A21" s="322" t="s">
        <v>214</v>
      </c>
      <c r="B21" s="323" t="s">
        <v>213</v>
      </c>
      <c r="C21" s="324"/>
      <c r="D21" s="324"/>
      <c r="E21" s="324"/>
      <c r="F21" s="324"/>
      <c r="G21" s="324"/>
      <c r="H21" s="325"/>
      <c r="I21" s="185"/>
      <c r="J21" s="185"/>
      <c r="K21" s="259"/>
      <c r="L21" s="185"/>
    </row>
    <row r="22" spans="1:12" x14ac:dyDescent="0.25">
      <c r="A22" s="318" t="s">
        <v>215</v>
      </c>
      <c r="B22" s="319" t="s">
        <v>216</v>
      </c>
      <c r="C22" s="320"/>
      <c r="D22" s="320"/>
      <c r="E22" s="320">
        <v>26110080</v>
      </c>
      <c r="F22" s="320">
        <v>26110080</v>
      </c>
      <c r="G22" s="320"/>
      <c r="H22" s="321"/>
      <c r="I22" s="180"/>
      <c r="J22" s="180"/>
      <c r="K22" s="258"/>
      <c r="L22" s="180"/>
    </row>
    <row r="23" spans="1:12" x14ac:dyDescent="0.25">
      <c r="A23" s="322" t="s">
        <v>217</v>
      </c>
      <c r="B23" s="323" t="s">
        <v>218</v>
      </c>
      <c r="C23" s="324"/>
      <c r="D23" s="324"/>
      <c r="E23" s="324">
        <v>26110080</v>
      </c>
      <c r="F23" s="324">
        <v>26110080</v>
      </c>
      <c r="G23" s="324"/>
      <c r="H23" s="325"/>
      <c r="I23" s="185"/>
      <c r="J23" s="185"/>
      <c r="K23" s="259"/>
      <c r="L23" s="185"/>
    </row>
    <row r="24" spans="1:12" x14ac:dyDescent="0.25">
      <c r="A24" s="318" t="s">
        <v>219</v>
      </c>
      <c r="B24" s="319" t="s">
        <v>220</v>
      </c>
      <c r="C24" s="320"/>
      <c r="D24" s="320"/>
      <c r="E24" s="320"/>
      <c r="F24" s="320"/>
      <c r="G24" s="320"/>
      <c r="H24" s="321"/>
      <c r="I24" s="180"/>
      <c r="J24" s="180"/>
      <c r="K24" s="258"/>
      <c r="L24" s="180"/>
    </row>
    <row r="25" spans="1:12" x14ac:dyDescent="0.25">
      <c r="A25" s="322" t="s">
        <v>221</v>
      </c>
      <c r="B25" s="323" t="s">
        <v>222</v>
      </c>
      <c r="C25" s="324"/>
      <c r="D25" s="324"/>
      <c r="E25" s="324"/>
      <c r="F25" s="324"/>
      <c r="G25" s="324"/>
      <c r="H25" s="325"/>
      <c r="I25" s="185"/>
      <c r="J25" s="185"/>
      <c r="K25" s="259"/>
      <c r="L25" s="185"/>
    </row>
    <row r="26" spans="1:12" x14ac:dyDescent="0.25">
      <c r="A26" s="318" t="s">
        <v>223</v>
      </c>
      <c r="B26" s="319" t="s">
        <v>224</v>
      </c>
      <c r="C26" s="320">
        <v>50715846</v>
      </c>
      <c r="D26" s="320"/>
      <c r="E26" s="320"/>
      <c r="F26" s="320">
        <v>11062929</v>
      </c>
      <c r="G26" s="320">
        <v>39652917</v>
      </c>
      <c r="H26" s="321"/>
      <c r="I26" s="180"/>
      <c r="J26" s="180"/>
      <c r="K26" s="258"/>
      <c r="L26" s="180"/>
    </row>
    <row r="27" spans="1:12" x14ac:dyDescent="0.25">
      <c r="A27" s="322" t="s">
        <v>225</v>
      </c>
      <c r="B27" s="323" t="s">
        <v>226</v>
      </c>
      <c r="C27" s="324">
        <v>49000000</v>
      </c>
      <c r="D27" s="324"/>
      <c r="E27" s="324"/>
      <c r="F27" s="324">
        <v>11000000</v>
      </c>
      <c r="G27" s="324">
        <v>38000000</v>
      </c>
      <c r="H27" s="325"/>
      <c r="I27" s="185"/>
      <c r="J27" s="185"/>
      <c r="K27" s="259"/>
      <c r="L27" s="185"/>
    </row>
    <row r="28" spans="1:12" x14ac:dyDescent="0.25">
      <c r="A28" s="322" t="s">
        <v>227</v>
      </c>
      <c r="B28" s="323" t="s">
        <v>228</v>
      </c>
      <c r="C28" s="324">
        <v>49000000</v>
      </c>
      <c r="D28" s="324"/>
      <c r="E28" s="324"/>
      <c r="F28" s="324">
        <v>11000000</v>
      </c>
      <c r="G28" s="324">
        <v>38000000</v>
      </c>
      <c r="H28" s="325"/>
      <c r="I28" s="185"/>
      <c r="J28" s="185"/>
      <c r="K28" s="259"/>
      <c r="L28" s="185"/>
    </row>
    <row r="29" spans="1:12" x14ac:dyDescent="0.25">
      <c r="A29" s="322" t="s">
        <v>229</v>
      </c>
      <c r="B29" s="323" t="s">
        <v>230</v>
      </c>
      <c r="C29" s="324">
        <v>1715846</v>
      </c>
      <c r="D29" s="324"/>
      <c r="E29" s="324"/>
      <c r="F29" s="324">
        <v>62929</v>
      </c>
      <c r="G29" s="324">
        <v>1652917</v>
      </c>
      <c r="H29" s="325"/>
      <c r="I29" s="185"/>
      <c r="J29" s="185"/>
      <c r="K29" s="259"/>
      <c r="L29" s="185"/>
    </row>
    <row r="30" spans="1:12" x14ac:dyDescent="0.25">
      <c r="A30" s="322" t="s">
        <v>231</v>
      </c>
      <c r="B30" s="323" t="s">
        <v>232</v>
      </c>
      <c r="C30" s="324">
        <v>1715846</v>
      </c>
      <c r="D30" s="324"/>
      <c r="E30" s="324"/>
      <c r="F30" s="324">
        <v>62929</v>
      </c>
      <c r="G30" s="324">
        <v>1652917</v>
      </c>
      <c r="H30" s="325"/>
      <c r="I30" s="185"/>
      <c r="J30" s="185"/>
      <c r="K30" s="259"/>
      <c r="L30" s="185"/>
    </row>
    <row r="31" spans="1:12" x14ac:dyDescent="0.25">
      <c r="A31" s="318" t="s">
        <v>233</v>
      </c>
      <c r="B31" s="319" t="s">
        <v>234</v>
      </c>
      <c r="C31" s="320">
        <v>5000000</v>
      </c>
      <c r="D31" s="320"/>
      <c r="E31" s="320"/>
      <c r="F31" s="320"/>
      <c r="G31" s="320">
        <v>5000000</v>
      </c>
      <c r="H31" s="321"/>
      <c r="I31" s="180"/>
      <c r="J31" s="180"/>
      <c r="K31" s="258"/>
      <c r="L31" s="180"/>
    </row>
    <row r="32" spans="1:12" x14ac:dyDescent="0.25">
      <c r="A32" s="322" t="s">
        <v>235</v>
      </c>
      <c r="B32" s="323" t="s">
        <v>236</v>
      </c>
      <c r="C32" s="324">
        <v>5000000</v>
      </c>
      <c r="D32" s="324"/>
      <c r="E32" s="324"/>
      <c r="F32" s="324"/>
      <c r="G32" s="324">
        <v>5000000</v>
      </c>
      <c r="H32" s="325"/>
      <c r="I32" s="185"/>
      <c r="J32" s="185"/>
      <c r="K32" s="259"/>
      <c r="L32" s="185"/>
    </row>
    <row r="33" spans="1:12" x14ac:dyDescent="0.25">
      <c r="A33" s="318" t="s">
        <v>237</v>
      </c>
      <c r="B33" s="319" t="s">
        <v>238</v>
      </c>
      <c r="C33" s="320"/>
      <c r="D33" s="320">
        <v>12100000</v>
      </c>
      <c r="E33" s="320">
        <v>12100000</v>
      </c>
      <c r="F33" s="320">
        <v>12100000</v>
      </c>
      <c r="G33" s="320"/>
      <c r="H33" s="321">
        <v>12100000</v>
      </c>
      <c r="I33" s="180"/>
      <c r="J33" s="180"/>
      <c r="K33" s="258"/>
      <c r="L33" s="180"/>
    </row>
    <row r="34" spans="1:12" x14ac:dyDescent="0.25">
      <c r="A34" s="322" t="s">
        <v>239</v>
      </c>
      <c r="B34" s="323" t="s">
        <v>240</v>
      </c>
      <c r="C34" s="324"/>
      <c r="D34" s="324">
        <v>12100000</v>
      </c>
      <c r="E34" s="324">
        <v>12100000</v>
      </c>
      <c r="F34" s="324">
        <v>12100000</v>
      </c>
      <c r="G34" s="324"/>
      <c r="H34" s="325">
        <v>12100000</v>
      </c>
      <c r="I34" s="185"/>
      <c r="J34" s="185"/>
      <c r="K34" s="259"/>
      <c r="L34" s="185"/>
    </row>
    <row r="35" spans="1:12" x14ac:dyDescent="0.25">
      <c r="A35" s="322" t="s">
        <v>241</v>
      </c>
      <c r="B35" s="323" t="s">
        <v>242</v>
      </c>
      <c r="C35" s="324"/>
      <c r="D35" s="324">
        <v>12100000</v>
      </c>
      <c r="E35" s="324">
        <v>12100000</v>
      </c>
      <c r="F35" s="324">
        <v>12100000</v>
      </c>
      <c r="G35" s="324"/>
      <c r="H35" s="325">
        <v>12100000</v>
      </c>
      <c r="I35" s="185"/>
      <c r="J35" s="185"/>
      <c r="K35" s="259"/>
      <c r="L35" s="185"/>
    </row>
    <row r="36" spans="1:12" x14ac:dyDescent="0.25">
      <c r="A36" s="322" t="s">
        <v>243</v>
      </c>
      <c r="B36" s="323" t="s">
        <v>244</v>
      </c>
      <c r="C36" s="324"/>
      <c r="D36" s="324">
        <v>12100000</v>
      </c>
      <c r="E36" s="324">
        <v>12100000</v>
      </c>
      <c r="F36" s="324">
        <v>12100000</v>
      </c>
      <c r="G36" s="324"/>
      <c r="H36" s="325">
        <v>12100000</v>
      </c>
      <c r="I36" s="185"/>
      <c r="J36" s="185"/>
      <c r="K36" s="259"/>
      <c r="L36" s="185"/>
    </row>
    <row r="37" spans="1:12" x14ac:dyDescent="0.25">
      <c r="A37" s="318" t="s">
        <v>245</v>
      </c>
      <c r="B37" s="319" t="s">
        <v>246</v>
      </c>
      <c r="C37" s="320"/>
      <c r="D37" s="320">
        <v>38686878</v>
      </c>
      <c r="E37" s="320">
        <v>39393664</v>
      </c>
      <c r="F37" s="320">
        <v>12996169</v>
      </c>
      <c r="G37" s="320"/>
      <c r="H37" s="321">
        <v>12289383</v>
      </c>
      <c r="I37" s="180"/>
      <c r="J37" s="180"/>
      <c r="K37" s="258"/>
      <c r="L37" s="180"/>
    </row>
    <row r="38" spans="1:12" x14ac:dyDescent="0.25">
      <c r="A38" s="322" t="s">
        <v>247</v>
      </c>
      <c r="B38" s="323" t="s">
        <v>248</v>
      </c>
      <c r="C38" s="324"/>
      <c r="D38" s="324">
        <v>35817706</v>
      </c>
      <c r="E38" s="324">
        <v>36917706</v>
      </c>
      <c r="F38" s="324">
        <v>7257731</v>
      </c>
      <c r="G38" s="324"/>
      <c r="H38" s="325">
        <v>6157731</v>
      </c>
      <c r="I38" s="185"/>
      <c r="J38" s="185"/>
      <c r="K38" s="259"/>
      <c r="L38" s="185"/>
    </row>
    <row r="39" spans="1:12" x14ac:dyDescent="0.25">
      <c r="A39" s="322" t="s">
        <v>249</v>
      </c>
      <c r="B39" s="323" t="s">
        <v>250</v>
      </c>
      <c r="C39" s="324"/>
      <c r="D39" s="324">
        <v>35817706</v>
      </c>
      <c r="E39" s="324">
        <v>36917706</v>
      </c>
      <c r="F39" s="324">
        <v>7257731</v>
      </c>
      <c r="G39" s="324"/>
      <c r="H39" s="325">
        <v>6157731</v>
      </c>
      <c r="I39" s="185"/>
      <c r="J39" s="185"/>
      <c r="K39" s="259"/>
      <c r="L39" s="185"/>
    </row>
    <row r="40" spans="1:12" x14ac:dyDescent="0.25">
      <c r="A40" s="322" t="s">
        <v>251</v>
      </c>
      <c r="B40" s="323" t="s">
        <v>252</v>
      </c>
      <c r="C40" s="324"/>
      <c r="D40" s="324">
        <v>35817706</v>
      </c>
      <c r="E40" s="324">
        <v>36917706</v>
      </c>
      <c r="F40" s="324">
        <v>7257731</v>
      </c>
      <c r="G40" s="324"/>
      <c r="H40" s="325">
        <v>6157731</v>
      </c>
      <c r="I40" s="185"/>
      <c r="J40" s="185"/>
      <c r="K40" s="259"/>
      <c r="L40" s="185"/>
    </row>
    <row r="41" spans="1:12" x14ac:dyDescent="0.25">
      <c r="A41" s="322" t="s">
        <v>253</v>
      </c>
      <c r="B41" s="323" t="s">
        <v>254</v>
      </c>
      <c r="C41" s="324"/>
      <c r="D41" s="324"/>
      <c r="E41" s="324"/>
      <c r="F41" s="324"/>
      <c r="G41" s="324"/>
      <c r="H41" s="325"/>
      <c r="I41" s="185"/>
      <c r="J41" s="185"/>
      <c r="K41" s="259"/>
      <c r="L41" s="185"/>
    </row>
    <row r="42" spans="1:12" x14ac:dyDescent="0.25">
      <c r="A42" s="322" t="s">
        <v>255</v>
      </c>
      <c r="B42" s="323" t="s">
        <v>256</v>
      </c>
      <c r="C42" s="324"/>
      <c r="D42" s="324"/>
      <c r="E42" s="324"/>
      <c r="F42" s="324"/>
      <c r="G42" s="324"/>
      <c r="H42" s="325"/>
      <c r="I42" s="185"/>
      <c r="J42" s="185"/>
      <c r="K42" s="259"/>
      <c r="L42" s="185"/>
    </row>
    <row r="43" spans="1:12" x14ac:dyDescent="0.25">
      <c r="A43" s="322" t="s">
        <v>257</v>
      </c>
      <c r="B43" s="323" t="s">
        <v>258</v>
      </c>
      <c r="C43" s="324"/>
      <c r="D43" s="324"/>
      <c r="E43" s="324"/>
      <c r="F43" s="324"/>
      <c r="G43" s="324"/>
      <c r="H43" s="325"/>
      <c r="I43" s="185"/>
      <c r="J43" s="185"/>
      <c r="K43" s="259"/>
      <c r="L43" s="185"/>
    </row>
    <row r="44" spans="1:12" x14ac:dyDescent="0.25">
      <c r="A44" s="322" t="s">
        <v>259</v>
      </c>
      <c r="B44" s="323" t="s">
        <v>260</v>
      </c>
      <c r="C44" s="324"/>
      <c r="D44" s="324"/>
      <c r="E44" s="324"/>
      <c r="F44" s="324"/>
      <c r="G44" s="324"/>
      <c r="H44" s="325"/>
      <c r="I44" s="185"/>
      <c r="J44" s="185"/>
      <c r="K44" s="259"/>
      <c r="L44" s="185"/>
    </row>
    <row r="45" spans="1:12" x14ac:dyDescent="0.25">
      <c r="A45" s="322" t="s">
        <v>261</v>
      </c>
      <c r="B45" s="323" t="s">
        <v>262</v>
      </c>
      <c r="C45" s="324"/>
      <c r="D45" s="324"/>
      <c r="E45" s="324"/>
      <c r="F45" s="324"/>
      <c r="G45" s="324"/>
      <c r="H45" s="325"/>
      <c r="I45" s="185"/>
      <c r="J45" s="185"/>
      <c r="K45" s="259"/>
      <c r="L45" s="185"/>
    </row>
    <row r="46" spans="1:12" x14ac:dyDescent="0.25">
      <c r="A46" s="322" t="s">
        <v>263</v>
      </c>
      <c r="B46" s="323" t="s">
        <v>264</v>
      </c>
      <c r="C46" s="324"/>
      <c r="D46" s="324"/>
      <c r="E46" s="324"/>
      <c r="F46" s="324"/>
      <c r="G46" s="324"/>
      <c r="H46" s="325"/>
      <c r="I46" s="185"/>
      <c r="J46" s="185"/>
      <c r="K46" s="259"/>
      <c r="L46" s="185"/>
    </row>
    <row r="47" spans="1:12" x14ac:dyDescent="0.25">
      <c r="A47" s="322" t="s">
        <v>265</v>
      </c>
      <c r="B47" s="323" t="s">
        <v>266</v>
      </c>
      <c r="C47" s="324"/>
      <c r="D47" s="324"/>
      <c r="E47" s="324"/>
      <c r="F47" s="324"/>
      <c r="G47" s="324"/>
      <c r="H47" s="325"/>
      <c r="I47" s="185"/>
      <c r="J47" s="185"/>
      <c r="K47" s="259"/>
      <c r="L47" s="185"/>
    </row>
    <row r="48" spans="1:12" x14ac:dyDescent="0.25">
      <c r="A48" s="322" t="s">
        <v>267</v>
      </c>
      <c r="B48" s="323" t="s">
        <v>268</v>
      </c>
      <c r="C48" s="324"/>
      <c r="D48" s="324"/>
      <c r="E48" s="324"/>
      <c r="F48" s="324"/>
      <c r="G48" s="324"/>
      <c r="H48" s="325"/>
      <c r="I48" s="185"/>
      <c r="J48" s="185"/>
      <c r="K48" s="259">
        <f>H48-J48</f>
        <v>0</v>
      </c>
      <c r="L48" s="261" t="s">
        <v>530</v>
      </c>
    </row>
    <row r="49" spans="1:12" x14ac:dyDescent="0.25">
      <c r="A49" s="322" t="s">
        <v>269</v>
      </c>
      <c r="B49" s="323" t="s">
        <v>270</v>
      </c>
      <c r="C49" s="324"/>
      <c r="D49" s="324">
        <v>2869172</v>
      </c>
      <c r="E49" s="324">
        <v>2475958</v>
      </c>
      <c r="F49" s="324">
        <v>5738438</v>
      </c>
      <c r="G49" s="324"/>
      <c r="H49" s="325">
        <v>6131652</v>
      </c>
      <c r="I49" s="185"/>
      <c r="J49" s="185">
        <f>H49-2651926</f>
        <v>3479726</v>
      </c>
      <c r="K49" s="259">
        <f>H49-J49</f>
        <v>2651926</v>
      </c>
      <c r="L49" s="261" t="s">
        <v>531</v>
      </c>
    </row>
    <row r="50" spans="1:12" x14ac:dyDescent="0.25">
      <c r="A50" s="322" t="s">
        <v>271</v>
      </c>
      <c r="B50" s="323" t="s">
        <v>272</v>
      </c>
      <c r="C50" s="324"/>
      <c r="D50" s="324"/>
      <c r="E50" s="324"/>
      <c r="F50" s="324"/>
      <c r="G50" s="324"/>
      <c r="H50" s="325"/>
      <c r="I50" s="185"/>
      <c r="J50" s="185"/>
      <c r="K50" s="259"/>
      <c r="L50" s="185"/>
    </row>
    <row r="51" spans="1:12" x14ac:dyDescent="0.25">
      <c r="A51" s="322" t="s">
        <v>273</v>
      </c>
      <c r="B51" s="323" t="s">
        <v>274</v>
      </c>
      <c r="C51" s="324"/>
      <c r="D51" s="324"/>
      <c r="E51" s="324"/>
      <c r="F51" s="324"/>
      <c r="G51" s="324"/>
      <c r="H51" s="325"/>
      <c r="I51" s="185"/>
      <c r="J51" s="185"/>
      <c r="K51" s="259"/>
      <c r="L51" s="185"/>
    </row>
    <row r="52" spans="1:12" x14ac:dyDescent="0.25">
      <c r="A52" s="318" t="s">
        <v>275</v>
      </c>
      <c r="B52" s="319" t="s">
        <v>276</v>
      </c>
      <c r="C52" s="320"/>
      <c r="D52" s="320"/>
      <c r="E52" s="320">
        <v>30146044</v>
      </c>
      <c r="F52" s="320">
        <v>32412703</v>
      </c>
      <c r="G52" s="320"/>
      <c r="H52" s="321">
        <v>2266659</v>
      </c>
      <c r="I52" s="180"/>
      <c r="J52" s="180">
        <f>H52+2651926-1575289</f>
        <v>3343296</v>
      </c>
      <c r="K52" s="259">
        <f>H52-J52</f>
        <v>-1076637</v>
      </c>
      <c r="L52" s="180" t="s">
        <v>532</v>
      </c>
    </row>
    <row r="53" spans="1:12" x14ac:dyDescent="0.25">
      <c r="A53" s="322" t="s">
        <v>277</v>
      </c>
      <c r="B53" s="323" t="s">
        <v>278</v>
      </c>
      <c r="C53" s="324"/>
      <c r="D53" s="324"/>
      <c r="E53" s="324">
        <v>30146044</v>
      </c>
      <c r="F53" s="324">
        <v>32412703</v>
      </c>
      <c r="G53" s="324"/>
      <c r="H53" s="325">
        <v>2266659</v>
      </c>
      <c r="I53" s="185"/>
      <c r="K53" s="259"/>
      <c r="L53" s="185"/>
    </row>
    <row r="54" spans="1:12" x14ac:dyDescent="0.25">
      <c r="A54" s="318" t="s">
        <v>279</v>
      </c>
      <c r="B54" s="319" t="s">
        <v>280</v>
      </c>
      <c r="C54" s="320"/>
      <c r="D54" s="320"/>
      <c r="E54" s="320"/>
      <c r="F54" s="320">
        <v>21560000</v>
      </c>
      <c r="G54" s="320"/>
      <c r="H54" s="321">
        <v>21560000</v>
      </c>
      <c r="I54" s="180"/>
      <c r="J54" s="180"/>
      <c r="K54" s="258"/>
      <c r="L54" s="180"/>
    </row>
    <row r="55" spans="1:12" x14ac:dyDescent="0.25">
      <c r="A55" s="322" t="s">
        <v>281</v>
      </c>
      <c r="B55" s="323" t="s">
        <v>282</v>
      </c>
      <c r="C55" s="324"/>
      <c r="D55" s="324"/>
      <c r="E55" s="324"/>
      <c r="F55" s="324">
        <v>21560000</v>
      </c>
      <c r="G55" s="324"/>
      <c r="H55" s="325">
        <v>21560000</v>
      </c>
      <c r="I55" s="185"/>
      <c r="J55" s="185"/>
      <c r="K55" s="259"/>
      <c r="L55" s="185"/>
    </row>
    <row r="56" spans="1:12" x14ac:dyDescent="0.25">
      <c r="A56" s="322" t="s">
        <v>283</v>
      </c>
      <c r="B56" s="323" t="s">
        <v>284</v>
      </c>
      <c r="C56" s="324"/>
      <c r="D56" s="324"/>
      <c r="E56" s="324"/>
      <c r="F56" s="324">
        <v>21560000</v>
      </c>
      <c r="G56" s="324"/>
      <c r="H56" s="325">
        <v>21560000</v>
      </c>
      <c r="I56" s="185"/>
      <c r="J56" s="185"/>
      <c r="K56" s="259"/>
      <c r="L56" s="185"/>
    </row>
    <row r="57" spans="1:12" x14ac:dyDescent="0.25">
      <c r="A57" s="318" t="s">
        <v>285</v>
      </c>
      <c r="B57" s="319" t="s">
        <v>286</v>
      </c>
      <c r="C57" s="320"/>
      <c r="D57" s="320">
        <v>12067247</v>
      </c>
      <c r="E57" s="320">
        <v>28658063</v>
      </c>
      <c r="F57" s="320">
        <v>12602948</v>
      </c>
      <c r="G57" s="320">
        <v>11395712</v>
      </c>
      <c r="H57" s="321">
        <v>7407844</v>
      </c>
      <c r="I57" s="180"/>
      <c r="J57" s="180"/>
      <c r="K57" s="258"/>
      <c r="L57" s="180"/>
    </row>
    <row r="58" spans="1:12" x14ac:dyDescent="0.25">
      <c r="A58" s="322" t="s">
        <v>533</v>
      </c>
      <c r="B58" s="323" t="s">
        <v>534</v>
      </c>
      <c r="C58" s="324"/>
      <c r="D58" s="324"/>
      <c r="E58" s="324">
        <v>670336</v>
      </c>
      <c r="F58" s="324"/>
      <c r="G58" s="324">
        <v>670336</v>
      </c>
      <c r="H58" s="325"/>
      <c r="I58" s="185"/>
      <c r="J58" s="185">
        <v>0</v>
      </c>
      <c r="K58" s="259">
        <f>G58-J58</f>
        <v>670336</v>
      </c>
      <c r="L58" s="261" t="s">
        <v>535</v>
      </c>
    </row>
    <row r="59" spans="1:12" x14ac:dyDescent="0.25">
      <c r="A59" s="322" t="s">
        <v>287</v>
      </c>
      <c r="B59" s="323" t="s">
        <v>288</v>
      </c>
      <c r="C59" s="324"/>
      <c r="D59" s="324"/>
      <c r="E59" s="324">
        <v>12736384</v>
      </c>
      <c r="F59" s="324">
        <v>4189600</v>
      </c>
      <c r="G59" s="324">
        <v>8546784</v>
      </c>
      <c r="H59" s="325"/>
      <c r="I59" s="185"/>
      <c r="J59" s="185"/>
      <c r="K59" s="259"/>
      <c r="L59" s="185"/>
    </row>
    <row r="60" spans="1:12" x14ac:dyDescent="0.25">
      <c r="A60" s="322" t="s">
        <v>289</v>
      </c>
      <c r="B60" s="323" t="s">
        <v>290</v>
      </c>
      <c r="C60" s="324"/>
      <c r="D60" s="324"/>
      <c r="E60" s="324">
        <v>2262384</v>
      </c>
      <c r="F60" s="324">
        <v>754128</v>
      </c>
      <c r="G60" s="324">
        <v>1508256</v>
      </c>
      <c r="H60" s="325"/>
      <c r="I60" s="185"/>
      <c r="J60" s="185"/>
      <c r="K60" s="259"/>
      <c r="L60" s="185"/>
    </row>
    <row r="61" spans="1:12" x14ac:dyDescent="0.25">
      <c r="A61" s="322" t="s">
        <v>291</v>
      </c>
      <c r="B61" s="323" t="s">
        <v>292</v>
      </c>
      <c r="C61" s="324"/>
      <c r="D61" s="324"/>
      <c r="E61" s="324">
        <v>837920</v>
      </c>
      <c r="F61" s="324">
        <v>167584</v>
      </c>
      <c r="G61" s="324">
        <v>670336</v>
      </c>
      <c r="H61" s="325"/>
      <c r="I61" s="185"/>
      <c r="J61" s="185"/>
      <c r="K61" s="259"/>
      <c r="L61" s="185"/>
    </row>
    <row r="62" spans="1:12" x14ac:dyDescent="0.25">
      <c r="A62" s="322" t="s">
        <v>293</v>
      </c>
      <c r="B62" s="323" t="s">
        <v>286</v>
      </c>
      <c r="C62" s="324"/>
      <c r="D62" s="324">
        <v>12067247</v>
      </c>
      <c r="E62" s="324">
        <v>12151039</v>
      </c>
      <c r="F62" s="324">
        <v>7491636</v>
      </c>
      <c r="G62" s="324"/>
      <c r="H62" s="325">
        <v>7407844</v>
      </c>
      <c r="I62" s="185"/>
      <c r="J62" s="185"/>
      <c r="K62" s="259"/>
      <c r="L62" s="185"/>
    </row>
    <row r="63" spans="1:12" x14ac:dyDescent="0.25">
      <c r="A63" s="322" t="s">
        <v>294</v>
      </c>
      <c r="B63" s="323" t="s">
        <v>295</v>
      </c>
      <c r="C63" s="324"/>
      <c r="D63" s="324">
        <v>12067247</v>
      </c>
      <c r="E63" s="324">
        <v>12151039</v>
      </c>
      <c r="F63" s="324">
        <v>7491636</v>
      </c>
      <c r="G63" s="324"/>
      <c r="H63" s="325">
        <v>7407844</v>
      </c>
      <c r="I63" s="185"/>
      <c r="J63" s="185"/>
      <c r="K63" s="259"/>
      <c r="L63" s="185"/>
    </row>
    <row r="64" spans="1:12" x14ac:dyDescent="0.25">
      <c r="A64" s="322" t="s">
        <v>296</v>
      </c>
      <c r="B64" s="323" t="s">
        <v>297</v>
      </c>
      <c r="C64" s="324"/>
      <c r="D64" s="324">
        <v>12067247</v>
      </c>
      <c r="E64" s="324">
        <v>12151039</v>
      </c>
      <c r="F64" s="324">
        <v>7491636</v>
      </c>
      <c r="G64" s="324"/>
      <c r="H64" s="325">
        <v>7407844</v>
      </c>
      <c r="I64" s="185"/>
      <c r="J64" s="185"/>
      <c r="K64" s="259"/>
      <c r="L64" s="185"/>
    </row>
    <row r="65" spans="1:12" x14ac:dyDescent="0.25">
      <c r="A65" s="318" t="s">
        <v>298</v>
      </c>
      <c r="B65" s="319" t="s">
        <v>299</v>
      </c>
      <c r="C65" s="320"/>
      <c r="D65" s="320">
        <v>60000000</v>
      </c>
      <c r="E65" s="320"/>
      <c r="F65" s="320"/>
      <c r="G65" s="320"/>
      <c r="H65" s="321">
        <v>60000000</v>
      </c>
      <c r="I65" s="180"/>
      <c r="J65" s="180"/>
      <c r="K65" s="258"/>
      <c r="L65" s="180"/>
    </row>
    <row r="66" spans="1:12" x14ac:dyDescent="0.25">
      <c r="A66" s="322" t="s">
        <v>300</v>
      </c>
      <c r="B66" s="323" t="s">
        <v>301</v>
      </c>
      <c r="C66" s="324"/>
      <c r="D66" s="324">
        <v>60000000</v>
      </c>
      <c r="E66" s="324"/>
      <c r="F66" s="324"/>
      <c r="G66" s="324"/>
      <c r="H66" s="325">
        <v>60000000</v>
      </c>
      <c r="I66" s="185"/>
      <c r="J66" s="185"/>
      <c r="K66" s="259"/>
      <c r="L66" s="185"/>
    </row>
    <row r="67" spans="1:12" x14ac:dyDescent="0.25">
      <c r="A67" s="322" t="s">
        <v>302</v>
      </c>
      <c r="B67" s="323" t="s">
        <v>303</v>
      </c>
      <c r="C67" s="324"/>
      <c r="D67" s="324">
        <v>60000000</v>
      </c>
      <c r="E67" s="324"/>
      <c r="F67" s="324"/>
      <c r="G67" s="324"/>
      <c r="H67" s="325">
        <v>60000000</v>
      </c>
      <c r="I67" s="185"/>
      <c r="J67" s="185"/>
      <c r="K67" s="259"/>
      <c r="L67" s="185"/>
    </row>
    <row r="68" spans="1:12" x14ac:dyDescent="0.25">
      <c r="A68" s="322" t="s">
        <v>304</v>
      </c>
      <c r="B68" s="323" t="s">
        <v>301</v>
      </c>
      <c r="C68" s="324"/>
      <c r="D68" s="324">
        <v>60000000</v>
      </c>
      <c r="E68" s="324"/>
      <c r="F68" s="324"/>
      <c r="G68" s="324"/>
      <c r="H68" s="325">
        <v>60000000</v>
      </c>
      <c r="I68" s="185"/>
      <c r="J68" s="185"/>
      <c r="K68" s="259"/>
      <c r="L68" s="185"/>
    </row>
    <row r="69" spans="1:12" x14ac:dyDescent="0.25">
      <c r="A69" s="318" t="s">
        <v>536</v>
      </c>
      <c r="B69" s="319" t="s">
        <v>537</v>
      </c>
      <c r="C69" s="320"/>
      <c r="D69" s="320"/>
      <c r="E69" s="320">
        <v>1446130</v>
      </c>
      <c r="F69" s="320">
        <v>1446130</v>
      </c>
      <c r="G69" s="320"/>
      <c r="H69" s="321"/>
      <c r="I69" s="180"/>
      <c r="J69" s="180"/>
      <c r="K69" s="258"/>
      <c r="L69" s="180"/>
    </row>
    <row r="70" spans="1:12" x14ac:dyDescent="0.25">
      <c r="A70" s="322" t="s">
        <v>538</v>
      </c>
      <c r="B70" s="323" t="s">
        <v>539</v>
      </c>
      <c r="C70" s="324"/>
      <c r="D70" s="324"/>
      <c r="E70" s="324">
        <v>1446130</v>
      </c>
      <c r="F70" s="324">
        <v>1446130</v>
      </c>
      <c r="G70" s="324"/>
      <c r="H70" s="325"/>
      <c r="I70" s="185"/>
      <c r="J70" s="185"/>
      <c r="K70" s="259"/>
      <c r="L70" s="185"/>
    </row>
    <row r="71" spans="1:12" x14ac:dyDescent="0.25">
      <c r="A71" s="318" t="s">
        <v>305</v>
      </c>
      <c r="B71" s="319" t="s">
        <v>306</v>
      </c>
      <c r="C71" s="320"/>
      <c r="D71" s="320">
        <v>1024511302</v>
      </c>
      <c r="E71" s="320">
        <v>1788488</v>
      </c>
      <c r="F71" s="320"/>
      <c r="G71" s="320"/>
      <c r="H71" s="321">
        <v>1022722814</v>
      </c>
      <c r="I71" s="180"/>
      <c r="J71" s="180"/>
      <c r="K71" s="258"/>
      <c r="L71" s="180"/>
    </row>
    <row r="72" spans="1:12" x14ac:dyDescent="0.25">
      <c r="A72" s="322" t="s">
        <v>307</v>
      </c>
      <c r="B72" s="323" t="s">
        <v>308</v>
      </c>
      <c r="C72" s="324"/>
      <c r="D72" s="324">
        <v>660332300</v>
      </c>
      <c r="E72" s="324"/>
      <c r="F72" s="324"/>
      <c r="G72" s="324"/>
      <c r="H72" s="325">
        <v>660332300</v>
      </c>
      <c r="I72" s="185"/>
      <c r="J72" s="185"/>
      <c r="K72" s="259"/>
      <c r="L72" s="185"/>
    </row>
    <row r="73" spans="1:12" x14ac:dyDescent="0.25">
      <c r="A73" s="322" t="s">
        <v>309</v>
      </c>
      <c r="B73" s="323" t="s">
        <v>310</v>
      </c>
      <c r="C73" s="324"/>
      <c r="D73" s="324">
        <v>364179002</v>
      </c>
      <c r="E73" s="324">
        <v>1788488</v>
      </c>
      <c r="F73" s="324"/>
      <c r="G73" s="324"/>
      <c r="H73" s="325">
        <v>362390514</v>
      </c>
      <c r="I73" s="185"/>
      <c r="J73" s="185"/>
      <c r="K73" s="259"/>
      <c r="L73" s="185"/>
    </row>
    <row r="74" spans="1:12" x14ac:dyDescent="0.25">
      <c r="A74" s="318" t="s">
        <v>311</v>
      </c>
      <c r="B74" s="319" t="s">
        <v>312</v>
      </c>
      <c r="C74" s="320"/>
      <c r="D74" s="320"/>
      <c r="E74" s="320">
        <v>72577314</v>
      </c>
      <c r="F74" s="320">
        <v>72577314</v>
      </c>
      <c r="G74" s="320"/>
      <c r="H74" s="321"/>
      <c r="I74" s="180"/>
      <c r="J74" s="180"/>
      <c r="K74" s="258"/>
      <c r="L74" s="180"/>
    </row>
    <row r="75" spans="1:12" x14ac:dyDescent="0.25">
      <c r="A75" s="322" t="s">
        <v>459</v>
      </c>
      <c r="B75" s="323" t="s">
        <v>460</v>
      </c>
      <c r="C75" s="324"/>
      <c r="D75" s="324"/>
      <c r="E75" s="324"/>
      <c r="F75" s="324"/>
      <c r="G75" s="324"/>
      <c r="H75" s="325"/>
      <c r="I75" s="185"/>
      <c r="J75" s="185"/>
      <c r="K75" s="259"/>
      <c r="L75" s="185"/>
    </row>
    <row r="76" spans="1:12" x14ac:dyDescent="0.25">
      <c r="A76" s="322" t="s">
        <v>461</v>
      </c>
      <c r="B76" s="323" t="s">
        <v>462</v>
      </c>
      <c r="C76" s="324"/>
      <c r="D76" s="324"/>
      <c r="E76" s="324"/>
      <c r="F76" s="324"/>
      <c r="G76" s="324"/>
      <c r="H76" s="325"/>
      <c r="I76" s="185"/>
      <c r="J76" s="185"/>
      <c r="K76" s="259"/>
      <c r="L76" s="185"/>
    </row>
    <row r="77" spans="1:12" x14ac:dyDescent="0.25">
      <c r="A77" s="322" t="s">
        <v>313</v>
      </c>
      <c r="B77" s="323" t="s">
        <v>314</v>
      </c>
      <c r="C77" s="324"/>
      <c r="D77" s="324"/>
      <c r="E77" s="324">
        <v>72577314</v>
      </c>
      <c r="F77" s="324">
        <v>72577314</v>
      </c>
      <c r="G77" s="324"/>
      <c r="H77" s="325"/>
      <c r="I77" s="185"/>
      <c r="J77" s="185"/>
      <c r="K77" s="259"/>
      <c r="L77" s="185"/>
    </row>
    <row r="78" spans="1:12" x14ac:dyDescent="0.25">
      <c r="A78" s="322" t="s">
        <v>315</v>
      </c>
      <c r="B78" s="323" t="s">
        <v>316</v>
      </c>
      <c r="C78" s="324"/>
      <c r="D78" s="324"/>
      <c r="E78" s="324">
        <v>72577314</v>
      </c>
      <c r="F78" s="324">
        <v>72577314</v>
      </c>
      <c r="G78" s="324"/>
      <c r="H78" s="325"/>
      <c r="I78" s="185"/>
      <c r="J78" s="185"/>
      <c r="K78" s="259"/>
      <c r="L78" s="185"/>
    </row>
    <row r="79" spans="1:12" x14ac:dyDescent="0.25">
      <c r="A79" s="318" t="s">
        <v>317</v>
      </c>
      <c r="B79" s="319" t="s">
        <v>318</v>
      </c>
      <c r="C79" s="320"/>
      <c r="D79" s="320"/>
      <c r="E79" s="320">
        <v>124092</v>
      </c>
      <c r="F79" s="320">
        <v>124092</v>
      </c>
      <c r="G79" s="320"/>
      <c r="H79" s="321"/>
      <c r="I79" s="180"/>
      <c r="J79" s="180"/>
      <c r="K79" s="258"/>
      <c r="L79" s="180"/>
    </row>
    <row r="80" spans="1:12" x14ac:dyDescent="0.25">
      <c r="A80" s="322" t="s">
        <v>319</v>
      </c>
      <c r="B80" s="323" t="s">
        <v>320</v>
      </c>
      <c r="C80" s="324"/>
      <c r="D80" s="324"/>
      <c r="E80" s="324">
        <v>124092</v>
      </c>
      <c r="F80" s="324">
        <v>124092</v>
      </c>
      <c r="G80" s="324"/>
      <c r="H80" s="325"/>
      <c r="I80" s="185"/>
      <c r="J80" s="185"/>
      <c r="K80" s="259"/>
      <c r="L80" s="185"/>
    </row>
    <row r="81" spans="1:12" x14ac:dyDescent="0.25">
      <c r="A81" s="318" t="s">
        <v>321</v>
      </c>
      <c r="B81" s="319" t="s">
        <v>322</v>
      </c>
      <c r="C81" s="320"/>
      <c r="D81" s="320"/>
      <c r="E81" s="320">
        <v>26110080</v>
      </c>
      <c r="F81" s="320">
        <v>26110080</v>
      </c>
      <c r="G81" s="320"/>
      <c r="H81" s="321"/>
      <c r="I81" s="180"/>
      <c r="J81" s="180"/>
      <c r="K81" s="258"/>
      <c r="L81" s="180"/>
    </row>
    <row r="82" spans="1:12" x14ac:dyDescent="0.25">
      <c r="A82" s="318" t="s">
        <v>323</v>
      </c>
      <c r="B82" s="319" t="s">
        <v>324</v>
      </c>
      <c r="C82" s="320"/>
      <c r="D82" s="320"/>
      <c r="E82" s="320">
        <v>26110080</v>
      </c>
      <c r="F82" s="320">
        <v>26110080</v>
      </c>
      <c r="G82" s="320"/>
      <c r="H82" s="321"/>
      <c r="I82" s="180"/>
      <c r="J82" s="180"/>
      <c r="K82" s="258"/>
      <c r="L82" s="180"/>
    </row>
    <row r="83" spans="1:12" x14ac:dyDescent="0.25">
      <c r="A83" s="322" t="s">
        <v>325</v>
      </c>
      <c r="B83" s="323" t="s">
        <v>326</v>
      </c>
      <c r="C83" s="324"/>
      <c r="D83" s="324"/>
      <c r="E83" s="324">
        <v>26110080</v>
      </c>
      <c r="F83" s="324">
        <v>26110080</v>
      </c>
      <c r="G83" s="324"/>
      <c r="H83" s="325"/>
      <c r="I83" s="185"/>
      <c r="J83" s="185"/>
      <c r="K83" s="259"/>
      <c r="L83" s="185"/>
    </row>
    <row r="84" spans="1:12" x14ac:dyDescent="0.25">
      <c r="A84" s="322" t="s">
        <v>463</v>
      </c>
      <c r="B84" s="323" t="s">
        <v>464</v>
      </c>
      <c r="C84" s="324"/>
      <c r="D84" s="324"/>
      <c r="E84" s="324"/>
      <c r="F84" s="324"/>
      <c r="G84" s="324"/>
      <c r="H84" s="325"/>
      <c r="I84" s="185"/>
      <c r="J84" s="185"/>
      <c r="K84" s="259"/>
      <c r="L84" s="185"/>
    </row>
    <row r="85" spans="1:12" x14ac:dyDescent="0.25">
      <c r="A85" s="322" t="s">
        <v>327</v>
      </c>
      <c r="B85" s="323" t="s">
        <v>328</v>
      </c>
      <c r="C85" s="324"/>
      <c r="D85" s="324"/>
      <c r="E85" s="324">
        <v>26110080</v>
      </c>
      <c r="F85" s="324">
        <v>26110080</v>
      </c>
      <c r="G85" s="324"/>
      <c r="H85" s="325"/>
      <c r="I85" s="185"/>
      <c r="J85" s="185"/>
      <c r="K85" s="259"/>
      <c r="L85" s="185"/>
    </row>
    <row r="86" spans="1:12" x14ac:dyDescent="0.25">
      <c r="A86" s="318" t="s">
        <v>329</v>
      </c>
      <c r="B86" s="319" t="s">
        <v>330</v>
      </c>
      <c r="C86" s="320"/>
      <c r="D86" s="320"/>
      <c r="E86" s="320">
        <v>1446130</v>
      </c>
      <c r="F86" s="320">
        <v>1446130</v>
      </c>
      <c r="G86" s="320"/>
      <c r="H86" s="321"/>
      <c r="I86" s="180"/>
      <c r="J86" s="180"/>
      <c r="K86" s="258"/>
      <c r="L86" s="180"/>
    </row>
    <row r="87" spans="1:12" x14ac:dyDescent="0.25">
      <c r="A87" s="322" t="s">
        <v>331</v>
      </c>
      <c r="B87" s="323" t="s">
        <v>332</v>
      </c>
      <c r="C87" s="324"/>
      <c r="D87" s="324"/>
      <c r="E87" s="324"/>
      <c r="F87" s="324"/>
      <c r="G87" s="324"/>
      <c r="H87" s="325"/>
      <c r="I87" s="185"/>
      <c r="J87" s="185"/>
      <c r="K87" s="259"/>
      <c r="L87" s="185"/>
    </row>
    <row r="88" spans="1:12" x14ac:dyDescent="0.25">
      <c r="A88" s="322" t="s">
        <v>540</v>
      </c>
      <c r="B88" s="323" t="s">
        <v>541</v>
      </c>
      <c r="C88" s="324"/>
      <c r="D88" s="324"/>
      <c r="E88" s="324">
        <v>1446130</v>
      </c>
      <c r="F88" s="324">
        <v>1446130</v>
      </c>
      <c r="G88" s="324"/>
      <c r="H88" s="325"/>
      <c r="I88" s="185"/>
      <c r="J88" s="185"/>
      <c r="K88" s="259"/>
      <c r="L88" s="185"/>
    </row>
    <row r="89" spans="1:12" x14ac:dyDescent="0.25">
      <c r="A89" s="318" t="s">
        <v>491</v>
      </c>
      <c r="B89" s="319" t="s">
        <v>492</v>
      </c>
      <c r="C89" s="320"/>
      <c r="D89" s="320"/>
      <c r="E89" s="320"/>
      <c r="F89" s="320"/>
      <c r="G89" s="320"/>
      <c r="H89" s="321"/>
      <c r="I89" s="180"/>
      <c r="J89" s="180"/>
      <c r="K89" s="258"/>
      <c r="L89" s="180"/>
    </row>
    <row r="90" spans="1:12" x14ac:dyDescent="0.25">
      <c r="A90" s="322" t="s">
        <v>493</v>
      </c>
      <c r="B90" s="323" t="s">
        <v>342</v>
      </c>
      <c r="C90" s="324"/>
      <c r="D90" s="324"/>
      <c r="E90" s="324"/>
      <c r="F90" s="324"/>
      <c r="G90" s="324"/>
      <c r="H90" s="325"/>
      <c r="I90" s="185"/>
      <c r="J90" s="185"/>
      <c r="K90" s="259"/>
      <c r="L90" s="185"/>
    </row>
    <row r="91" spans="1:12" x14ac:dyDescent="0.25">
      <c r="A91" s="322" t="s">
        <v>512</v>
      </c>
      <c r="B91" s="323" t="s">
        <v>352</v>
      </c>
      <c r="C91" s="324"/>
      <c r="D91" s="324"/>
      <c r="E91" s="324"/>
      <c r="F91" s="324"/>
      <c r="G91" s="324"/>
      <c r="H91" s="325"/>
      <c r="I91" s="185"/>
      <c r="J91" s="185"/>
      <c r="K91" s="259"/>
      <c r="L91" s="185"/>
    </row>
    <row r="92" spans="1:12" x14ac:dyDescent="0.25">
      <c r="A92" s="318" t="s">
        <v>333</v>
      </c>
      <c r="B92" s="319" t="s">
        <v>334</v>
      </c>
      <c r="C92" s="320"/>
      <c r="D92" s="320"/>
      <c r="E92" s="320">
        <v>53234798</v>
      </c>
      <c r="F92" s="320">
        <v>53234798</v>
      </c>
      <c r="G92" s="320"/>
      <c r="H92" s="321"/>
      <c r="I92" s="180"/>
      <c r="J92" s="180"/>
      <c r="K92" s="258"/>
      <c r="L92" s="180"/>
    </row>
    <row r="93" spans="1:12" x14ac:dyDescent="0.25">
      <c r="A93" s="322" t="s">
        <v>335</v>
      </c>
      <c r="B93" s="323" t="s">
        <v>336</v>
      </c>
      <c r="C93" s="324"/>
      <c r="D93" s="324"/>
      <c r="E93" s="324">
        <v>8000000</v>
      </c>
      <c r="F93" s="324">
        <v>8000000</v>
      </c>
      <c r="G93" s="324"/>
      <c r="H93" s="325"/>
      <c r="I93" s="185"/>
      <c r="J93" s="185"/>
      <c r="K93" s="259"/>
      <c r="L93" s="185"/>
    </row>
    <row r="94" spans="1:12" x14ac:dyDescent="0.25">
      <c r="A94" s="322" t="s">
        <v>337</v>
      </c>
      <c r="B94" s="323" t="s">
        <v>338</v>
      </c>
      <c r="C94" s="324"/>
      <c r="D94" s="324"/>
      <c r="E94" s="324">
        <v>1277844</v>
      </c>
      <c r="F94" s="324">
        <v>1277844</v>
      </c>
      <c r="G94" s="324"/>
      <c r="H94" s="325"/>
      <c r="I94" s="185"/>
      <c r="J94" s="185"/>
      <c r="K94" s="259"/>
      <c r="L94" s="185"/>
    </row>
    <row r="95" spans="1:12" x14ac:dyDescent="0.25">
      <c r="A95" s="322" t="s">
        <v>339</v>
      </c>
      <c r="B95" s="323" t="s">
        <v>340</v>
      </c>
      <c r="C95" s="324"/>
      <c r="D95" s="324"/>
      <c r="E95" s="324"/>
      <c r="F95" s="324"/>
      <c r="G95" s="324"/>
      <c r="H95" s="325"/>
      <c r="I95" s="185"/>
      <c r="J95" s="185"/>
      <c r="K95" s="259"/>
      <c r="L95" s="185"/>
    </row>
    <row r="96" spans="1:12" x14ac:dyDescent="0.25">
      <c r="A96" s="322" t="s">
        <v>341</v>
      </c>
      <c r="B96" s="323" t="s">
        <v>342</v>
      </c>
      <c r="C96" s="324"/>
      <c r="D96" s="324"/>
      <c r="E96" s="324">
        <v>5776262</v>
      </c>
      <c r="F96" s="324">
        <v>5776262</v>
      </c>
      <c r="G96" s="324"/>
      <c r="H96" s="325"/>
      <c r="I96" s="185"/>
      <c r="J96" s="185"/>
      <c r="K96" s="259"/>
      <c r="L96" s="185"/>
    </row>
    <row r="97" spans="1:12" x14ac:dyDescent="0.25">
      <c r="A97" s="322" t="s">
        <v>343</v>
      </c>
      <c r="B97" s="323" t="s">
        <v>344</v>
      </c>
      <c r="C97" s="324"/>
      <c r="D97" s="324"/>
      <c r="E97" s="324"/>
      <c r="F97" s="324"/>
      <c r="G97" s="324"/>
      <c r="H97" s="325"/>
      <c r="I97" s="185"/>
      <c r="J97" s="185"/>
      <c r="K97" s="259"/>
      <c r="L97" s="185"/>
    </row>
    <row r="98" spans="1:12" x14ac:dyDescent="0.25">
      <c r="A98" s="322" t="s">
        <v>345</v>
      </c>
      <c r="B98" s="323" t="s">
        <v>346</v>
      </c>
      <c r="C98" s="324"/>
      <c r="D98" s="324"/>
      <c r="E98" s="324">
        <v>380000</v>
      </c>
      <c r="F98" s="324">
        <v>380000</v>
      </c>
      <c r="G98" s="324"/>
      <c r="H98" s="325"/>
      <c r="I98" s="185"/>
      <c r="J98" s="185"/>
      <c r="K98" s="259"/>
      <c r="L98" s="185"/>
    </row>
    <row r="99" spans="1:12" x14ac:dyDescent="0.25">
      <c r="A99" s="322" t="s">
        <v>347</v>
      </c>
      <c r="B99" s="323" t="s">
        <v>348</v>
      </c>
      <c r="C99" s="324"/>
      <c r="D99" s="324"/>
      <c r="E99" s="324">
        <v>62929</v>
      </c>
      <c r="F99" s="324">
        <v>62929</v>
      </c>
      <c r="G99" s="324"/>
      <c r="H99" s="325"/>
      <c r="I99" s="185"/>
      <c r="J99" s="185"/>
      <c r="K99" s="259"/>
      <c r="L99" s="185"/>
    </row>
    <row r="100" spans="1:12" x14ac:dyDescent="0.25">
      <c r="A100" s="322" t="s">
        <v>349</v>
      </c>
      <c r="B100" s="323" t="s">
        <v>350</v>
      </c>
      <c r="C100" s="324"/>
      <c r="D100" s="324"/>
      <c r="E100" s="324">
        <v>5333333</v>
      </c>
      <c r="F100" s="324">
        <v>5333333</v>
      </c>
      <c r="G100" s="324"/>
      <c r="H100" s="325"/>
      <c r="I100" s="185"/>
      <c r="J100" s="185"/>
      <c r="K100" s="259"/>
      <c r="L100" s="185"/>
    </row>
    <row r="101" spans="1:12" x14ac:dyDescent="0.25">
      <c r="A101" s="322" t="s">
        <v>351</v>
      </c>
      <c r="B101" s="323" t="s">
        <v>352</v>
      </c>
      <c r="C101" s="324"/>
      <c r="D101" s="324"/>
      <c r="E101" s="324">
        <v>38180692</v>
      </c>
      <c r="F101" s="324">
        <v>38180692</v>
      </c>
      <c r="G101" s="324"/>
      <c r="H101" s="325"/>
      <c r="I101" s="185"/>
      <c r="J101" s="185"/>
      <c r="K101" s="259"/>
      <c r="L101" s="185"/>
    </row>
    <row r="102" spans="1:12" x14ac:dyDescent="0.25">
      <c r="A102" s="318" t="s">
        <v>353</v>
      </c>
      <c r="B102" s="319" t="s">
        <v>354</v>
      </c>
      <c r="C102" s="320"/>
      <c r="D102" s="320"/>
      <c r="E102" s="320"/>
      <c r="F102" s="320"/>
      <c r="G102" s="320"/>
      <c r="H102" s="321"/>
      <c r="I102" s="180"/>
      <c r="J102" s="180"/>
      <c r="K102" s="258"/>
      <c r="L102" s="180"/>
    </row>
    <row r="103" spans="1:12" x14ac:dyDescent="0.25">
      <c r="A103" s="322" t="s">
        <v>355</v>
      </c>
      <c r="B103" s="323" t="s">
        <v>354</v>
      </c>
      <c r="C103" s="324"/>
      <c r="D103" s="324"/>
      <c r="E103" s="324"/>
      <c r="F103" s="324"/>
      <c r="G103" s="324"/>
      <c r="H103" s="325"/>
      <c r="I103" s="185"/>
      <c r="J103" s="185"/>
      <c r="K103" s="259"/>
      <c r="L103" s="185"/>
    </row>
    <row r="104" spans="1:12" x14ac:dyDescent="0.25">
      <c r="A104" s="318" t="s">
        <v>356</v>
      </c>
      <c r="B104" s="319" t="s">
        <v>357</v>
      </c>
      <c r="C104" s="320"/>
      <c r="D104" s="320"/>
      <c r="E104" s="320">
        <v>45</v>
      </c>
      <c r="F104" s="320">
        <v>45</v>
      </c>
      <c r="G104" s="320"/>
      <c r="H104" s="321"/>
      <c r="I104" s="180"/>
      <c r="J104" s="180"/>
      <c r="K104" s="258"/>
      <c r="L104" s="180"/>
    </row>
    <row r="105" spans="1:12" x14ac:dyDescent="0.25">
      <c r="A105" s="322" t="s">
        <v>358</v>
      </c>
      <c r="B105" s="323" t="s">
        <v>357</v>
      </c>
      <c r="C105" s="324"/>
      <c r="D105" s="324"/>
      <c r="E105" s="324">
        <v>45</v>
      </c>
      <c r="F105" s="324">
        <v>45</v>
      </c>
      <c r="G105" s="324"/>
      <c r="H105" s="325"/>
      <c r="I105" s="185"/>
      <c r="J105" s="185"/>
      <c r="K105" s="259"/>
      <c r="L105" s="185"/>
    </row>
    <row r="106" spans="1:12" x14ac:dyDescent="0.25">
      <c r="A106" s="318" t="s">
        <v>359</v>
      </c>
      <c r="B106" s="319" t="s">
        <v>360</v>
      </c>
      <c r="C106" s="320"/>
      <c r="D106" s="320"/>
      <c r="E106" s="320">
        <v>1575289</v>
      </c>
      <c r="F106" s="320">
        <v>1575289</v>
      </c>
      <c r="G106" s="320"/>
      <c r="H106" s="321"/>
      <c r="I106" s="180"/>
      <c r="J106" s="180"/>
      <c r="K106" s="258"/>
      <c r="L106" s="180"/>
    </row>
    <row r="107" spans="1:12" x14ac:dyDescent="0.25">
      <c r="A107" s="322" t="s">
        <v>361</v>
      </c>
      <c r="B107" s="323" t="s">
        <v>362</v>
      </c>
      <c r="C107" s="324"/>
      <c r="D107" s="324"/>
      <c r="E107" s="324">
        <v>1575289</v>
      </c>
      <c r="F107" s="324">
        <v>1575289</v>
      </c>
      <c r="G107" s="324"/>
      <c r="H107" s="325"/>
      <c r="I107" s="185"/>
      <c r="J107" s="185"/>
      <c r="K107" s="259"/>
      <c r="L107" s="185"/>
    </row>
    <row r="108" spans="1:12" ht="14.4" thickBot="1" x14ac:dyDescent="0.3">
      <c r="A108" s="326" t="s">
        <v>363</v>
      </c>
      <c r="B108" s="327" t="s">
        <v>364</v>
      </c>
      <c r="C108" s="328"/>
      <c r="D108" s="328"/>
      <c r="E108" s="328">
        <v>74489894</v>
      </c>
      <c r="F108" s="328">
        <v>74489894</v>
      </c>
      <c r="G108" s="328"/>
      <c r="H108" s="329"/>
      <c r="I108" s="180"/>
      <c r="J108" s="180"/>
      <c r="K108" s="258"/>
      <c r="L108" s="180"/>
    </row>
    <row r="109" spans="1:12" x14ac:dyDescent="0.25">
      <c r="C109" s="185"/>
      <c r="D109" s="185"/>
      <c r="E109" s="185"/>
      <c r="F109" s="185"/>
      <c r="G109" s="185"/>
      <c r="H109" s="185"/>
      <c r="I109" s="185"/>
      <c r="J109" s="185"/>
      <c r="K109" s="259"/>
      <c r="L109" s="185"/>
    </row>
    <row r="110" spans="1:12" x14ac:dyDescent="0.25">
      <c r="B110" s="190" t="s">
        <v>365</v>
      </c>
      <c r="C110" s="180">
        <v>1147365427</v>
      </c>
      <c r="D110" s="180">
        <v>1147365427</v>
      </c>
      <c r="E110" s="180">
        <v>556204328</v>
      </c>
      <c r="F110" s="180">
        <v>556204328</v>
      </c>
      <c r="G110" s="180">
        <v>1138346700</v>
      </c>
      <c r="H110" s="180">
        <v>1138346700</v>
      </c>
      <c r="I110" s="180"/>
      <c r="J110" s="180"/>
      <c r="K110" s="258"/>
      <c r="L110" s="180"/>
    </row>
  </sheetData>
  <mergeCells count="1">
    <mergeCell ref="I1:J1"/>
  </mergeCells>
  <conditionalFormatting sqref="K1:K110">
    <cfRule type="cellIs" dxfId="1" priority="1" stopIfTrue="1" operator="lessThan">
      <formula>0</formula>
    </cfRule>
    <cfRule type="cellIs" dxfId="0" priority="2" stopIfTrue="1" operator="greaterThan">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B4407-B684-4047-BCFA-6858B20C5B87}">
  <dimension ref="A1:H100"/>
  <sheetViews>
    <sheetView workbookViewId="0">
      <pane ySplit="1" topLeftCell="A23" activePane="bottomLeft" state="frozen"/>
      <selection pane="bottomLeft" activeCell="A2" sqref="A2:XFD2"/>
    </sheetView>
  </sheetViews>
  <sheetFormatPr defaultRowHeight="13.8" x14ac:dyDescent="0.25"/>
  <cols>
    <col min="1" max="1" width="10.09765625" customWidth="1"/>
    <col min="2" max="2" width="30.796875" customWidth="1"/>
    <col min="3" max="3" width="13.69921875" customWidth="1"/>
    <col min="4" max="6" width="14.09765625" customWidth="1"/>
    <col min="7" max="7" width="14" customWidth="1"/>
    <col min="8" max="8" width="14.5" customWidth="1"/>
  </cols>
  <sheetData>
    <row r="1" spans="1:8" s="296" customFormat="1" x14ac:dyDescent="0.25">
      <c r="A1" s="628" t="s">
        <v>7</v>
      </c>
      <c r="B1" s="628" t="s">
        <v>168</v>
      </c>
      <c r="C1" s="628" t="s">
        <v>169</v>
      </c>
      <c r="D1" s="628" t="s">
        <v>170</v>
      </c>
      <c r="E1" s="628" t="s">
        <v>487</v>
      </c>
      <c r="F1" s="628" t="s">
        <v>488</v>
      </c>
      <c r="G1" s="628" t="s">
        <v>173</v>
      </c>
      <c r="H1" s="628" t="s">
        <v>174</v>
      </c>
    </row>
    <row r="2" spans="1:8" x14ac:dyDescent="0.25">
      <c r="A2" s="177" t="s">
        <v>178</v>
      </c>
      <c r="B2" s="177" t="s">
        <v>179</v>
      </c>
      <c r="C2" s="178">
        <v>2101488984</v>
      </c>
      <c r="D2" s="178"/>
      <c r="E2" s="178">
        <v>81544486</v>
      </c>
      <c r="F2" s="178">
        <v>179856071</v>
      </c>
      <c r="G2" s="178">
        <v>2003177399</v>
      </c>
      <c r="H2" s="178"/>
    </row>
    <row r="3" spans="1:8" x14ac:dyDescent="0.25">
      <c r="A3" s="182" t="s">
        <v>180</v>
      </c>
      <c r="B3" s="182" t="s">
        <v>181</v>
      </c>
      <c r="C3" s="183">
        <v>562935804</v>
      </c>
      <c r="D3" s="183"/>
      <c r="E3" s="183">
        <v>81986</v>
      </c>
      <c r="F3" s="183">
        <v>179856071</v>
      </c>
      <c r="G3" s="183">
        <v>383161719</v>
      </c>
      <c r="H3" s="183"/>
    </row>
    <row r="4" spans="1:8" x14ac:dyDescent="0.25">
      <c r="A4" s="182" t="s">
        <v>182</v>
      </c>
      <c r="B4" s="182" t="s">
        <v>183</v>
      </c>
      <c r="C4" s="183">
        <v>562807686</v>
      </c>
      <c r="D4" s="183"/>
      <c r="E4" s="183">
        <v>81965</v>
      </c>
      <c r="F4" s="183">
        <v>179856071</v>
      </c>
      <c r="G4" s="183">
        <v>383033580</v>
      </c>
      <c r="H4" s="183"/>
    </row>
    <row r="5" spans="1:8" x14ac:dyDescent="0.25">
      <c r="A5" s="182" t="s">
        <v>605</v>
      </c>
      <c r="B5" s="182" t="s">
        <v>596</v>
      </c>
      <c r="C5" s="183">
        <v>128118</v>
      </c>
      <c r="D5" s="183"/>
      <c r="E5" s="183">
        <v>21</v>
      </c>
      <c r="F5" s="183"/>
      <c r="G5" s="183">
        <v>128139</v>
      </c>
      <c r="H5" s="183"/>
    </row>
    <row r="6" spans="1:8" x14ac:dyDescent="0.25">
      <c r="A6" s="182" t="s">
        <v>184</v>
      </c>
      <c r="B6" s="182" t="s">
        <v>185</v>
      </c>
      <c r="C6" s="183">
        <v>1538553180</v>
      </c>
      <c r="D6" s="183"/>
      <c r="E6" s="183">
        <v>81462500</v>
      </c>
      <c r="F6" s="183"/>
      <c r="G6" s="183">
        <v>1620015680</v>
      </c>
      <c r="H6" s="183"/>
    </row>
    <row r="7" spans="1:8" x14ac:dyDescent="0.25">
      <c r="A7" s="182" t="s">
        <v>186</v>
      </c>
      <c r="B7" s="182" t="s">
        <v>187</v>
      </c>
      <c r="C7" s="183">
        <v>1538553180</v>
      </c>
      <c r="D7" s="183"/>
      <c r="E7" s="183">
        <v>81462500</v>
      </c>
      <c r="F7" s="183"/>
      <c r="G7" s="183">
        <v>1620015680</v>
      </c>
      <c r="H7" s="183"/>
    </row>
    <row r="8" spans="1:8" x14ac:dyDescent="0.25">
      <c r="A8" s="177" t="s">
        <v>188</v>
      </c>
      <c r="B8" s="177" t="s">
        <v>189</v>
      </c>
      <c r="C8" s="178"/>
      <c r="D8" s="178"/>
      <c r="E8" s="178">
        <v>81462500</v>
      </c>
      <c r="F8" s="178">
        <v>81462500</v>
      </c>
      <c r="G8" s="178"/>
      <c r="H8" s="178"/>
    </row>
    <row r="9" spans="1:8" x14ac:dyDescent="0.25">
      <c r="A9" s="182" t="s">
        <v>190</v>
      </c>
      <c r="B9" s="182" t="s">
        <v>191</v>
      </c>
      <c r="C9" s="183"/>
      <c r="D9" s="183"/>
      <c r="E9" s="183">
        <v>81462500</v>
      </c>
      <c r="F9" s="183">
        <v>81462500</v>
      </c>
      <c r="G9" s="183"/>
      <c r="H9" s="183"/>
    </row>
    <row r="10" spans="1:8" x14ac:dyDescent="0.25">
      <c r="A10" s="182" t="s">
        <v>192</v>
      </c>
      <c r="B10" s="182" t="s">
        <v>193</v>
      </c>
      <c r="C10" s="183"/>
      <c r="D10" s="183"/>
      <c r="E10" s="183">
        <v>81462500</v>
      </c>
      <c r="F10" s="183">
        <v>81462500</v>
      </c>
      <c r="G10" s="183"/>
      <c r="H10" s="183"/>
    </row>
    <row r="11" spans="1:8" x14ac:dyDescent="0.25">
      <c r="A11" s="182" t="s">
        <v>194</v>
      </c>
      <c r="B11" s="182" t="s">
        <v>195</v>
      </c>
      <c r="C11" s="183"/>
      <c r="D11" s="183"/>
      <c r="E11" s="183">
        <v>81462500</v>
      </c>
      <c r="F11" s="183">
        <v>81462500</v>
      </c>
      <c r="G11" s="183"/>
      <c r="H11" s="183"/>
    </row>
    <row r="12" spans="1:8" x14ac:dyDescent="0.25">
      <c r="A12" s="177" t="s">
        <v>196</v>
      </c>
      <c r="B12" s="177" t="s">
        <v>197</v>
      </c>
      <c r="C12" s="178"/>
      <c r="D12" s="178"/>
      <c r="E12" s="178">
        <v>4727225</v>
      </c>
      <c r="F12" s="178">
        <v>4727225</v>
      </c>
      <c r="G12" s="178"/>
      <c r="H12" s="178"/>
    </row>
    <row r="13" spans="1:8" x14ac:dyDescent="0.25">
      <c r="A13" s="182" t="s">
        <v>198</v>
      </c>
      <c r="B13" s="182" t="s">
        <v>199</v>
      </c>
      <c r="C13" s="183"/>
      <c r="D13" s="183"/>
      <c r="E13" s="183">
        <v>4727225</v>
      </c>
      <c r="F13" s="183">
        <v>4727225</v>
      </c>
      <c r="G13" s="183"/>
      <c r="H13" s="183"/>
    </row>
    <row r="14" spans="1:8" x14ac:dyDescent="0.25">
      <c r="A14" s="182" t="s">
        <v>200</v>
      </c>
      <c r="B14" s="182" t="s">
        <v>201</v>
      </c>
      <c r="C14" s="183"/>
      <c r="D14" s="183"/>
      <c r="E14" s="183">
        <v>4727225</v>
      </c>
      <c r="F14" s="183">
        <v>4727225</v>
      </c>
      <c r="G14" s="183"/>
      <c r="H14" s="183"/>
    </row>
    <row r="15" spans="1:8" x14ac:dyDescent="0.25">
      <c r="A15" s="182" t="s">
        <v>202</v>
      </c>
      <c r="B15" s="182" t="s">
        <v>203</v>
      </c>
      <c r="C15" s="183"/>
      <c r="D15" s="183"/>
      <c r="E15" s="183">
        <v>4727225</v>
      </c>
      <c r="F15" s="183">
        <v>4727225</v>
      </c>
      <c r="G15" s="183"/>
      <c r="H15" s="183"/>
    </row>
    <row r="16" spans="1:8" x14ac:dyDescent="0.25">
      <c r="A16" s="182" t="s">
        <v>204</v>
      </c>
      <c r="B16" s="182" t="s">
        <v>205</v>
      </c>
      <c r="C16" s="183"/>
      <c r="D16" s="183"/>
      <c r="E16" s="183"/>
      <c r="F16" s="183"/>
      <c r="G16" s="183"/>
      <c r="H16" s="183"/>
    </row>
    <row r="17" spans="1:8" x14ac:dyDescent="0.25">
      <c r="A17" s="182" t="s">
        <v>206</v>
      </c>
      <c r="B17" s="182" t="s">
        <v>207</v>
      </c>
      <c r="C17" s="183"/>
      <c r="D17" s="183"/>
      <c r="E17" s="183"/>
      <c r="F17" s="183"/>
      <c r="G17" s="183"/>
      <c r="H17" s="183"/>
    </row>
    <row r="18" spans="1:8" x14ac:dyDescent="0.25">
      <c r="A18" s="177" t="s">
        <v>208</v>
      </c>
      <c r="B18" s="177" t="s">
        <v>209</v>
      </c>
      <c r="C18" s="178"/>
      <c r="D18" s="178"/>
      <c r="E18" s="178"/>
      <c r="F18" s="178"/>
      <c r="G18" s="178"/>
      <c r="H18" s="178"/>
    </row>
    <row r="19" spans="1:8" x14ac:dyDescent="0.25">
      <c r="A19" s="182" t="s">
        <v>210</v>
      </c>
      <c r="B19" s="182" t="s">
        <v>211</v>
      </c>
      <c r="C19" s="183"/>
      <c r="D19" s="183"/>
      <c r="E19" s="183"/>
      <c r="F19" s="183"/>
      <c r="G19" s="183"/>
      <c r="H19" s="183"/>
    </row>
    <row r="20" spans="1:8" x14ac:dyDescent="0.25">
      <c r="A20" s="177" t="s">
        <v>212</v>
      </c>
      <c r="B20" s="177" t="s">
        <v>213</v>
      </c>
      <c r="C20" s="178"/>
      <c r="D20" s="178"/>
      <c r="E20" s="178"/>
      <c r="F20" s="178"/>
      <c r="G20" s="178"/>
      <c r="H20" s="178"/>
    </row>
    <row r="21" spans="1:8" x14ac:dyDescent="0.25">
      <c r="A21" s="182" t="s">
        <v>214</v>
      </c>
      <c r="B21" s="182" t="s">
        <v>213</v>
      </c>
      <c r="C21" s="183"/>
      <c r="D21" s="183"/>
      <c r="E21" s="183"/>
      <c r="F21" s="183"/>
      <c r="G21" s="183"/>
      <c r="H21" s="183"/>
    </row>
    <row r="22" spans="1:8" x14ac:dyDescent="0.25">
      <c r="A22" s="177" t="s">
        <v>215</v>
      </c>
      <c r="B22" s="177" t="s">
        <v>216</v>
      </c>
      <c r="C22" s="178"/>
      <c r="D22" s="178"/>
      <c r="E22" s="178">
        <v>43662378</v>
      </c>
      <c r="F22" s="178">
        <v>26361456</v>
      </c>
      <c r="G22" s="178">
        <v>17300922</v>
      </c>
      <c r="H22" s="178"/>
    </row>
    <row r="23" spans="1:8" x14ac:dyDescent="0.25">
      <c r="A23" s="182" t="s">
        <v>217</v>
      </c>
      <c r="B23" s="182" t="s">
        <v>218</v>
      </c>
      <c r="C23" s="183"/>
      <c r="D23" s="183"/>
      <c r="E23" s="183">
        <v>43662378</v>
      </c>
      <c r="F23" s="183">
        <v>26361456</v>
      </c>
      <c r="G23" s="183">
        <v>17300922</v>
      </c>
      <c r="H23" s="183"/>
    </row>
    <row r="24" spans="1:8" x14ac:dyDescent="0.25">
      <c r="A24" s="177" t="s">
        <v>219</v>
      </c>
      <c r="B24" s="177" t="s">
        <v>220</v>
      </c>
      <c r="C24" s="178"/>
      <c r="D24" s="178"/>
      <c r="E24" s="178"/>
      <c r="F24" s="178"/>
      <c r="G24" s="178"/>
      <c r="H24" s="178"/>
    </row>
    <row r="25" spans="1:8" x14ac:dyDescent="0.25">
      <c r="A25" s="182" t="s">
        <v>221</v>
      </c>
      <c r="B25" s="182" t="s">
        <v>222</v>
      </c>
      <c r="C25" s="183"/>
      <c r="D25" s="183"/>
      <c r="E25" s="183"/>
      <c r="F25" s="183"/>
      <c r="G25" s="183"/>
      <c r="H25" s="183"/>
    </row>
    <row r="26" spans="1:8" x14ac:dyDescent="0.25">
      <c r="A26" s="177" t="s">
        <v>223</v>
      </c>
      <c r="B26" s="177" t="s">
        <v>224</v>
      </c>
      <c r="C26" s="178">
        <v>45349232</v>
      </c>
      <c r="D26" s="178"/>
      <c r="E26" s="178">
        <v>39000000</v>
      </c>
      <c r="F26" s="178">
        <v>11343679</v>
      </c>
      <c r="G26" s="178">
        <v>73005553</v>
      </c>
      <c r="H26" s="178"/>
    </row>
    <row r="27" spans="1:8" x14ac:dyDescent="0.25">
      <c r="A27" s="182" t="s">
        <v>225</v>
      </c>
      <c r="B27" s="182" t="s">
        <v>226</v>
      </c>
      <c r="C27" s="183">
        <v>42064250</v>
      </c>
      <c r="D27" s="183"/>
      <c r="E27" s="183">
        <v>39000000</v>
      </c>
      <c r="F27" s="183">
        <v>11096750</v>
      </c>
      <c r="G27" s="183">
        <v>69967500</v>
      </c>
      <c r="H27" s="183"/>
    </row>
    <row r="28" spans="1:8" x14ac:dyDescent="0.25">
      <c r="A28" s="182" t="s">
        <v>227</v>
      </c>
      <c r="B28" s="182" t="s">
        <v>228</v>
      </c>
      <c r="C28" s="183">
        <v>42064250</v>
      </c>
      <c r="D28" s="183"/>
      <c r="E28" s="183">
        <v>39000000</v>
      </c>
      <c r="F28" s="183">
        <v>11096750</v>
      </c>
      <c r="G28" s="183">
        <v>69967500</v>
      </c>
      <c r="H28" s="183"/>
    </row>
    <row r="29" spans="1:8" x14ac:dyDescent="0.25">
      <c r="A29" s="182" t="s">
        <v>229</v>
      </c>
      <c r="B29" s="182" t="s">
        <v>230</v>
      </c>
      <c r="C29" s="183">
        <v>3284982</v>
      </c>
      <c r="D29" s="183"/>
      <c r="E29" s="183"/>
      <c r="F29" s="183">
        <v>246929</v>
      </c>
      <c r="G29" s="183">
        <v>3038053</v>
      </c>
      <c r="H29" s="183"/>
    </row>
    <row r="30" spans="1:8" x14ac:dyDescent="0.25">
      <c r="A30" s="182" t="s">
        <v>231</v>
      </c>
      <c r="B30" s="182" t="s">
        <v>232</v>
      </c>
      <c r="C30" s="183">
        <v>3284982</v>
      </c>
      <c r="D30" s="183"/>
      <c r="E30" s="183"/>
      <c r="F30" s="183">
        <v>246929</v>
      </c>
      <c r="G30" s="183">
        <v>3038053</v>
      </c>
      <c r="H30" s="183"/>
    </row>
    <row r="31" spans="1:8" x14ac:dyDescent="0.25">
      <c r="A31" s="177" t="s">
        <v>233</v>
      </c>
      <c r="B31" s="177" t="s">
        <v>234</v>
      </c>
      <c r="C31" s="178">
        <v>5000000</v>
      </c>
      <c r="D31" s="178"/>
      <c r="E31" s="178"/>
      <c r="F31" s="178"/>
      <c r="G31" s="178">
        <v>5000000</v>
      </c>
      <c r="H31" s="178"/>
    </row>
    <row r="32" spans="1:8" x14ac:dyDescent="0.25">
      <c r="A32" s="182" t="s">
        <v>235</v>
      </c>
      <c r="B32" s="182" t="s">
        <v>236</v>
      </c>
      <c r="C32" s="183">
        <v>5000000</v>
      </c>
      <c r="D32" s="183"/>
      <c r="E32" s="183"/>
      <c r="F32" s="183"/>
      <c r="G32" s="183">
        <v>5000000</v>
      </c>
      <c r="H32" s="183"/>
    </row>
    <row r="33" spans="1:8" x14ac:dyDescent="0.25">
      <c r="A33" s="177" t="s">
        <v>237</v>
      </c>
      <c r="B33" s="177" t="s">
        <v>238</v>
      </c>
      <c r="C33" s="178">
        <v>434000</v>
      </c>
      <c r="D33" s="178">
        <v>28776000</v>
      </c>
      <c r="E33" s="178">
        <v>81601149</v>
      </c>
      <c r="F33" s="178">
        <v>65359149</v>
      </c>
      <c r="G33" s="178"/>
      <c r="H33" s="178">
        <v>12100000</v>
      </c>
    </row>
    <row r="34" spans="1:8" x14ac:dyDescent="0.25">
      <c r="A34" s="182" t="s">
        <v>239</v>
      </c>
      <c r="B34" s="182" t="s">
        <v>240</v>
      </c>
      <c r="C34" s="183">
        <v>434000</v>
      </c>
      <c r="D34" s="183">
        <v>28776000</v>
      </c>
      <c r="E34" s="183">
        <v>81601149</v>
      </c>
      <c r="F34" s="183">
        <v>65359149</v>
      </c>
      <c r="G34" s="183"/>
      <c r="H34" s="183">
        <v>12100000</v>
      </c>
    </row>
    <row r="35" spans="1:8" x14ac:dyDescent="0.25">
      <c r="A35" s="182" t="s">
        <v>241</v>
      </c>
      <c r="B35" s="182" t="s">
        <v>242</v>
      </c>
      <c r="C35" s="183">
        <v>434000</v>
      </c>
      <c r="D35" s="183">
        <v>28776000</v>
      </c>
      <c r="E35" s="183">
        <v>81601149</v>
      </c>
      <c r="F35" s="183">
        <v>65359149</v>
      </c>
      <c r="G35" s="183"/>
      <c r="H35" s="183">
        <v>12100000</v>
      </c>
    </row>
    <row r="36" spans="1:8" x14ac:dyDescent="0.25">
      <c r="A36" s="182" t="s">
        <v>243</v>
      </c>
      <c r="B36" s="182" t="s">
        <v>244</v>
      </c>
      <c r="C36" s="183">
        <v>434000</v>
      </c>
      <c r="D36" s="183">
        <v>28776000</v>
      </c>
      <c r="E36" s="183">
        <v>81601149</v>
      </c>
      <c r="F36" s="183">
        <v>65359149</v>
      </c>
      <c r="G36" s="183"/>
      <c r="H36" s="183">
        <v>12100000</v>
      </c>
    </row>
    <row r="37" spans="1:8" x14ac:dyDescent="0.25">
      <c r="A37" s="177" t="s">
        <v>245</v>
      </c>
      <c r="B37" s="177" t="s">
        <v>246</v>
      </c>
      <c r="C37" s="178">
        <v>2828223</v>
      </c>
      <c r="D37" s="178">
        <v>12589433</v>
      </c>
      <c r="E37" s="178">
        <v>23858145</v>
      </c>
      <c r="F37" s="178">
        <v>17209936</v>
      </c>
      <c r="G37" s="178"/>
      <c r="H37" s="178">
        <v>3113001</v>
      </c>
    </row>
    <row r="38" spans="1:8" x14ac:dyDescent="0.25">
      <c r="A38" s="182" t="s">
        <v>247</v>
      </c>
      <c r="B38" s="182" t="s">
        <v>248</v>
      </c>
      <c r="C38" s="183"/>
      <c r="D38" s="183">
        <v>11319008</v>
      </c>
      <c r="E38" s="183">
        <v>16046233</v>
      </c>
      <c r="F38" s="183">
        <v>7405640</v>
      </c>
      <c r="G38" s="183"/>
      <c r="H38" s="183">
        <v>2678415</v>
      </c>
    </row>
    <row r="39" spans="1:8" x14ac:dyDescent="0.25">
      <c r="A39" s="182" t="s">
        <v>249</v>
      </c>
      <c r="B39" s="182" t="s">
        <v>250</v>
      </c>
      <c r="C39" s="183"/>
      <c r="D39" s="183">
        <v>11319008</v>
      </c>
      <c r="E39" s="183">
        <v>16046233</v>
      </c>
      <c r="F39" s="183">
        <v>7405640</v>
      </c>
      <c r="G39" s="183"/>
      <c r="H39" s="183">
        <v>2678415</v>
      </c>
    </row>
    <row r="40" spans="1:8" x14ac:dyDescent="0.25">
      <c r="A40" s="182" t="s">
        <v>251</v>
      </c>
      <c r="B40" s="182" t="s">
        <v>252</v>
      </c>
      <c r="C40" s="183"/>
      <c r="D40" s="183">
        <v>11319008</v>
      </c>
      <c r="E40" s="183">
        <v>16046233</v>
      </c>
      <c r="F40" s="183">
        <v>7405640</v>
      </c>
      <c r="G40" s="183"/>
      <c r="H40" s="183">
        <v>2678415</v>
      </c>
    </row>
    <row r="41" spans="1:8" x14ac:dyDescent="0.25">
      <c r="A41" s="182" t="s">
        <v>253</v>
      </c>
      <c r="B41" s="182" t="s">
        <v>254</v>
      </c>
      <c r="C41" s="183"/>
      <c r="D41" s="183"/>
      <c r="E41" s="183"/>
      <c r="F41" s="183"/>
      <c r="G41" s="183"/>
      <c r="H41" s="183"/>
    </row>
    <row r="42" spans="1:8" x14ac:dyDescent="0.25">
      <c r="A42" s="182" t="s">
        <v>255</v>
      </c>
      <c r="B42" s="182" t="s">
        <v>256</v>
      </c>
      <c r="C42" s="183"/>
      <c r="D42" s="183"/>
      <c r="E42" s="183"/>
      <c r="F42" s="183"/>
      <c r="G42" s="183"/>
      <c r="H42" s="183"/>
    </row>
    <row r="43" spans="1:8" x14ac:dyDescent="0.25">
      <c r="A43" s="182" t="s">
        <v>257</v>
      </c>
      <c r="B43" s="182" t="s">
        <v>258</v>
      </c>
      <c r="C43" s="183"/>
      <c r="D43" s="183"/>
      <c r="E43" s="183"/>
      <c r="F43" s="183"/>
      <c r="G43" s="183"/>
      <c r="H43" s="183"/>
    </row>
    <row r="44" spans="1:8" x14ac:dyDescent="0.25">
      <c r="A44" s="182" t="s">
        <v>259</v>
      </c>
      <c r="B44" s="182" t="s">
        <v>260</v>
      </c>
      <c r="C44" s="183"/>
      <c r="D44" s="183"/>
      <c r="E44" s="183"/>
      <c r="F44" s="183"/>
      <c r="G44" s="183"/>
      <c r="H44" s="183"/>
    </row>
    <row r="45" spans="1:8" x14ac:dyDescent="0.25">
      <c r="A45" s="182" t="s">
        <v>261</v>
      </c>
      <c r="B45" s="182" t="s">
        <v>262</v>
      </c>
      <c r="C45" s="183"/>
      <c r="D45" s="183"/>
      <c r="E45" s="183"/>
      <c r="F45" s="183"/>
      <c r="G45" s="183"/>
      <c r="H45" s="183"/>
    </row>
    <row r="46" spans="1:8" x14ac:dyDescent="0.25">
      <c r="A46" s="182" t="s">
        <v>263</v>
      </c>
      <c r="B46" s="182" t="s">
        <v>264</v>
      </c>
      <c r="C46" s="183"/>
      <c r="D46" s="183"/>
      <c r="E46" s="183"/>
      <c r="F46" s="183"/>
      <c r="G46" s="183"/>
      <c r="H46" s="183"/>
    </row>
    <row r="47" spans="1:8" x14ac:dyDescent="0.25">
      <c r="A47" s="182" t="s">
        <v>265</v>
      </c>
      <c r="B47" s="182" t="s">
        <v>266</v>
      </c>
      <c r="C47" s="183"/>
      <c r="D47" s="183"/>
      <c r="E47" s="183"/>
      <c r="F47" s="183"/>
      <c r="G47" s="183"/>
      <c r="H47" s="183"/>
    </row>
    <row r="48" spans="1:8" x14ac:dyDescent="0.25">
      <c r="A48" s="182" t="s">
        <v>267</v>
      </c>
      <c r="B48" s="182" t="s">
        <v>268</v>
      </c>
      <c r="C48" s="183">
        <v>2828223</v>
      </c>
      <c r="D48" s="183"/>
      <c r="E48" s="183">
        <v>6541487</v>
      </c>
      <c r="F48" s="183">
        <v>9369710</v>
      </c>
      <c r="G48" s="183"/>
      <c r="H48" s="183"/>
    </row>
    <row r="49" spans="1:8" x14ac:dyDescent="0.25">
      <c r="A49" s="182" t="s">
        <v>269</v>
      </c>
      <c r="B49" s="182" t="s">
        <v>270</v>
      </c>
      <c r="C49" s="183"/>
      <c r="D49" s="183">
        <v>1270425</v>
      </c>
      <c r="E49" s="183">
        <v>1270425</v>
      </c>
      <c r="F49" s="183">
        <v>434586</v>
      </c>
      <c r="G49" s="183"/>
      <c r="H49" s="183">
        <v>434586</v>
      </c>
    </row>
    <row r="50" spans="1:8" x14ac:dyDescent="0.25">
      <c r="A50" s="182" t="s">
        <v>271</v>
      </c>
      <c r="B50" s="182" t="s">
        <v>272</v>
      </c>
      <c r="C50" s="183"/>
      <c r="D50" s="183"/>
      <c r="E50" s="183"/>
      <c r="F50" s="183"/>
      <c r="G50" s="183"/>
      <c r="H50" s="183"/>
    </row>
    <row r="51" spans="1:8" x14ac:dyDescent="0.25">
      <c r="A51" s="182" t="s">
        <v>273</v>
      </c>
      <c r="B51" s="182" t="s">
        <v>274</v>
      </c>
      <c r="C51" s="183"/>
      <c r="D51" s="183"/>
      <c r="E51" s="183"/>
      <c r="F51" s="183"/>
      <c r="G51" s="183"/>
      <c r="H51" s="183"/>
    </row>
    <row r="52" spans="1:8" x14ac:dyDescent="0.25">
      <c r="A52" s="177" t="s">
        <v>275</v>
      </c>
      <c r="B52" s="177" t="s">
        <v>276</v>
      </c>
      <c r="C52" s="178"/>
      <c r="D52" s="178"/>
      <c r="E52" s="178">
        <v>24758402</v>
      </c>
      <c r="F52" s="178">
        <v>24758402</v>
      </c>
      <c r="G52" s="178"/>
      <c r="H52" s="178"/>
    </row>
    <row r="53" spans="1:8" x14ac:dyDescent="0.25">
      <c r="A53" s="182" t="s">
        <v>277</v>
      </c>
      <c r="B53" s="182" t="s">
        <v>278</v>
      </c>
      <c r="C53" s="183"/>
      <c r="D53" s="183"/>
      <c r="E53" s="183">
        <v>24758402</v>
      </c>
      <c r="F53" s="183">
        <v>24758402</v>
      </c>
      <c r="G53" s="183"/>
      <c r="H53" s="183"/>
    </row>
    <row r="54" spans="1:8" x14ac:dyDescent="0.25">
      <c r="A54" s="177" t="s">
        <v>279</v>
      </c>
      <c r="B54" s="177" t="s">
        <v>280</v>
      </c>
      <c r="C54" s="178"/>
      <c r="D54" s="178">
        <v>25000000</v>
      </c>
      <c r="E54" s="178">
        <v>25000000</v>
      </c>
      <c r="F54" s="178"/>
      <c r="G54" s="178"/>
      <c r="H54" s="178"/>
    </row>
    <row r="55" spans="1:8" x14ac:dyDescent="0.25">
      <c r="A55" s="182" t="s">
        <v>281</v>
      </c>
      <c r="B55" s="182" t="s">
        <v>282</v>
      </c>
      <c r="C55" s="183"/>
      <c r="D55" s="183">
        <v>25000000</v>
      </c>
      <c r="E55" s="183">
        <v>25000000</v>
      </c>
      <c r="F55" s="183"/>
      <c r="G55" s="183"/>
      <c r="H55" s="183"/>
    </row>
    <row r="56" spans="1:8" x14ac:dyDescent="0.25">
      <c r="A56" s="182" t="s">
        <v>283</v>
      </c>
      <c r="B56" s="182" t="s">
        <v>284</v>
      </c>
      <c r="C56" s="183"/>
      <c r="D56" s="183">
        <v>25000000</v>
      </c>
      <c r="E56" s="183">
        <v>25000000</v>
      </c>
      <c r="F56" s="183"/>
      <c r="G56" s="183"/>
      <c r="H56" s="183"/>
    </row>
    <row r="57" spans="1:8" x14ac:dyDescent="0.25">
      <c r="A57" s="177" t="s">
        <v>285</v>
      </c>
      <c r="B57" s="177" t="s">
        <v>286</v>
      </c>
      <c r="C57" s="178"/>
      <c r="D57" s="178">
        <v>12015299</v>
      </c>
      <c r="E57" s="178">
        <v>17377987</v>
      </c>
      <c r="F57" s="178">
        <v>14497788</v>
      </c>
      <c r="G57" s="178"/>
      <c r="H57" s="178">
        <v>9135100</v>
      </c>
    </row>
    <row r="58" spans="1:8" x14ac:dyDescent="0.25">
      <c r="A58" s="182" t="s">
        <v>287</v>
      </c>
      <c r="B58" s="182" t="s">
        <v>288</v>
      </c>
      <c r="C58" s="183"/>
      <c r="D58" s="183"/>
      <c r="E58" s="183">
        <v>4273392</v>
      </c>
      <c r="F58" s="183">
        <v>4273392</v>
      </c>
      <c r="G58" s="183"/>
      <c r="H58" s="183"/>
    </row>
    <row r="59" spans="1:8" x14ac:dyDescent="0.25">
      <c r="A59" s="182" t="s">
        <v>289</v>
      </c>
      <c r="B59" s="182" t="s">
        <v>290</v>
      </c>
      <c r="C59" s="183"/>
      <c r="D59" s="183"/>
      <c r="E59" s="183">
        <v>754128</v>
      </c>
      <c r="F59" s="183">
        <v>754128</v>
      </c>
      <c r="G59" s="183"/>
      <c r="H59" s="183"/>
    </row>
    <row r="60" spans="1:8" x14ac:dyDescent="0.25">
      <c r="A60" s="182" t="s">
        <v>291</v>
      </c>
      <c r="B60" s="182" t="s">
        <v>292</v>
      </c>
      <c r="C60" s="183"/>
      <c r="D60" s="183"/>
      <c r="E60" s="183">
        <v>335168</v>
      </c>
      <c r="F60" s="183">
        <v>335168</v>
      </c>
      <c r="G60" s="183"/>
      <c r="H60" s="183"/>
    </row>
    <row r="61" spans="1:8" x14ac:dyDescent="0.25">
      <c r="A61" s="182" t="s">
        <v>293</v>
      </c>
      <c r="B61" s="182" t="s">
        <v>286</v>
      </c>
      <c r="C61" s="183"/>
      <c r="D61" s="183">
        <v>12015299</v>
      </c>
      <c r="E61" s="183">
        <v>12015299</v>
      </c>
      <c r="F61" s="183">
        <v>9135100</v>
      </c>
      <c r="G61" s="183"/>
      <c r="H61" s="183">
        <v>9135100</v>
      </c>
    </row>
    <row r="62" spans="1:8" x14ac:dyDescent="0.25">
      <c r="A62" s="182" t="s">
        <v>294</v>
      </c>
      <c r="B62" s="182" t="s">
        <v>295</v>
      </c>
      <c r="C62" s="183"/>
      <c r="D62" s="183">
        <v>12015299</v>
      </c>
      <c r="E62" s="183">
        <v>12015299</v>
      </c>
      <c r="F62" s="183">
        <v>9135100</v>
      </c>
      <c r="G62" s="183"/>
      <c r="H62" s="183">
        <v>9135100</v>
      </c>
    </row>
    <row r="63" spans="1:8" x14ac:dyDescent="0.25">
      <c r="A63" s="182" t="s">
        <v>296</v>
      </c>
      <c r="B63" s="182" t="s">
        <v>297</v>
      </c>
      <c r="C63" s="183"/>
      <c r="D63" s="183">
        <v>12015299</v>
      </c>
      <c r="E63" s="183">
        <v>12015299</v>
      </c>
      <c r="F63" s="183">
        <v>9135100</v>
      </c>
      <c r="G63" s="183"/>
      <c r="H63" s="183">
        <v>9135100</v>
      </c>
    </row>
    <row r="64" spans="1:8" x14ac:dyDescent="0.25">
      <c r="A64" s="177" t="s">
        <v>298</v>
      </c>
      <c r="B64" s="177" t="s">
        <v>299</v>
      </c>
      <c r="C64" s="178"/>
      <c r="D64" s="178">
        <v>600000000</v>
      </c>
      <c r="E64" s="178"/>
      <c r="F64" s="178"/>
      <c r="G64" s="178"/>
      <c r="H64" s="178">
        <v>600000000</v>
      </c>
    </row>
    <row r="65" spans="1:8" x14ac:dyDescent="0.25">
      <c r="A65" s="182" t="s">
        <v>300</v>
      </c>
      <c r="B65" s="182" t="s">
        <v>301</v>
      </c>
      <c r="C65" s="183"/>
      <c r="D65" s="183">
        <v>600000000</v>
      </c>
      <c r="E65" s="183"/>
      <c r="F65" s="183"/>
      <c r="G65" s="183"/>
      <c r="H65" s="183">
        <v>600000000</v>
      </c>
    </row>
    <row r="66" spans="1:8" x14ac:dyDescent="0.25">
      <c r="A66" s="182" t="s">
        <v>302</v>
      </c>
      <c r="B66" s="182" t="s">
        <v>303</v>
      </c>
      <c r="C66" s="183"/>
      <c r="D66" s="183">
        <v>600000000</v>
      </c>
      <c r="E66" s="183"/>
      <c r="F66" s="183"/>
      <c r="G66" s="183"/>
      <c r="H66" s="183">
        <v>600000000</v>
      </c>
    </row>
    <row r="67" spans="1:8" x14ac:dyDescent="0.25">
      <c r="A67" s="182" t="s">
        <v>304</v>
      </c>
      <c r="B67" s="182" t="s">
        <v>301</v>
      </c>
      <c r="C67" s="183"/>
      <c r="D67" s="183">
        <v>600000000</v>
      </c>
      <c r="E67" s="183"/>
      <c r="F67" s="183"/>
      <c r="G67" s="183"/>
      <c r="H67" s="183">
        <v>600000000</v>
      </c>
    </row>
    <row r="68" spans="1:8" x14ac:dyDescent="0.25">
      <c r="A68" s="177" t="s">
        <v>305</v>
      </c>
      <c r="B68" s="177" t="s">
        <v>306</v>
      </c>
      <c r="C68" s="178">
        <v>4722734</v>
      </c>
      <c r="D68" s="178">
        <v>1481442441</v>
      </c>
      <c r="E68" s="178">
        <v>2583934</v>
      </c>
      <c r="F68" s="178"/>
      <c r="G68" s="178">
        <v>7306668</v>
      </c>
      <c r="H68" s="178">
        <v>1481442441</v>
      </c>
    </row>
    <row r="69" spans="1:8" x14ac:dyDescent="0.25">
      <c r="A69" s="182" t="s">
        <v>307</v>
      </c>
      <c r="B69" s="182" t="s">
        <v>308</v>
      </c>
      <c r="C69" s="183"/>
      <c r="D69" s="183">
        <v>1481442441</v>
      </c>
      <c r="E69" s="183"/>
      <c r="F69" s="183"/>
      <c r="G69" s="183"/>
      <c r="H69" s="183">
        <v>1481442441</v>
      </c>
    </row>
    <row r="70" spans="1:8" x14ac:dyDescent="0.25">
      <c r="A70" s="182" t="s">
        <v>309</v>
      </c>
      <c r="B70" s="182" t="s">
        <v>310</v>
      </c>
      <c r="C70" s="183">
        <v>4722734</v>
      </c>
      <c r="D70" s="183"/>
      <c r="E70" s="183">
        <v>2583934</v>
      </c>
      <c r="F70" s="183"/>
      <c r="G70" s="183">
        <v>7306668</v>
      </c>
      <c r="H70" s="183"/>
    </row>
    <row r="71" spans="1:8" x14ac:dyDescent="0.25">
      <c r="A71" s="177" t="s">
        <v>311</v>
      </c>
      <c r="B71" s="177" t="s">
        <v>312</v>
      </c>
      <c r="C71" s="178"/>
      <c r="D71" s="178"/>
      <c r="E71" s="178">
        <v>74056860</v>
      </c>
      <c r="F71" s="178">
        <v>74056860</v>
      </c>
      <c r="G71" s="178"/>
      <c r="H71" s="178"/>
    </row>
    <row r="72" spans="1:8" x14ac:dyDescent="0.25">
      <c r="A72" s="182" t="s">
        <v>313</v>
      </c>
      <c r="B72" s="182" t="s">
        <v>314</v>
      </c>
      <c r="C72" s="183"/>
      <c r="D72" s="183"/>
      <c r="E72" s="183">
        <v>74056860</v>
      </c>
      <c r="F72" s="183">
        <v>74056860</v>
      </c>
      <c r="G72" s="183"/>
      <c r="H72" s="183"/>
    </row>
    <row r="73" spans="1:8" x14ac:dyDescent="0.25">
      <c r="A73" s="182" t="s">
        <v>315</v>
      </c>
      <c r="B73" s="182" t="s">
        <v>316</v>
      </c>
      <c r="C73" s="183"/>
      <c r="D73" s="183"/>
      <c r="E73" s="183">
        <v>74056860</v>
      </c>
      <c r="F73" s="183">
        <v>74056860</v>
      </c>
      <c r="G73" s="183"/>
      <c r="H73" s="183"/>
    </row>
    <row r="74" spans="1:8" x14ac:dyDescent="0.25">
      <c r="A74" s="177" t="s">
        <v>317</v>
      </c>
      <c r="B74" s="177" t="s">
        <v>318</v>
      </c>
      <c r="C74" s="178"/>
      <c r="D74" s="178"/>
      <c r="E74" s="178">
        <v>81986</v>
      </c>
      <c r="F74" s="178">
        <v>81986</v>
      </c>
      <c r="G74" s="178"/>
      <c r="H74" s="178"/>
    </row>
    <row r="75" spans="1:8" x14ac:dyDescent="0.25">
      <c r="A75" s="182" t="s">
        <v>319</v>
      </c>
      <c r="B75" s="182" t="s">
        <v>320</v>
      </c>
      <c r="C75" s="183"/>
      <c r="D75" s="183"/>
      <c r="E75" s="183">
        <v>81986</v>
      </c>
      <c r="F75" s="183">
        <v>81986</v>
      </c>
      <c r="G75" s="183"/>
      <c r="H75" s="183"/>
    </row>
    <row r="76" spans="1:8" x14ac:dyDescent="0.25">
      <c r="A76" s="182" t="s">
        <v>671</v>
      </c>
      <c r="B76" s="182" t="s">
        <v>672</v>
      </c>
      <c r="C76" s="183"/>
      <c r="D76" s="183"/>
      <c r="E76" s="183"/>
      <c r="F76" s="183"/>
      <c r="G76" s="183"/>
      <c r="H76" s="183"/>
    </row>
    <row r="77" spans="1:8" x14ac:dyDescent="0.25">
      <c r="A77" s="177" t="s">
        <v>321</v>
      </c>
      <c r="B77" s="177" t="s">
        <v>322</v>
      </c>
      <c r="C77" s="178"/>
      <c r="D77" s="178"/>
      <c r="E77" s="178">
        <v>26361456</v>
      </c>
      <c r="F77" s="178">
        <v>26361456</v>
      </c>
      <c r="G77" s="178"/>
      <c r="H77" s="178"/>
    </row>
    <row r="78" spans="1:8" x14ac:dyDescent="0.25">
      <c r="A78" s="177" t="s">
        <v>745</v>
      </c>
      <c r="B78" s="177" t="s">
        <v>746</v>
      </c>
      <c r="C78" s="178"/>
      <c r="D78" s="178"/>
      <c r="E78" s="178">
        <v>17300922</v>
      </c>
      <c r="F78" s="178">
        <v>17300922</v>
      </c>
      <c r="G78" s="178"/>
      <c r="H78" s="178"/>
    </row>
    <row r="79" spans="1:8" x14ac:dyDescent="0.25">
      <c r="A79" s="182" t="s">
        <v>747</v>
      </c>
      <c r="B79" s="182" t="s">
        <v>342</v>
      </c>
      <c r="C79" s="183"/>
      <c r="D79" s="183"/>
      <c r="E79" s="183">
        <v>17300922</v>
      </c>
      <c r="F79" s="183">
        <v>17300922</v>
      </c>
      <c r="G79" s="183"/>
      <c r="H79" s="183"/>
    </row>
    <row r="80" spans="1:8" x14ac:dyDescent="0.25">
      <c r="A80" s="177" t="s">
        <v>323</v>
      </c>
      <c r="B80" s="177" t="s">
        <v>324</v>
      </c>
      <c r="C80" s="178"/>
      <c r="D80" s="178"/>
      <c r="E80" s="178">
        <v>26361456</v>
      </c>
      <c r="F80" s="178">
        <v>26361456</v>
      </c>
      <c r="G80" s="178"/>
      <c r="H80" s="178"/>
    </row>
    <row r="81" spans="1:8" x14ac:dyDescent="0.25">
      <c r="A81" s="182" t="s">
        <v>325</v>
      </c>
      <c r="B81" s="182" t="s">
        <v>326</v>
      </c>
      <c r="C81" s="183"/>
      <c r="D81" s="183"/>
      <c r="E81" s="183">
        <v>26361456</v>
      </c>
      <c r="F81" s="183">
        <v>26361456</v>
      </c>
      <c r="G81" s="183"/>
      <c r="H81" s="183"/>
    </row>
    <row r="82" spans="1:8" x14ac:dyDescent="0.25">
      <c r="A82" s="182" t="s">
        <v>327</v>
      </c>
      <c r="B82" s="182" t="s">
        <v>328</v>
      </c>
      <c r="C82" s="183"/>
      <c r="D82" s="183"/>
      <c r="E82" s="183">
        <v>26361456</v>
      </c>
      <c r="F82" s="183">
        <v>26361456</v>
      </c>
      <c r="G82" s="183"/>
      <c r="H82" s="183"/>
    </row>
    <row r="83" spans="1:8" x14ac:dyDescent="0.25">
      <c r="A83" s="177" t="s">
        <v>329</v>
      </c>
      <c r="B83" s="177" t="s">
        <v>330</v>
      </c>
      <c r="C83" s="178"/>
      <c r="D83" s="178"/>
      <c r="E83" s="178"/>
      <c r="F83" s="178"/>
      <c r="G83" s="178"/>
      <c r="H83" s="178"/>
    </row>
    <row r="84" spans="1:8" x14ac:dyDescent="0.25">
      <c r="A84" s="182" t="s">
        <v>331</v>
      </c>
      <c r="B84" s="182" t="s">
        <v>332</v>
      </c>
      <c r="C84" s="183"/>
      <c r="D84" s="183"/>
      <c r="E84" s="183"/>
      <c r="F84" s="183"/>
      <c r="G84" s="183"/>
      <c r="H84" s="183"/>
    </row>
    <row r="85" spans="1:8" x14ac:dyDescent="0.25">
      <c r="A85" s="177" t="s">
        <v>333</v>
      </c>
      <c r="B85" s="177" t="s">
        <v>334</v>
      </c>
      <c r="C85" s="178"/>
      <c r="D85" s="178"/>
      <c r="E85" s="178">
        <v>40991614</v>
      </c>
      <c r="F85" s="178">
        <v>40991614</v>
      </c>
      <c r="G85" s="178"/>
      <c r="H85" s="178"/>
    </row>
    <row r="86" spans="1:8" x14ac:dyDescent="0.25">
      <c r="A86" s="182" t="s">
        <v>335</v>
      </c>
      <c r="B86" s="182" t="s">
        <v>336</v>
      </c>
      <c r="C86" s="183"/>
      <c r="D86" s="183"/>
      <c r="E86" s="183">
        <v>8000000</v>
      </c>
      <c r="F86" s="183">
        <v>8000000</v>
      </c>
      <c r="G86" s="183"/>
      <c r="H86" s="183"/>
    </row>
    <row r="87" spans="1:8" x14ac:dyDescent="0.25">
      <c r="A87" s="182" t="s">
        <v>337</v>
      </c>
      <c r="B87" s="182" t="s">
        <v>338</v>
      </c>
      <c r="C87" s="183"/>
      <c r="D87" s="183"/>
      <c r="E87" s="183">
        <v>1059100</v>
      </c>
      <c r="F87" s="183">
        <v>1059100</v>
      </c>
      <c r="G87" s="183"/>
      <c r="H87" s="183"/>
    </row>
    <row r="88" spans="1:8" x14ac:dyDescent="0.25">
      <c r="A88" s="182" t="s">
        <v>647</v>
      </c>
      <c r="B88" s="182" t="s">
        <v>648</v>
      </c>
      <c r="C88" s="183"/>
      <c r="D88" s="183"/>
      <c r="E88" s="183"/>
      <c r="F88" s="183"/>
      <c r="G88" s="183"/>
      <c r="H88" s="183"/>
    </row>
    <row r="89" spans="1:8" x14ac:dyDescent="0.25">
      <c r="A89" s="182" t="s">
        <v>339</v>
      </c>
      <c r="B89" s="182" t="s">
        <v>340</v>
      </c>
      <c r="C89" s="183"/>
      <c r="D89" s="183"/>
      <c r="E89" s="183"/>
      <c r="F89" s="183"/>
      <c r="G89" s="183"/>
      <c r="H89" s="183"/>
    </row>
    <row r="90" spans="1:8" x14ac:dyDescent="0.25">
      <c r="A90" s="182" t="s">
        <v>341</v>
      </c>
      <c r="B90" s="182" t="s">
        <v>342</v>
      </c>
      <c r="C90" s="183"/>
      <c r="D90" s="183"/>
      <c r="E90" s="183">
        <v>5997012</v>
      </c>
      <c r="F90" s="183">
        <v>5997012</v>
      </c>
      <c r="G90" s="183"/>
      <c r="H90" s="183"/>
    </row>
    <row r="91" spans="1:8" x14ac:dyDescent="0.25">
      <c r="A91" s="182" t="s">
        <v>343</v>
      </c>
      <c r="B91" s="182" t="s">
        <v>344</v>
      </c>
      <c r="C91" s="183"/>
      <c r="D91" s="183"/>
      <c r="E91" s="183">
        <v>184000</v>
      </c>
      <c r="F91" s="183">
        <v>184000</v>
      </c>
      <c r="G91" s="183"/>
      <c r="H91" s="183"/>
    </row>
    <row r="92" spans="1:8" x14ac:dyDescent="0.25">
      <c r="A92" s="182" t="s">
        <v>345</v>
      </c>
      <c r="B92" s="182" t="s">
        <v>346</v>
      </c>
      <c r="C92" s="183"/>
      <c r="D92" s="183"/>
      <c r="E92" s="183">
        <v>320000</v>
      </c>
      <c r="F92" s="183">
        <v>320000</v>
      </c>
      <c r="G92" s="183"/>
      <c r="H92" s="183"/>
    </row>
    <row r="93" spans="1:8" x14ac:dyDescent="0.25">
      <c r="A93" s="182" t="s">
        <v>347</v>
      </c>
      <c r="B93" s="182" t="s">
        <v>348</v>
      </c>
      <c r="C93" s="183"/>
      <c r="D93" s="183"/>
      <c r="E93" s="183">
        <v>159679</v>
      </c>
      <c r="F93" s="183">
        <v>159679</v>
      </c>
      <c r="G93" s="183"/>
      <c r="H93" s="183"/>
    </row>
    <row r="94" spans="1:8" x14ac:dyDescent="0.25">
      <c r="A94" s="182" t="s">
        <v>349</v>
      </c>
      <c r="B94" s="182" t="s">
        <v>350</v>
      </c>
      <c r="C94" s="183"/>
      <c r="D94" s="183"/>
      <c r="E94" s="183">
        <v>5333333</v>
      </c>
      <c r="F94" s="183">
        <v>5333333</v>
      </c>
      <c r="G94" s="183"/>
      <c r="H94" s="183"/>
    </row>
    <row r="95" spans="1:8" x14ac:dyDescent="0.25">
      <c r="A95" s="182" t="s">
        <v>351</v>
      </c>
      <c r="B95" s="182" t="s">
        <v>352</v>
      </c>
      <c r="C95" s="183"/>
      <c r="D95" s="183"/>
      <c r="E95" s="183">
        <v>25935502</v>
      </c>
      <c r="F95" s="183">
        <v>25935502</v>
      </c>
      <c r="G95" s="183"/>
      <c r="H95" s="183"/>
    </row>
    <row r="96" spans="1:8" x14ac:dyDescent="0.25">
      <c r="A96" s="177" t="s">
        <v>359</v>
      </c>
      <c r="B96" s="177" t="s">
        <v>360</v>
      </c>
      <c r="C96" s="178"/>
      <c r="D96" s="178"/>
      <c r="E96" s="178">
        <v>9369710</v>
      </c>
      <c r="F96" s="178">
        <v>9369710</v>
      </c>
      <c r="G96" s="178"/>
      <c r="H96" s="178"/>
    </row>
    <row r="97" spans="1:8" x14ac:dyDescent="0.25">
      <c r="A97" s="182" t="s">
        <v>361</v>
      </c>
      <c r="B97" s="182" t="s">
        <v>362</v>
      </c>
      <c r="C97" s="183"/>
      <c r="D97" s="183"/>
      <c r="E97" s="183">
        <v>9369710</v>
      </c>
      <c r="F97" s="183">
        <v>9369710</v>
      </c>
      <c r="G97" s="183"/>
      <c r="H97" s="183"/>
    </row>
    <row r="98" spans="1:8" x14ac:dyDescent="0.25">
      <c r="A98" s="262" t="s">
        <v>363</v>
      </c>
      <c r="B98" s="262" t="s">
        <v>364</v>
      </c>
      <c r="C98" s="263"/>
      <c r="D98" s="263"/>
      <c r="E98" s="263">
        <v>76722780</v>
      </c>
      <c r="F98" s="263">
        <v>76722780</v>
      </c>
      <c r="G98" s="263"/>
      <c r="H98" s="263"/>
    </row>
    <row r="99" spans="1:8" x14ac:dyDescent="0.25">
      <c r="C99" s="185"/>
      <c r="D99" s="185"/>
      <c r="E99" s="185"/>
      <c r="F99" s="185"/>
      <c r="G99" s="185"/>
      <c r="H99" s="185"/>
    </row>
    <row r="100" spans="1:8" x14ac:dyDescent="0.25">
      <c r="B100" s="190" t="s">
        <v>365</v>
      </c>
      <c r="C100" s="180">
        <v>2159823173</v>
      </c>
      <c r="D100" s="180">
        <v>2159823173</v>
      </c>
      <c r="E100" s="180">
        <v>696822990</v>
      </c>
      <c r="F100" s="180">
        <v>696822990</v>
      </c>
      <c r="G100" s="180">
        <v>2105790542</v>
      </c>
      <c r="H100" s="180">
        <v>2105790542</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73"/>
  <sheetViews>
    <sheetView view="pageBreakPreview" topLeftCell="A22" zoomScaleNormal="100" zoomScaleSheetLayoutView="100" workbookViewId="0">
      <selection activeCell="C33" sqref="C33"/>
    </sheetView>
  </sheetViews>
  <sheetFormatPr defaultColWidth="9.09765625" defaultRowHeight="13.2" x14ac:dyDescent="0.25"/>
  <cols>
    <col min="1" max="1" width="10.69921875" style="121" customWidth="1"/>
    <col min="2" max="2" width="52.69921875" style="121" customWidth="1"/>
    <col min="3" max="3" width="13.296875" style="121" bestFit="1" customWidth="1"/>
    <col min="4" max="4" width="48" style="121" customWidth="1"/>
    <col min="5" max="5" width="11" style="269" customWidth="1"/>
    <col min="6" max="6" width="13.59765625" style="121" bestFit="1" customWidth="1"/>
    <col min="7" max="7" width="12.296875" style="121" bestFit="1" customWidth="1"/>
    <col min="8" max="10" width="11.296875" style="121" bestFit="1" customWidth="1"/>
    <col min="11" max="16384" width="9.09765625" style="121"/>
  </cols>
  <sheetData>
    <row r="1" spans="1:6" x14ac:dyDescent="0.25">
      <c r="A1" s="76" t="s">
        <v>366</v>
      </c>
      <c r="B1" s="78"/>
      <c r="C1" s="84"/>
      <c r="D1" s="84"/>
    </row>
    <row r="2" spans="1:6" ht="26.4" x14ac:dyDescent="0.25">
      <c r="A2" s="77"/>
      <c r="B2" s="78"/>
      <c r="C2" s="79" t="s">
        <v>367</v>
      </c>
      <c r="D2" s="81" t="s">
        <v>128</v>
      </c>
    </row>
    <row r="3" spans="1:6" ht="26.4" x14ac:dyDescent="0.25">
      <c r="A3" s="76" t="s">
        <v>390</v>
      </c>
      <c r="B3" s="78"/>
      <c r="C3" s="79" t="s">
        <v>368</v>
      </c>
      <c r="D3" s="80" t="s">
        <v>127</v>
      </c>
    </row>
    <row r="4" spans="1:6" x14ac:dyDescent="0.25">
      <c r="A4" s="78"/>
      <c r="B4" s="78"/>
      <c r="C4" s="79" t="s">
        <v>369</v>
      </c>
      <c r="D4" s="81" t="s">
        <v>127</v>
      </c>
    </row>
    <row r="5" spans="1:6" x14ac:dyDescent="0.25">
      <c r="A5" s="564" t="s">
        <v>370</v>
      </c>
      <c r="B5" s="564"/>
      <c r="C5" s="79" t="s">
        <v>371</v>
      </c>
      <c r="D5" s="82">
        <v>44540</v>
      </c>
    </row>
    <row r="6" spans="1:6" x14ac:dyDescent="0.25">
      <c r="A6" s="564"/>
      <c r="B6" s="564"/>
      <c r="C6" s="81" t="s">
        <v>372</v>
      </c>
      <c r="D6" s="83">
        <v>44501</v>
      </c>
    </row>
    <row r="7" spans="1:6" x14ac:dyDescent="0.25">
      <c r="A7" s="564"/>
      <c r="B7" s="564"/>
      <c r="C7" s="84"/>
      <c r="D7" s="85"/>
    </row>
    <row r="8" spans="1:6" ht="13.8" thickBot="1" x14ac:dyDescent="0.3">
      <c r="A8" s="86"/>
      <c r="B8" s="86"/>
      <c r="C8" s="122"/>
      <c r="D8" s="122"/>
    </row>
    <row r="9" spans="1:6" ht="13.8" thickTop="1" x14ac:dyDescent="0.25">
      <c r="A9" s="198" t="s">
        <v>373</v>
      </c>
      <c r="B9" s="123" t="s">
        <v>374</v>
      </c>
      <c r="C9" s="565" t="s">
        <v>375</v>
      </c>
      <c r="D9" s="566"/>
    </row>
    <row r="10" spans="1:6" x14ac:dyDescent="0.25">
      <c r="A10" s="199">
        <v>111</v>
      </c>
      <c r="B10" s="124" t="s">
        <v>376</v>
      </c>
      <c r="C10" s="569"/>
      <c r="D10" s="570"/>
    </row>
    <row r="11" spans="1:6" x14ac:dyDescent="0.25">
      <c r="A11" s="200">
        <v>112</v>
      </c>
      <c r="B11" s="125"/>
      <c r="C11" s="125"/>
      <c r="D11" s="201"/>
      <c r="E11" s="270"/>
      <c r="F11" s="126"/>
    </row>
    <row r="12" spans="1:6" x14ac:dyDescent="0.25">
      <c r="A12" s="202" t="s">
        <v>182</v>
      </c>
      <c r="B12" s="127" t="s">
        <v>183</v>
      </c>
      <c r="C12" s="203">
        <v>769210184</v>
      </c>
      <c r="D12" s="204" t="s">
        <v>377</v>
      </c>
    </row>
    <row r="13" spans="1:6" x14ac:dyDescent="0.25">
      <c r="A13" s="202">
        <v>11212</v>
      </c>
      <c r="B13" s="127" t="s">
        <v>187</v>
      </c>
      <c r="C13" s="205">
        <v>222849860</v>
      </c>
      <c r="D13" s="206" t="s">
        <v>377</v>
      </c>
      <c r="E13" s="269">
        <v>9838</v>
      </c>
    </row>
    <row r="14" spans="1:6" x14ac:dyDescent="0.25">
      <c r="A14" s="200">
        <v>131</v>
      </c>
      <c r="B14" s="172" t="s">
        <v>473</v>
      </c>
      <c r="C14" s="207">
        <f>C15</f>
        <v>0</v>
      </c>
      <c r="D14" s="208"/>
    </row>
    <row r="15" spans="1:6" x14ac:dyDescent="0.25">
      <c r="A15" s="200"/>
      <c r="B15" s="174"/>
      <c r="C15" s="209"/>
      <c r="D15" s="243"/>
    </row>
    <row r="16" spans="1:6" s="252" customFormat="1" x14ac:dyDescent="0.25">
      <c r="A16" s="200">
        <v>133</v>
      </c>
      <c r="B16" s="174" t="s">
        <v>502</v>
      </c>
      <c r="C16" s="209">
        <v>99589537</v>
      </c>
      <c r="D16" s="251" t="s">
        <v>501</v>
      </c>
      <c r="E16" s="271"/>
    </row>
    <row r="17" spans="1:6" x14ac:dyDescent="0.25">
      <c r="A17" s="200">
        <v>156</v>
      </c>
      <c r="B17" s="172" t="s">
        <v>129</v>
      </c>
      <c r="C17" s="207">
        <v>0</v>
      </c>
      <c r="D17" s="208"/>
    </row>
    <row r="18" spans="1:6" x14ac:dyDescent="0.25">
      <c r="A18" s="200">
        <v>242</v>
      </c>
      <c r="B18" s="172" t="s">
        <v>474</v>
      </c>
      <c r="C18" s="207">
        <v>50715846</v>
      </c>
      <c r="D18" s="208" t="s">
        <v>378</v>
      </c>
      <c r="F18" s="175"/>
    </row>
    <row r="19" spans="1:6" x14ac:dyDescent="0.25">
      <c r="A19" s="200"/>
      <c r="B19" s="172"/>
      <c r="C19" s="212"/>
      <c r="D19" s="208"/>
    </row>
    <row r="20" spans="1:6" x14ac:dyDescent="0.25">
      <c r="A20" s="200">
        <v>244</v>
      </c>
      <c r="B20" s="172" t="s">
        <v>379</v>
      </c>
      <c r="C20" s="213">
        <v>5000000</v>
      </c>
      <c r="D20" s="208" t="s">
        <v>393</v>
      </c>
    </row>
    <row r="21" spans="1:6" x14ac:dyDescent="0.25">
      <c r="A21" s="200">
        <v>331</v>
      </c>
      <c r="B21" s="172" t="s">
        <v>380</v>
      </c>
      <c r="C21" s="213">
        <f>SUM(C22:C23)</f>
        <v>12100000</v>
      </c>
      <c r="D21" s="214">
        <f>SUM(D23:D25)</f>
        <v>0</v>
      </c>
    </row>
    <row r="22" spans="1:6" x14ac:dyDescent="0.25">
      <c r="A22" s="215"/>
      <c r="B22" s="173" t="s">
        <v>366</v>
      </c>
      <c r="C22" s="216">
        <v>12100000</v>
      </c>
      <c r="D22" s="217" t="s">
        <v>503</v>
      </c>
      <c r="F22" s="171"/>
    </row>
    <row r="23" spans="1:6" x14ac:dyDescent="0.25">
      <c r="A23" s="215"/>
      <c r="B23" s="173"/>
      <c r="C23" s="216"/>
      <c r="D23" s="217"/>
      <c r="F23" s="171"/>
    </row>
    <row r="24" spans="1:6" x14ac:dyDescent="0.25">
      <c r="A24" s="215"/>
      <c r="B24" s="172" t="s">
        <v>394</v>
      </c>
      <c r="C24" s="213">
        <f>C25</f>
        <v>0</v>
      </c>
      <c r="D24" s="214">
        <f>SUM(D25:D28)</f>
        <v>0</v>
      </c>
    </row>
    <row r="25" spans="1:6" x14ac:dyDescent="0.25">
      <c r="A25" s="215"/>
      <c r="B25" s="173"/>
      <c r="C25" s="218"/>
      <c r="D25" s="217"/>
      <c r="F25" s="171"/>
    </row>
    <row r="26" spans="1:6" s="248" customFormat="1" x14ac:dyDescent="0.25">
      <c r="A26" s="244">
        <v>3331</v>
      </c>
      <c r="B26" s="245" t="s">
        <v>499</v>
      </c>
      <c r="C26" s="246">
        <v>35817706</v>
      </c>
      <c r="D26" s="247" t="s">
        <v>504</v>
      </c>
      <c r="E26" s="272"/>
    </row>
    <row r="27" spans="1:6" ht="13.8" x14ac:dyDescent="0.25">
      <c r="A27" s="200">
        <v>3334</v>
      </c>
      <c r="B27" s="172" t="s">
        <v>473</v>
      </c>
      <c r="C27" s="220"/>
      <c r="D27" s="208" t="s">
        <v>478</v>
      </c>
    </row>
    <row r="28" spans="1:6" x14ac:dyDescent="0.25">
      <c r="A28" s="202"/>
      <c r="B28" s="148"/>
      <c r="C28" s="221"/>
      <c r="D28" s="222"/>
    </row>
    <row r="29" spans="1:6" ht="13.8" x14ac:dyDescent="0.25">
      <c r="A29" s="200">
        <v>3335</v>
      </c>
      <c r="B29" s="136" t="s">
        <v>381</v>
      </c>
      <c r="C29" s="220">
        <f>SUM(C30:C34)</f>
        <v>2869172</v>
      </c>
      <c r="D29" s="223" t="s">
        <v>151</v>
      </c>
    </row>
    <row r="30" spans="1:6" x14ac:dyDescent="0.25">
      <c r="A30" s="202"/>
      <c r="B30" s="127" t="s">
        <v>480</v>
      </c>
      <c r="C30" s="203">
        <v>401253</v>
      </c>
      <c r="D30" s="204" t="s">
        <v>481</v>
      </c>
    </row>
    <row r="31" spans="1:6" x14ac:dyDescent="0.25">
      <c r="A31" s="202"/>
      <c r="B31" s="127" t="s">
        <v>479</v>
      </c>
      <c r="C31" s="203">
        <v>33333</v>
      </c>
      <c r="D31" s="204" t="s">
        <v>481</v>
      </c>
    </row>
    <row r="32" spans="1:6" x14ac:dyDescent="0.25">
      <c r="A32" s="202"/>
      <c r="B32" s="127" t="s">
        <v>505</v>
      </c>
      <c r="C32" s="203">
        <v>401253</v>
      </c>
      <c r="D32" s="204" t="s">
        <v>481</v>
      </c>
    </row>
    <row r="33" spans="1:10" x14ac:dyDescent="0.25">
      <c r="A33" s="202"/>
      <c r="B33" s="127" t="s">
        <v>506</v>
      </c>
      <c r="C33" s="203">
        <v>33333</v>
      </c>
      <c r="D33" s="204" t="s">
        <v>481</v>
      </c>
    </row>
    <row r="34" spans="1:10" x14ac:dyDescent="0.25">
      <c r="A34" s="202"/>
      <c r="B34" s="127" t="s">
        <v>507</v>
      </c>
      <c r="C34" s="203">
        <v>2000000</v>
      </c>
      <c r="D34" s="204" t="s">
        <v>481</v>
      </c>
    </row>
    <row r="35" spans="1:10" x14ac:dyDescent="0.25">
      <c r="A35" s="202"/>
      <c r="B35" s="127"/>
      <c r="C35" s="203"/>
      <c r="D35" s="204"/>
    </row>
    <row r="36" spans="1:10" x14ac:dyDescent="0.25">
      <c r="A36" s="202"/>
      <c r="B36" s="148"/>
      <c r="C36" s="148"/>
      <c r="D36" s="204"/>
    </row>
    <row r="37" spans="1:10" ht="13.8" x14ac:dyDescent="0.25">
      <c r="A37" s="200">
        <v>334</v>
      </c>
      <c r="B37" s="136" t="s">
        <v>153</v>
      </c>
      <c r="C37" s="224"/>
      <c r="D37" s="223"/>
    </row>
    <row r="38" spans="1:10" x14ac:dyDescent="0.25">
      <c r="A38" s="202"/>
      <c r="B38" s="127"/>
      <c r="C38" s="203"/>
      <c r="D38" s="204"/>
    </row>
    <row r="39" spans="1:10" x14ac:dyDescent="0.25">
      <c r="A39" s="200">
        <v>335</v>
      </c>
      <c r="B39" s="136" t="s">
        <v>129</v>
      </c>
      <c r="C39" s="136"/>
      <c r="D39" s="229"/>
    </row>
    <row r="40" spans="1:10" x14ac:dyDescent="0.25">
      <c r="A40" s="215"/>
      <c r="B40" s="142"/>
      <c r="C40" s="225"/>
      <c r="D40" s="226"/>
    </row>
    <row r="41" spans="1:10" x14ac:dyDescent="0.25">
      <c r="A41" s="215"/>
      <c r="B41" s="142"/>
      <c r="C41" s="225"/>
      <c r="D41" s="226"/>
    </row>
    <row r="42" spans="1:10" ht="35.25" customHeight="1" x14ac:dyDescent="0.25">
      <c r="A42" s="200" t="s">
        <v>385</v>
      </c>
      <c r="B42" s="133" t="s">
        <v>386</v>
      </c>
      <c r="C42" s="573" t="s">
        <v>418</v>
      </c>
      <c r="D42" s="574"/>
      <c r="F42" s="159"/>
      <c r="G42" s="159"/>
      <c r="H42" s="159"/>
      <c r="I42" s="159"/>
      <c r="J42" s="159"/>
    </row>
    <row r="43" spans="1:10" ht="99" customHeight="1" x14ac:dyDescent="0.25">
      <c r="A43" s="257"/>
      <c r="B43" s="256"/>
      <c r="C43" s="575" t="s">
        <v>422</v>
      </c>
      <c r="D43" s="576"/>
    </row>
    <row r="44" spans="1:10" x14ac:dyDescent="0.25">
      <c r="A44" s="200">
        <v>3388</v>
      </c>
      <c r="B44" s="136" t="s">
        <v>447</v>
      </c>
      <c r="C44" s="228">
        <f>SUM(C45:C46)</f>
        <v>12067247</v>
      </c>
      <c r="D44" s="229" t="s">
        <v>508</v>
      </c>
    </row>
    <row r="45" spans="1:10" s="157" customFormat="1" x14ac:dyDescent="0.25">
      <c r="A45" s="215"/>
      <c r="B45" s="142" t="s">
        <v>482</v>
      </c>
      <c r="C45" s="230">
        <v>12067247</v>
      </c>
      <c r="D45" s="299" t="s">
        <v>515</v>
      </c>
      <c r="E45" s="273"/>
    </row>
    <row r="46" spans="1:10" s="157" customFormat="1" x14ac:dyDescent="0.25">
      <c r="A46" s="215"/>
      <c r="B46" s="142" t="s">
        <v>483</v>
      </c>
      <c r="C46" s="230">
        <v>0</v>
      </c>
      <c r="D46" s="231"/>
      <c r="E46" s="273"/>
    </row>
    <row r="47" spans="1:10" s="157" customFormat="1" x14ac:dyDescent="0.25">
      <c r="A47" s="215"/>
      <c r="B47" s="142"/>
      <c r="C47" s="230"/>
      <c r="D47" s="231"/>
      <c r="E47" s="273"/>
    </row>
    <row r="48" spans="1:10" ht="13.8" x14ac:dyDescent="0.25">
      <c r="A48" s="200">
        <v>511</v>
      </c>
      <c r="B48" s="136" t="s">
        <v>484</v>
      </c>
      <c r="C48" s="233">
        <f>SUM(C49:C50)</f>
        <v>3181.82</v>
      </c>
      <c r="D48" s="234">
        <f>SUM(D49:D50)</f>
        <v>71575041</v>
      </c>
    </row>
    <row r="49" spans="1:5" s="157" customFormat="1" x14ac:dyDescent="0.25">
      <c r="A49" s="215"/>
      <c r="B49" s="142" t="s">
        <v>472</v>
      </c>
      <c r="C49" s="235">
        <v>3181.82</v>
      </c>
      <c r="D49" s="236">
        <v>71575041</v>
      </c>
      <c r="E49" s="273">
        <f>D49/C49</f>
        <v>22495.000031428553</v>
      </c>
    </row>
    <row r="50" spans="1:5" s="157" customFormat="1" x14ac:dyDescent="0.25">
      <c r="A50" s="215"/>
      <c r="B50" s="142"/>
      <c r="C50" s="230"/>
      <c r="D50" s="236"/>
      <c r="E50" s="273"/>
    </row>
    <row r="51" spans="1:5" x14ac:dyDescent="0.25">
      <c r="A51" s="200">
        <v>632</v>
      </c>
      <c r="B51" s="136"/>
      <c r="C51" s="228"/>
      <c r="D51" s="300" t="s">
        <v>509</v>
      </c>
    </row>
    <row r="52" spans="1:5" x14ac:dyDescent="0.25">
      <c r="A52" s="200">
        <v>642</v>
      </c>
      <c r="B52" s="136"/>
      <c r="C52" s="228"/>
      <c r="D52" s="229"/>
    </row>
    <row r="53" spans="1:5" s="157" customFormat="1" x14ac:dyDescent="0.25">
      <c r="A53" s="215"/>
      <c r="B53" s="142"/>
      <c r="C53" s="230"/>
      <c r="D53" s="231"/>
      <c r="E53" s="273"/>
    </row>
    <row r="54" spans="1:5" x14ac:dyDescent="0.25">
      <c r="A54" s="202"/>
      <c r="B54" s="148"/>
      <c r="C54" s="203"/>
      <c r="D54" s="237"/>
    </row>
    <row r="55" spans="1:5" x14ac:dyDescent="0.25">
      <c r="A55" s="200" t="s">
        <v>388</v>
      </c>
      <c r="B55" s="136"/>
      <c r="C55" s="228"/>
      <c r="D55" s="229"/>
    </row>
    <row r="56" spans="1:5" x14ac:dyDescent="0.25">
      <c r="A56" s="202"/>
      <c r="B56" s="148" t="s">
        <v>389</v>
      </c>
      <c r="C56" s="238"/>
      <c r="D56" s="237"/>
    </row>
    <row r="57" spans="1:5" x14ac:dyDescent="0.25">
      <c r="A57" s="202"/>
      <c r="B57" s="148"/>
      <c r="C57" s="567"/>
      <c r="D57" s="568"/>
    </row>
    <row r="58" spans="1:5" x14ac:dyDescent="0.25">
      <c r="A58" s="202"/>
      <c r="B58" s="148"/>
      <c r="C58" s="567"/>
      <c r="D58" s="568"/>
    </row>
    <row r="59" spans="1:5" x14ac:dyDescent="0.25">
      <c r="A59" s="202"/>
      <c r="B59" s="166"/>
      <c r="C59" s="562"/>
      <c r="D59" s="563"/>
    </row>
    <row r="60" spans="1:5" x14ac:dyDescent="0.25">
      <c r="A60" s="202"/>
      <c r="B60" s="148"/>
      <c r="C60" s="567"/>
      <c r="D60" s="568"/>
    </row>
    <row r="61" spans="1:5" x14ac:dyDescent="0.25">
      <c r="A61" s="202"/>
      <c r="B61" s="148"/>
      <c r="C61" s="567"/>
      <c r="D61" s="568"/>
    </row>
    <row r="62" spans="1:5" ht="28.5" customHeight="1" x14ac:dyDescent="0.25">
      <c r="A62" s="202"/>
      <c r="B62" s="132" t="s">
        <v>427</v>
      </c>
      <c r="C62" s="562" t="s">
        <v>428</v>
      </c>
      <c r="D62" s="563"/>
    </row>
    <row r="63" spans="1:5" x14ac:dyDescent="0.25">
      <c r="A63" s="202"/>
      <c r="B63" s="148"/>
      <c r="C63" s="239"/>
      <c r="D63" s="240"/>
    </row>
    <row r="64" spans="1:5" ht="15" customHeight="1" thickBot="1" x14ac:dyDescent="0.3">
      <c r="A64" s="241"/>
      <c r="B64" s="242"/>
      <c r="C64" s="557"/>
      <c r="D64" s="558"/>
    </row>
    <row r="65" spans="2:4" ht="13.8" thickTop="1" x14ac:dyDescent="0.25"/>
    <row r="66" spans="2:4" ht="36.75" customHeight="1" x14ac:dyDescent="0.25">
      <c r="B66" s="559" t="s">
        <v>406</v>
      </c>
      <c r="C66" s="560" t="s">
        <v>407</v>
      </c>
      <c r="D66" s="560"/>
    </row>
    <row r="67" spans="2:4" ht="59.25" customHeight="1" x14ac:dyDescent="0.25">
      <c r="B67" s="559"/>
      <c r="C67" s="556" t="s">
        <v>408</v>
      </c>
      <c r="D67" s="556"/>
    </row>
    <row r="68" spans="2:4" x14ac:dyDescent="0.25">
      <c r="B68" s="559"/>
      <c r="C68" s="556" t="s">
        <v>409</v>
      </c>
      <c r="D68" s="556"/>
    </row>
    <row r="69" spans="2:4" x14ac:dyDescent="0.25">
      <c r="B69" s="559"/>
      <c r="C69" s="561" t="s">
        <v>410</v>
      </c>
      <c r="D69" s="561"/>
    </row>
    <row r="70" spans="2:4" ht="54" customHeight="1" x14ac:dyDescent="0.25">
      <c r="B70" s="559"/>
      <c r="C70" s="561" t="s">
        <v>411</v>
      </c>
      <c r="D70" s="561"/>
    </row>
    <row r="71" spans="2:4" ht="30.75" customHeight="1" x14ac:dyDescent="0.25">
      <c r="B71" s="559"/>
      <c r="C71" s="556" t="s">
        <v>413</v>
      </c>
      <c r="D71" s="556"/>
    </row>
    <row r="73" spans="2:4" ht="100.5" customHeight="1" x14ac:dyDescent="0.25">
      <c r="B73" s="120" t="s">
        <v>412</v>
      </c>
      <c r="C73" s="556" t="s">
        <v>421</v>
      </c>
      <c r="D73" s="556"/>
    </row>
  </sheetData>
  <mergeCells count="20">
    <mergeCell ref="C73:D73"/>
    <mergeCell ref="B66:B71"/>
    <mergeCell ref="C66:D66"/>
    <mergeCell ref="C67:D67"/>
    <mergeCell ref="C68:D68"/>
    <mergeCell ref="C69:D69"/>
    <mergeCell ref="C70:D70"/>
    <mergeCell ref="C71:D71"/>
    <mergeCell ref="C64:D64"/>
    <mergeCell ref="A5:B7"/>
    <mergeCell ref="C9:D9"/>
    <mergeCell ref="C10:D10"/>
    <mergeCell ref="C42:D42"/>
    <mergeCell ref="C43:D43"/>
    <mergeCell ref="C57:D57"/>
    <mergeCell ref="C58:D58"/>
    <mergeCell ref="C59:D59"/>
    <mergeCell ref="C60:D60"/>
    <mergeCell ref="C61:D61"/>
    <mergeCell ref="C62:D62"/>
  </mergeCells>
  <pageMargins left="0.7" right="0.7" top="0.75" bottom="0.75" header="0.3" footer="0.3"/>
  <pageSetup scale="72"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07"/>
  <sheetViews>
    <sheetView topLeftCell="A13" workbookViewId="0">
      <selection activeCell="C27" sqref="C27"/>
    </sheetView>
  </sheetViews>
  <sheetFormatPr defaultRowHeight="13.8" x14ac:dyDescent="0.25"/>
  <cols>
    <col min="1" max="1" width="11" customWidth="1"/>
    <col min="2" max="2" width="32.3984375" customWidth="1"/>
    <col min="3" max="8" width="12.69921875" bestFit="1" customWidth="1"/>
    <col min="9" max="9" width="11.296875" customWidth="1"/>
    <col min="10" max="11" width="12.69921875" customWidth="1"/>
  </cols>
  <sheetData>
    <row r="1" spans="1:11" x14ac:dyDescent="0.25">
      <c r="A1" s="295" t="s">
        <v>7</v>
      </c>
      <c r="B1" s="295" t="s">
        <v>168</v>
      </c>
      <c r="C1" s="295" t="s">
        <v>169</v>
      </c>
      <c r="D1" s="295" t="s">
        <v>170</v>
      </c>
      <c r="E1" s="295" t="s">
        <v>171</v>
      </c>
      <c r="F1" s="295" t="s">
        <v>172</v>
      </c>
      <c r="G1" s="295" t="s">
        <v>173</v>
      </c>
      <c r="H1" s="295" t="s">
        <v>174</v>
      </c>
      <c r="I1" s="293" t="s">
        <v>513</v>
      </c>
      <c r="J1" s="294" t="s">
        <v>514</v>
      </c>
      <c r="K1" s="294"/>
    </row>
    <row r="2" spans="1:11" s="296" customFormat="1" x14ac:dyDescent="0.25">
      <c r="A2" s="282" t="s">
        <v>178</v>
      </c>
      <c r="B2" s="282" t="s">
        <v>179</v>
      </c>
      <c r="C2" s="283">
        <v>1726528596</v>
      </c>
      <c r="D2" s="283"/>
      <c r="E2" s="283">
        <v>78868865</v>
      </c>
      <c r="F2" s="283">
        <v>813337417</v>
      </c>
      <c r="G2" s="283">
        <v>992060044</v>
      </c>
      <c r="H2" s="283"/>
      <c r="I2" s="284"/>
      <c r="J2" s="285"/>
      <c r="K2" s="285" t="s">
        <v>151</v>
      </c>
    </row>
    <row r="3" spans="1:11" x14ac:dyDescent="0.25">
      <c r="A3" s="278" t="s">
        <v>180</v>
      </c>
      <c r="B3" s="278" t="s">
        <v>181</v>
      </c>
      <c r="C3" s="279">
        <v>1582411236</v>
      </c>
      <c r="D3" s="279"/>
      <c r="E3" s="279">
        <v>136365</v>
      </c>
      <c r="F3" s="279">
        <v>813337417</v>
      </c>
      <c r="G3" s="279">
        <v>769210184</v>
      </c>
      <c r="H3" s="279"/>
      <c r="I3" s="280"/>
      <c r="J3" s="281"/>
      <c r="K3" s="281"/>
    </row>
    <row r="4" spans="1:11" x14ac:dyDescent="0.25">
      <c r="A4" s="278" t="s">
        <v>182</v>
      </c>
      <c r="B4" s="278" t="s">
        <v>183</v>
      </c>
      <c r="C4" s="279">
        <v>1582411236</v>
      </c>
      <c r="D4" s="279"/>
      <c r="E4" s="279">
        <v>136365</v>
      </c>
      <c r="F4" s="279">
        <v>813337417</v>
      </c>
      <c r="G4" s="279">
        <v>769210184</v>
      </c>
      <c r="H4" s="279"/>
      <c r="I4" s="280"/>
      <c r="J4" s="281">
        <v>769210184</v>
      </c>
      <c r="K4" s="281"/>
    </row>
    <row r="5" spans="1:11" x14ac:dyDescent="0.25">
      <c r="A5" s="278" t="s">
        <v>184</v>
      </c>
      <c r="B5" s="278" t="s">
        <v>185</v>
      </c>
      <c r="C5" s="279">
        <v>144117360</v>
      </c>
      <c r="D5" s="279"/>
      <c r="E5" s="279">
        <v>78732500</v>
      </c>
      <c r="F5" s="279"/>
      <c r="G5" s="279">
        <v>222849860</v>
      </c>
      <c r="H5" s="279"/>
      <c r="I5" s="280"/>
      <c r="J5" s="281"/>
      <c r="K5" s="281"/>
    </row>
    <row r="6" spans="1:11" x14ac:dyDescent="0.25">
      <c r="A6" s="278" t="s">
        <v>186</v>
      </c>
      <c r="B6" s="278" t="s">
        <v>187</v>
      </c>
      <c r="C6" s="279">
        <v>144117360</v>
      </c>
      <c r="D6" s="279"/>
      <c r="E6" s="279">
        <v>78732500</v>
      </c>
      <c r="F6" s="279"/>
      <c r="G6" s="279">
        <v>222849860</v>
      </c>
      <c r="H6" s="279"/>
      <c r="I6" s="280">
        <v>9838</v>
      </c>
      <c r="J6" s="281">
        <v>222849860</v>
      </c>
      <c r="K6" s="281"/>
    </row>
    <row r="7" spans="1:11" x14ac:dyDescent="0.25">
      <c r="A7" s="282" t="s">
        <v>188</v>
      </c>
      <c r="B7" s="282" t="s">
        <v>189</v>
      </c>
      <c r="C7" s="283"/>
      <c r="D7" s="283"/>
      <c r="E7" s="283">
        <v>78732545</v>
      </c>
      <c r="F7" s="283">
        <v>78732545</v>
      </c>
      <c r="G7" s="283"/>
      <c r="H7" s="283"/>
      <c r="I7" s="284"/>
      <c r="J7" s="285"/>
      <c r="K7" s="285" t="s">
        <v>151</v>
      </c>
    </row>
    <row r="8" spans="1:11" x14ac:dyDescent="0.25">
      <c r="A8" s="278" t="s">
        <v>190</v>
      </c>
      <c r="B8" s="278" t="s">
        <v>191</v>
      </c>
      <c r="C8" s="279"/>
      <c r="D8" s="279"/>
      <c r="E8" s="279">
        <v>78732545</v>
      </c>
      <c r="F8" s="279">
        <v>78732545</v>
      </c>
      <c r="G8" s="279"/>
      <c r="H8" s="279"/>
      <c r="I8" s="280"/>
      <c r="J8" s="281"/>
      <c r="K8" s="281"/>
    </row>
    <row r="9" spans="1:11" x14ac:dyDescent="0.25">
      <c r="A9" s="278" t="s">
        <v>192</v>
      </c>
      <c r="B9" s="278" t="s">
        <v>193</v>
      </c>
      <c r="C9" s="279"/>
      <c r="D9" s="279"/>
      <c r="E9" s="279">
        <v>78732545</v>
      </c>
      <c r="F9" s="279">
        <v>78732545</v>
      </c>
      <c r="G9" s="279"/>
      <c r="H9" s="279"/>
      <c r="I9" s="280"/>
      <c r="J9" s="281"/>
      <c r="K9" s="281"/>
    </row>
    <row r="10" spans="1:11" x14ac:dyDescent="0.25">
      <c r="A10" s="278" t="s">
        <v>457</v>
      </c>
      <c r="B10" s="278" t="s">
        <v>458</v>
      </c>
      <c r="C10" s="279"/>
      <c r="D10" s="279"/>
      <c r="E10" s="279"/>
      <c r="F10" s="279"/>
      <c r="G10" s="279"/>
      <c r="H10" s="279"/>
      <c r="I10" s="280"/>
      <c r="J10" s="281"/>
      <c r="K10" s="281"/>
    </row>
    <row r="11" spans="1:11" x14ac:dyDescent="0.25">
      <c r="A11" s="278" t="s">
        <v>194</v>
      </c>
      <c r="B11" s="278" t="s">
        <v>195</v>
      </c>
      <c r="C11" s="279"/>
      <c r="D11" s="279"/>
      <c r="E11" s="279">
        <v>78732545</v>
      </c>
      <c r="F11" s="279">
        <v>78732545</v>
      </c>
      <c r="G11" s="279"/>
      <c r="H11" s="279"/>
      <c r="I11" s="280"/>
      <c r="J11" s="281"/>
      <c r="K11" s="281"/>
    </row>
    <row r="12" spans="1:11" x14ac:dyDescent="0.25">
      <c r="A12" s="274" t="s">
        <v>196</v>
      </c>
      <c r="B12" s="274" t="s">
        <v>197</v>
      </c>
      <c r="C12" s="275">
        <v>105647041</v>
      </c>
      <c r="D12" s="275"/>
      <c r="E12" s="275">
        <v>1100000</v>
      </c>
      <c r="F12" s="275">
        <v>1100000</v>
      </c>
      <c r="G12" s="275">
        <v>105647041</v>
      </c>
      <c r="H12" s="275"/>
      <c r="I12" s="276"/>
      <c r="J12" s="289">
        <f>C13+E13-F40</f>
        <v>99589537</v>
      </c>
      <c r="K12" s="297" t="s">
        <v>510</v>
      </c>
    </row>
    <row r="13" spans="1:11" x14ac:dyDescent="0.25">
      <c r="A13" s="286" t="s">
        <v>198</v>
      </c>
      <c r="B13" s="286" t="s">
        <v>199</v>
      </c>
      <c r="C13" s="287">
        <v>105647041</v>
      </c>
      <c r="D13" s="287"/>
      <c r="E13" s="287">
        <v>1100000</v>
      </c>
      <c r="F13" s="287">
        <v>1100000</v>
      </c>
      <c r="G13" s="287">
        <v>105647041</v>
      </c>
      <c r="H13" s="287"/>
      <c r="I13" s="288"/>
    </row>
    <row r="14" spans="1:11" x14ac:dyDescent="0.25">
      <c r="A14" s="286" t="s">
        <v>200</v>
      </c>
      <c r="B14" s="286" t="s">
        <v>201</v>
      </c>
      <c r="C14" s="287">
        <v>105647041</v>
      </c>
      <c r="D14" s="287"/>
      <c r="E14" s="287">
        <v>1100000</v>
      </c>
      <c r="F14" s="287">
        <v>1100000</v>
      </c>
      <c r="G14" s="287">
        <v>105647041</v>
      </c>
      <c r="H14" s="287"/>
      <c r="I14" s="288"/>
      <c r="J14" s="289"/>
      <c r="K14" s="289"/>
    </row>
    <row r="15" spans="1:11" x14ac:dyDescent="0.25">
      <c r="A15" s="286" t="s">
        <v>202</v>
      </c>
      <c r="B15" s="286" t="s">
        <v>203</v>
      </c>
      <c r="C15" s="287">
        <v>105647041</v>
      </c>
      <c r="D15" s="287"/>
      <c r="E15" s="287">
        <v>1100000</v>
      </c>
      <c r="F15" s="287">
        <v>1100000</v>
      </c>
      <c r="G15" s="287">
        <v>105647041</v>
      </c>
      <c r="H15" s="287"/>
      <c r="I15" s="288"/>
      <c r="J15" s="289"/>
      <c r="K15" s="289"/>
    </row>
    <row r="16" spans="1:11" x14ac:dyDescent="0.25">
      <c r="A16" s="286" t="s">
        <v>204</v>
      </c>
      <c r="B16" s="286" t="s">
        <v>205</v>
      </c>
      <c r="C16" s="287"/>
      <c r="D16" s="287"/>
      <c r="E16" s="287"/>
      <c r="F16" s="287"/>
      <c r="G16" s="287"/>
      <c r="H16" s="287"/>
      <c r="I16" s="288"/>
      <c r="J16" s="289"/>
      <c r="K16" s="289"/>
    </row>
    <row r="17" spans="1:11" x14ac:dyDescent="0.25">
      <c r="A17" s="286" t="s">
        <v>206</v>
      </c>
      <c r="B17" s="286" t="s">
        <v>207</v>
      </c>
      <c r="C17" s="287"/>
      <c r="D17" s="287"/>
      <c r="E17" s="287"/>
      <c r="F17" s="287"/>
      <c r="G17" s="287"/>
      <c r="H17" s="287"/>
      <c r="I17" s="288"/>
      <c r="J17" s="289"/>
      <c r="K17" s="289"/>
    </row>
    <row r="18" spans="1:11" x14ac:dyDescent="0.25">
      <c r="A18" s="274" t="s">
        <v>208</v>
      </c>
      <c r="B18" s="274" t="s">
        <v>209</v>
      </c>
      <c r="C18" s="275"/>
      <c r="D18" s="275"/>
      <c r="E18" s="275"/>
      <c r="F18" s="275"/>
      <c r="G18" s="275"/>
      <c r="H18" s="275"/>
      <c r="I18" s="276"/>
      <c r="J18" s="277"/>
      <c r="K18" s="277"/>
    </row>
    <row r="19" spans="1:11" x14ac:dyDescent="0.25">
      <c r="A19" s="286" t="s">
        <v>210</v>
      </c>
      <c r="B19" s="286" t="s">
        <v>211</v>
      </c>
      <c r="C19" s="287"/>
      <c r="D19" s="287"/>
      <c r="E19" s="287"/>
      <c r="F19" s="287"/>
      <c r="G19" s="287"/>
      <c r="H19" s="287"/>
      <c r="I19" s="288"/>
      <c r="J19" s="289"/>
      <c r="K19" s="289"/>
    </row>
    <row r="20" spans="1:11" x14ac:dyDescent="0.25">
      <c r="A20" s="274" t="s">
        <v>212</v>
      </c>
      <c r="B20" s="274" t="s">
        <v>213</v>
      </c>
      <c r="C20" s="275"/>
      <c r="D20" s="275"/>
      <c r="E20" s="275"/>
      <c r="F20" s="275"/>
      <c r="G20" s="275"/>
      <c r="H20" s="275"/>
      <c r="I20" s="276"/>
      <c r="J20" s="277"/>
      <c r="K20" s="277"/>
    </row>
    <row r="21" spans="1:11" x14ac:dyDescent="0.25">
      <c r="A21" s="286" t="s">
        <v>214</v>
      </c>
      <c r="B21" s="286" t="s">
        <v>213</v>
      </c>
      <c r="C21" s="287"/>
      <c r="D21" s="287"/>
      <c r="E21" s="287"/>
      <c r="F21" s="287"/>
      <c r="G21" s="287"/>
      <c r="H21" s="287"/>
      <c r="I21" s="288"/>
      <c r="J21" s="289"/>
      <c r="K21" s="289"/>
    </row>
    <row r="22" spans="1:11" x14ac:dyDescent="0.25">
      <c r="A22" s="274" t="s">
        <v>215</v>
      </c>
      <c r="B22" s="274" t="s">
        <v>216</v>
      </c>
      <c r="C22" s="275"/>
      <c r="D22" s="275"/>
      <c r="E22" s="275">
        <v>26110080</v>
      </c>
      <c r="F22" s="275"/>
      <c r="G22" s="275">
        <v>26110080</v>
      </c>
      <c r="H22" s="275"/>
      <c r="I22" s="276"/>
      <c r="J22" s="277"/>
      <c r="K22" s="298" t="s">
        <v>511</v>
      </c>
    </row>
    <row r="23" spans="1:11" x14ac:dyDescent="0.25">
      <c r="A23" s="286" t="s">
        <v>217</v>
      </c>
      <c r="B23" s="286" t="s">
        <v>218</v>
      </c>
      <c r="C23" s="287"/>
      <c r="D23" s="287"/>
      <c r="E23" s="287">
        <v>26110080</v>
      </c>
      <c r="F23" s="287"/>
      <c r="G23" s="287">
        <v>26110080</v>
      </c>
      <c r="H23" s="287"/>
      <c r="I23" s="288"/>
      <c r="J23" s="289"/>
      <c r="K23" s="289"/>
    </row>
    <row r="24" spans="1:11" x14ac:dyDescent="0.25">
      <c r="A24" s="274" t="s">
        <v>219</v>
      </c>
      <c r="B24" s="274" t="s">
        <v>220</v>
      </c>
      <c r="C24" s="275"/>
      <c r="D24" s="275"/>
      <c r="E24" s="275"/>
      <c r="F24" s="275"/>
      <c r="G24" s="275"/>
      <c r="H24" s="275"/>
      <c r="I24" s="276"/>
      <c r="J24" s="277"/>
      <c r="K24" s="277"/>
    </row>
    <row r="25" spans="1:11" x14ac:dyDescent="0.25">
      <c r="A25" s="286" t="s">
        <v>221</v>
      </c>
      <c r="B25" s="286" t="s">
        <v>222</v>
      </c>
      <c r="C25" s="287"/>
      <c r="D25" s="287"/>
      <c r="E25" s="287"/>
      <c r="F25" s="287"/>
      <c r="G25" s="287"/>
      <c r="H25" s="287"/>
      <c r="I25" s="288"/>
      <c r="J25" s="289"/>
      <c r="K25" s="289"/>
    </row>
    <row r="26" spans="1:11" x14ac:dyDescent="0.25">
      <c r="A26" s="282" t="s">
        <v>223</v>
      </c>
      <c r="B26" s="282" t="s">
        <v>224</v>
      </c>
      <c r="C26" s="283">
        <v>61778775</v>
      </c>
      <c r="D26" s="283"/>
      <c r="E26" s="283"/>
      <c r="F26" s="283">
        <v>11062929</v>
      </c>
      <c r="G26" s="283">
        <v>50715846</v>
      </c>
      <c r="H26" s="283"/>
      <c r="I26" s="284"/>
      <c r="J26" s="285"/>
      <c r="K26" s="285"/>
    </row>
    <row r="27" spans="1:11" x14ac:dyDescent="0.25">
      <c r="A27" s="278" t="s">
        <v>225</v>
      </c>
      <c r="B27" s="278" t="s">
        <v>226</v>
      </c>
      <c r="C27" s="279">
        <v>60000000</v>
      </c>
      <c r="D27" s="279"/>
      <c r="E27" s="279"/>
      <c r="F27" s="279">
        <v>11000000</v>
      </c>
      <c r="G27" s="279">
        <v>49000000</v>
      </c>
      <c r="H27" s="279"/>
      <c r="I27" s="280"/>
      <c r="J27" s="281"/>
      <c r="K27" s="281"/>
    </row>
    <row r="28" spans="1:11" x14ac:dyDescent="0.25">
      <c r="A28" s="278" t="s">
        <v>227</v>
      </c>
      <c r="B28" s="278" t="s">
        <v>228</v>
      </c>
      <c r="C28" s="279">
        <v>60000000</v>
      </c>
      <c r="D28" s="279"/>
      <c r="E28" s="279"/>
      <c r="F28" s="279">
        <v>11000000</v>
      </c>
      <c r="G28" s="279">
        <v>49000000</v>
      </c>
      <c r="H28" s="279"/>
      <c r="I28" s="280"/>
      <c r="J28" s="281"/>
      <c r="K28" s="281"/>
    </row>
    <row r="29" spans="1:11" x14ac:dyDescent="0.25">
      <c r="A29" s="278" t="s">
        <v>229</v>
      </c>
      <c r="B29" s="278" t="s">
        <v>230</v>
      </c>
      <c r="C29" s="279">
        <v>1778775</v>
      </c>
      <c r="D29" s="279"/>
      <c r="E29" s="279"/>
      <c r="F29" s="279">
        <v>62929</v>
      </c>
      <c r="G29" s="279">
        <v>1715846</v>
      </c>
      <c r="H29" s="279"/>
      <c r="I29" s="280"/>
      <c r="J29" s="281"/>
      <c r="K29" s="281"/>
    </row>
    <row r="30" spans="1:11" x14ac:dyDescent="0.25">
      <c r="A30" s="278" t="s">
        <v>231</v>
      </c>
      <c r="B30" s="278" t="s">
        <v>232</v>
      </c>
      <c r="C30" s="279">
        <v>1778775</v>
      </c>
      <c r="D30" s="279"/>
      <c r="E30" s="279"/>
      <c r="F30" s="279">
        <v>62929</v>
      </c>
      <c r="G30" s="279">
        <v>1715846</v>
      </c>
      <c r="H30" s="279"/>
      <c r="I30" s="280"/>
      <c r="J30" s="281"/>
      <c r="K30" s="281"/>
    </row>
    <row r="31" spans="1:11" x14ac:dyDescent="0.25">
      <c r="A31" s="282" t="s">
        <v>233</v>
      </c>
      <c r="B31" s="282" t="s">
        <v>234</v>
      </c>
      <c r="C31" s="283">
        <v>5000000</v>
      </c>
      <c r="D31" s="283"/>
      <c r="E31" s="283"/>
      <c r="F31" s="283"/>
      <c r="G31" s="283">
        <v>5000000</v>
      </c>
      <c r="H31" s="283"/>
      <c r="I31" s="284"/>
      <c r="J31" s="285"/>
      <c r="K31" s="285"/>
    </row>
    <row r="32" spans="1:11" x14ac:dyDescent="0.25">
      <c r="A32" s="278" t="s">
        <v>235</v>
      </c>
      <c r="B32" s="278" t="s">
        <v>236</v>
      </c>
      <c r="C32" s="279">
        <v>5000000</v>
      </c>
      <c r="D32" s="279"/>
      <c r="E32" s="279"/>
      <c r="F32" s="279"/>
      <c r="G32" s="279">
        <v>5000000</v>
      </c>
      <c r="H32" s="279"/>
      <c r="I32" s="280"/>
      <c r="J32" s="281"/>
      <c r="K32" s="281"/>
    </row>
    <row r="33" spans="1:11" x14ac:dyDescent="0.25">
      <c r="A33" s="282" t="s">
        <v>237</v>
      </c>
      <c r="B33" s="282" t="s">
        <v>238</v>
      </c>
      <c r="C33" s="283"/>
      <c r="D33" s="283">
        <v>757130000</v>
      </c>
      <c r="E33" s="283">
        <v>757130000</v>
      </c>
      <c r="F33" s="283">
        <v>12100000</v>
      </c>
      <c r="G33" s="283"/>
      <c r="H33" s="283">
        <v>12100000</v>
      </c>
      <c r="I33" s="284"/>
      <c r="J33" s="285"/>
      <c r="K33" s="285"/>
    </row>
    <row r="34" spans="1:11" x14ac:dyDescent="0.25">
      <c r="A34" s="278" t="s">
        <v>239</v>
      </c>
      <c r="B34" s="278" t="s">
        <v>240</v>
      </c>
      <c r="C34" s="279"/>
      <c r="D34" s="279">
        <v>757130000</v>
      </c>
      <c r="E34" s="279">
        <v>757130000</v>
      </c>
      <c r="F34" s="279">
        <v>12100000</v>
      </c>
      <c r="G34" s="279"/>
      <c r="H34" s="279">
        <v>12100000</v>
      </c>
      <c r="I34" s="280"/>
      <c r="J34" s="281"/>
      <c r="K34" s="281"/>
    </row>
    <row r="35" spans="1:11" x14ac:dyDescent="0.25">
      <c r="A35" s="278" t="s">
        <v>241</v>
      </c>
      <c r="B35" s="278" t="s">
        <v>242</v>
      </c>
      <c r="C35" s="279"/>
      <c r="D35" s="279">
        <v>757130000</v>
      </c>
      <c r="E35" s="279">
        <v>757130000</v>
      </c>
      <c r="F35" s="279">
        <v>12100000</v>
      </c>
      <c r="G35" s="279"/>
      <c r="H35" s="279">
        <v>12100000</v>
      </c>
      <c r="I35" s="280"/>
      <c r="J35" s="281"/>
      <c r="K35" s="281"/>
    </row>
    <row r="36" spans="1:11" x14ac:dyDescent="0.25">
      <c r="A36" s="278" t="s">
        <v>243</v>
      </c>
      <c r="B36" s="278" t="s">
        <v>244</v>
      </c>
      <c r="C36" s="279"/>
      <c r="D36" s="279">
        <v>757130000</v>
      </c>
      <c r="E36" s="279">
        <v>757130000</v>
      </c>
      <c r="F36" s="279">
        <v>12100000</v>
      </c>
      <c r="G36" s="279"/>
      <c r="H36" s="279">
        <v>12100000</v>
      </c>
      <c r="I36" s="280"/>
      <c r="J36" s="281"/>
      <c r="K36" s="281"/>
    </row>
    <row r="37" spans="1:11" x14ac:dyDescent="0.25">
      <c r="A37" s="274" t="s">
        <v>245</v>
      </c>
      <c r="B37" s="274" t="s">
        <v>246</v>
      </c>
      <c r="C37" s="275"/>
      <c r="D37" s="275">
        <v>36252292</v>
      </c>
      <c r="E37" s="275">
        <v>1100000</v>
      </c>
      <c r="F37" s="275">
        <v>9592090</v>
      </c>
      <c r="G37" s="275"/>
      <c r="H37" s="275">
        <v>44744382</v>
      </c>
      <c r="I37" s="276"/>
      <c r="J37" s="277"/>
      <c r="K37" s="277"/>
    </row>
    <row r="38" spans="1:11" x14ac:dyDescent="0.25">
      <c r="A38" s="286" t="s">
        <v>247</v>
      </c>
      <c r="B38" s="286" t="s">
        <v>248</v>
      </c>
      <c r="C38" s="287"/>
      <c r="D38" s="287">
        <v>35817706</v>
      </c>
      <c r="E38" s="287">
        <v>1100000</v>
      </c>
      <c r="F38" s="287">
        <v>7157504</v>
      </c>
      <c r="G38" s="287"/>
      <c r="H38" s="287">
        <v>41875210</v>
      </c>
      <c r="I38" s="288"/>
      <c r="J38" s="289"/>
      <c r="K38" s="289"/>
    </row>
    <row r="39" spans="1:11" x14ac:dyDescent="0.25">
      <c r="A39" s="286" t="s">
        <v>249</v>
      </c>
      <c r="B39" s="286" t="s">
        <v>250</v>
      </c>
      <c r="C39" s="287"/>
      <c r="D39" s="287">
        <v>35817706</v>
      </c>
      <c r="E39" s="287">
        <v>1100000</v>
      </c>
      <c r="F39" s="287">
        <v>7157504</v>
      </c>
      <c r="G39" s="287"/>
      <c r="H39" s="287">
        <v>41875210</v>
      </c>
      <c r="I39" s="288"/>
      <c r="J39" s="289"/>
      <c r="K39" s="289"/>
    </row>
    <row r="40" spans="1:11" x14ac:dyDescent="0.25">
      <c r="A40" s="286" t="s">
        <v>251</v>
      </c>
      <c r="B40" s="286" t="s">
        <v>252</v>
      </c>
      <c r="C40" s="287"/>
      <c r="D40" s="287">
        <v>35817706</v>
      </c>
      <c r="E40" s="287">
        <v>1100000</v>
      </c>
      <c r="F40" s="287">
        <v>7157504</v>
      </c>
      <c r="G40" s="287"/>
      <c r="H40" s="287">
        <v>41875210</v>
      </c>
      <c r="I40" s="288"/>
      <c r="J40" s="289"/>
      <c r="K40" s="289"/>
    </row>
    <row r="41" spans="1:11" x14ac:dyDescent="0.25">
      <c r="A41" s="286" t="s">
        <v>253</v>
      </c>
      <c r="B41" s="286" t="s">
        <v>254</v>
      </c>
      <c r="C41" s="287"/>
      <c r="D41" s="287"/>
      <c r="E41" s="287"/>
      <c r="F41" s="287"/>
      <c r="G41" s="287"/>
      <c r="H41" s="287"/>
      <c r="I41" s="288"/>
      <c r="J41" s="289"/>
      <c r="K41" s="289"/>
    </row>
    <row r="42" spans="1:11" x14ac:dyDescent="0.25">
      <c r="A42" s="286" t="s">
        <v>255</v>
      </c>
      <c r="B42" s="286" t="s">
        <v>256</v>
      </c>
      <c r="C42" s="287"/>
      <c r="D42" s="287"/>
      <c r="E42" s="287"/>
      <c r="F42" s="287"/>
      <c r="G42" s="287"/>
      <c r="H42" s="287"/>
      <c r="I42" s="288"/>
      <c r="J42" s="289"/>
      <c r="K42" s="289"/>
    </row>
    <row r="43" spans="1:11" x14ac:dyDescent="0.25">
      <c r="A43" s="286" t="s">
        <v>257</v>
      </c>
      <c r="B43" s="286" t="s">
        <v>258</v>
      </c>
      <c r="C43" s="287"/>
      <c r="D43" s="287"/>
      <c r="E43" s="287"/>
      <c r="F43" s="287"/>
      <c r="G43" s="287"/>
      <c r="H43" s="287"/>
      <c r="I43" s="288"/>
      <c r="J43" s="289"/>
      <c r="K43" s="289"/>
    </row>
    <row r="44" spans="1:11" x14ac:dyDescent="0.25">
      <c r="A44" s="286" t="s">
        <v>259</v>
      </c>
      <c r="B44" s="286" t="s">
        <v>260</v>
      </c>
      <c r="C44" s="287"/>
      <c r="D44" s="287"/>
      <c r="E44" s="287"/>
      <c r="F44" s="287"/>
      <c r="G44" s="287"/>
      <c r="H44" s="287"/>
      <c r="I44" s="288"/>
      <c r="J44" s="289"/>
      <c r="K44" s="289"/>
    </row>
    <row r="45" spans="1:11" x14ac:dyDescent="0.25">
      <c r="A45" s="286" t="s">
        <v>261</v>
      </c>
      <c r="B45" s="286" t="s">
        <v>262</v>
      </c>
      <c r="C45" s="287"/>
      <c r="D45" s="287"/>
      <c r="E45" s="287"/>
      <c r="F45" s="287"/>
      <c r="G45" s="287"/>
      <c r="H45" s="287"/>
      <c r="I45" s="288"/>
      <c r="J45" s="289"/>
      <c r="K45" s="289"/>
    </row>
    <row r="46" spans="1:11" x14ac:dyDescent="0.25">
      <c r="A46" s="286" t="s">
        <v>263</v>
      </c>
      <c r="B46" s="286" t="s">
        <v>264</v>
      </c>
      <c r="C46" s="287"/>
      <c r="D46" s="287"/>
      <c r="E46" s="287"/>
      <c r="F46" s="287"/>
      <c r="G46" s="287"/>
      <c r="H46" s="287"/>
      <c r="I46" s="288"/>
      <c r="J46" s="289"/>
      <c r="K46" s="289"/>
    </row>
    <row r="47" spans="1:11" x14ac:dyDescent="0.25">
      <c r="A47" s="286" t="s">
        <v>265</v>
      </c>
      <c r="B47" s="286" t="s">
        <v>266</v>
      </c>
      <c r="C47" s="287"/>
      <c r="D47" s="287"/>
      <c r="E47" s="287"/>
      <c r="F47" s="287"/>
      <c r="G47" s="287"/>
      <c r="H47" s="287"/>
      <c r="I47" s="288"/>
      <c r="J47" s="289"/>
      <c r="K47" s="289"/>
    </row>
    <row r="48" spans="1:11" x14ac:dyDescent="0.25">
      <c r="A48" s="286" t="s">
        <v>267</v>
      </c>
      <c r="B48" s="286" t="s">
        <v>268</v>
      </c>
      <c r="C48" s="287"/>
      <c r="D48" s="287"/>
      <c r="E48" s="287"/>
      <c r="F48" s="287"/>
      <c r="G48" s="287"/>
      <c r="H48" s="287"/>
      <c r="I48" s="288"/>
      <c r="J48" s="289"/>
      <c r="K48" s="289"/>
    </row>
    <row r="49" spans="1:11" x14ac:dyDescent="0.25">
      <c r="A49" s="278" t="s">
        <v>269</v>
      </c>
      <c r="B49" s="278" t="s">
        <v>270</v>
      </c>
      <c r="C49" s="279"/>
      <c r="D49" s="279">
        <v>434586</v>
      </c>
      <c r="E49" s="279"/>
      <c r="F49" s="279">
        <v>2434586</v>
      </c>
      <c r="G49" s="279"/>
      <c r="H49" s="279">
        <v>2869172</v>
      </c>
      <c r="I49" s="280"/>
      <c r="J49" s="281"/>
      <c r="K49" s="281"/>
    </row>
    <row r="50" spans="1:11" x14ac:dyDescent="0.25">
      <c r="A50" s="278" t="s">
        <v>271</v>
      </c>
      <c r="B50" s="278" t="s">
        <v>272</v>
      </c>
      <c r="C50" s="279"/>
      <c r="D50" s="279"/>
      <c r="E50" s="279"/>
      <c r="F50" s="279"/>
      <c r="G50" s="279"/>
      <c r="H50" s="279"/>
      <c r="I50" s="280"/>
      <c r="J50" s="281"/>
      <c r="K50" s="281"/>
    </row>
    <row r="51" spans="1:11" x14ac:dyDescent="0.25">
      <c r="A51" s="278" t="s">
        <v>273</v>
      </c>
      <c r="B51" s="278" t="s">
        <v>274</v>
      </c>
      <c r="C51" s="279"/>
      <c r="D51" s="279"/>
      <c r="E51" s="279"/>
      <c r="F51" s="279"/>
      <c r="G51" s="279"/>
      <c r="H51" s="279"/>
      <c r="I51" s="280"/>
      <c r="J51" s="281"/>
      <c r="K51" s="281"/>
    </row>
    <row r="52" spans="1:11" x14ac:dyDescent="0.25">
      <c r="A52" s="282" t="s">
        <v>275</v>
      </c>
      <c r="B52" s="282" t="s">
        <v>276</v>
      </c>
      <c r="C52" s="283"/>
      <c r="D52" s="283"/>
      <c r="E52" s="283">
        <v>24842192</v>
      </c>
      <c r="F52" s="283">
        <v>24842192</v>
      </c>
      <c r="G52" s="283"/>
      <c r="H52" s="283"/>
      <c r="I52" s="284"/>
      <c r="J52" s="285"/>
      <c r="K52" s="285"/>
    </row>
    <row r="53" spans="1:11" x14ac:dyDescent="0.25">
      <c r="A53" s="278" t="s">
        <v>277</v>
      </c>
      <c r="B53" s="278" t="s">
        <v>278</v>
      </c>
      <c r="C53" s="279"/>
      <c r="D53" s="279"/>
      <c r="E53" s="279">
        <v>24842192</v>
      </c>
      <c r="F53" s="279">
        <v>24842192</v>
      </c>
      <c r="G53" s="279"/>
      <c r="H53" s="279"/>
      <c r="I53" s="280"/>
      <c r="J53" s="281"/>
      <c r="K53" s="281"/>
    </row>
    <row r="54" spans="1:11" x14ac:dyDescent="0.25">
      <c r="A54" s="282" t="s">
        <v>279</v>
      </c>
      <c r="B54" s="282" t="s">
        <v>280</v>
      </c>
      <c r="C54" s="283"/>
      <c r="D54" s="283"/>
      <c r="E54" s="283"/>
      <c r="F54" s="283"/>
      <c r="G54" s="283"/>
      <c r="H54" s="283"/>
      <c r="I54" s="284"/>
      <c r="J54" s="285"/>
      <c r="K54" s="285"/>
    </row>
    <row r="55" spans="1:11" x14ac:dyDescent="0.25">
      <c r="A55" s="278" t="s">
        <v>281</v>
      </c>
      <c r="B55" s="278" t="s">
        <v>282</v>
      </c>
      <c r="C55" s="279"/>
      <c r="D55" s="279"/>
      <c r="E55" s="279"/>
      <c r="F55" s="279"/>
      <c r="G55" s="279"/>
      <c r="H55" s="279"/>
      <c r="I55" s="280"/>
      <c r="J55" s="281"/>
      <c r="K55" s="281"/>
    </row>
    <row r="56" spans="1:11" x14ac:dyDescent="0.25">
      <c r="A56" s="278" t="s">
        <v>283</v>
      </c>
      <c r="B56" s="278" t="s">
        <v>284</v>
      </c>
      <c r="C56" s="279"/>
      <c r="D56" s="279"/>
      <c r="E56" s="279"/>
      <c r="F56" s="279"/>
      <c r="G56" s="279"/>
      <c r="H56" s="279"/>
      <c r="I56" s="280"/>
      <c r="J56" s="281"/>
      <c r="K56" s="281"/>
    </row>
    <row r="57" spans="1:11" x14ac:dyDescent="0.25">
      <c r="A57" s="282" t="s">
        <v>285</v>
      </c>
      <c r="B57" s="282" t="s">
        <v>286</v>
      </c>
      <c r="C57" s="283"/>
      <c r="D57" s="283">
        <v>10188308</v>
      </c>
      <c r="E57" s="283">
        <v>15383412</v>
      </c>
      <c r="F57" s="283">
        <v>17712351</v>
      </c>
      <c r="G57" s="283"/>
      <c r="H57" s="283">
        <v>12517247</v>
      </c>
      <c r="I57" s="284"/>
      <c r="J57" s="285"/>
      <c r="K57" s="285"/>
    </row>
    <row r="58" spans="1:11" x14ac:dyDescent="0.25">
      <c r="A58" s="278" t="s">
        <v>287</v>
      </c>
      <c r="B58" s="278" t="s">
        <v>288</v>
      </c>
      <c r="C58" s="279"/>
      <c r="D58" s="279"/>
      <c r="E58" s="279">
        <v>4189600</v>
      </c>
      <c r="F58" s="279">
        <v>4189600</v>
      </c>
      <c r="G58" s="279"/>
      <c r="H58" s="279"/>
      <c r="I58" s="280"/>
      <c r="J58" s="281"/>
      <c r="K58" s="281"/>
    </row>
    <row r="59" spans="1:11" x14ac:dyDescent="0.25">
      <c r="A59" s="278" t="s">
        <v>289</v>
      </c>
      <c r="B59" s="278" t="s">
        <v>290</v>
      </c>
      <c r="C59" s="279"/>
      <c r="D59" s="279"/>
      <c r="E59" s="279">
        <v>754128</v>
      </c>
      <c r="F59" s="279">
        <v>754128</v>
      </c>
      <c r="G59" s="279"/>
      <c r="H59" s="279"/>
      <c r="I59" s="280"/>
      <c r="J59" s="281"/>
      <c r="K59" s="281"/>
    </row>
    <row r="60" spans="1:11" x14ac:dyDescent="0.25">
      <c r="A60" s="278" t="s">
        <v>291</v>
      </c>
      <c r="B60" s="278" t="s">
        <v>292</v>
      </c>
      <c r="C60" s="279"/>
      <c r="D60" s="279"/>
      <c r="E60" s="279">
        <v>167584</v>
      </c>
      <c r="F60" s="279">
        <v>167584</v>
      </c>
      <c r="G60" s="279"/>
      <c r="H60" s="279"/>
      <c r="I60" s="280"/>
      <c r="J60" s="281"/>
      <c r="K60" s="281"/>
    </row>
    <row r="61" spans="1:11" x14ac:dyDescent="0.25">
      <c r="A61" s="286" t="s">
        <v>293</v>
      </c>
      <c r="B61" s="286" t="s">
        <v>286</v>
      </c>
      <c r="C61" s="287"/>
      <c r="D61" s="287">
        <v>10188308</v>
      </c>
      <c r="E61" s="287">
        <v>10272100</v>
      </c>
      <c r="F61" s="287">
        <v>12601039</v>
      </c>
      <c r="G61" s="287"/>
      <c r="H61" s="287">
        <v>12517247</v>
      </c>
      <c r="I61" s="288"/>
      <c r="J61" s="289"/>
      <c r="K61" s="289"/>
    </row>
    <row r="62" spans="1:11" x14ac:dyDescent="0.25">
      <c r="A62" s="286" t="s">
        <v>294</v>
      </c>
      <c r="B62" s="286" t="s">
        <v>295</v>
      </c>
      <c r="C62" s="287"/>
      <c r="D62" s="287">
        <v>10188308</v>
      </c>
      <c r="E62" s="287">
        <v>10272100</v>
      </c>
      <c r="F62" s="287">
        <v>12601039</v>
      </c>
      <c r="G62" s="287"/>
      <c r="H62" s="287">
        <v>12517247</v>
      </c>
      <c r="I62" s="288"/>
      <c r="J62" s="289"/>
      <c r="K62" s="289"/>
    </row>
    <row r="63" spans="1:11" x14ac:dyDescent="0.25">
      <c r="A63" s="286" t="s">
        <v>296</v>
      </c>
      <c r="B63" s="286" t="s">
        <v>297</v>
      </c>
      <c r="C63" s="287"/>
      <c r="D63" s="287">
        <v>10188308</v>
      </c>
      <c r="E63" s="287">
        <v>10272100</v>
      </c>
      <c r="F63" s="287">
        <v>12601039</v>
      </c>
      <c r="G63" s="287"/>
      <c r="H63" s="287">
        <v>12517247</v>
      </c>
      <c r="I63" s="288"/>
      <c r="J63" s="289"/>
      <c r="K63" s="289"/>
    </row>
    <row r="64" spans="1:11" x14ac:dyDescent="0.25">
      <c r="A64" s="274" t="s">
        <v>298</v>
      </c>
      <c r="B64" s="274" t="s">
        <v>299</v>
      </c>
      <c r="C64" s="275"/>
      <c r="D64" s="275">
        <v>60000000</v>
      </c>
      <c r="E64" s="275"/>
      <c r="F64" s="275"/>
      <c r="G64" s="275"/>
      <c r="H64" s="275">
        <v>60000000</v>
      </c>
      <c r="I64" s="276"/>
      <c r="J64" s="277"/>
      <c r="K64" s="277"/>
    </row>
    <row r="65" spans="1:11" x14ac:dyDescent="0.25">
      <c r="A65" s="286" t="s">
        <v>300</v>
      </c>
      <c r="B65" s="286" t="s">
        <v>301</v>
      </c>
      <c r="C65" s="287"/>
      <c r="D65" s="287">
        <v>60000000</v>
      </c>
      <c r="E65" s="287"/>
      <c r="F65" s="287"/>
      <c r="G65" s="287"/>
      <c r="H65" s="287">
        <v>60000000</v>
      </c>
      <c r="I65" s="288"/>
      <c r="J65" s="289"/>
      <c r="K65" s="289"/>
    </row>
    <row r="66" spans="1:11" x14ac:dyDescent="0.25">
      <c r="A66" s="286" t="s">
        <v>302</v>
      </c>
      <c r="B66" s="286" t="s">
        <v>303</v>
      </c>
      <c r="C66" s="287"/>
      <c r="D66" s="287">
        <v>60000000</v>
      </c>
      <c r="E66" s="287"/>
      <c r="F66" s="287"/>
      <c r="G66" s="287"/>
      <c r="H66" s="287">
        <v>60000000</v>
      </c>
      <c r="I66" s="288"/>
      <c r="J66" s="289"/>
      <c r="K66" s="289"/>
    </row>
    <row r="67" spans="1:11" x14ac:dyDescent="0.25">
      <c r="A67" s="286" t="s">
        <v>304</v>
      </c>
      <c r="B67" s="286" t="s">
        <v>301</v>
      </c>
      <c r="C67" s="287"/>
      <c r="D67" s="287">
        <v>60000000</v>
      </c>
      <c r="E67" s="287"/>
      <c r="F67" s="287"/>
      <c r="G67" s="287"/>
      <c r="H67" s="287">
        <v>60000000</v>
      </c>
      <c r="I67" s="288"/>
      <c r="J67" s="289"/>
      <c r="K67" s="289"/>
    </row>
    <row r="68" spans="1:11" x14ac:dyDescent="0.25">
      <c r="A68" s="274" t="s">
        <v>305</v>
      </c>
      <c r="B68" s="274" t="s">
        <v>306</v>
      </c>
      <c r="C68" s="275"/>
      <c r="D68" s="275">
        <v>1035383812</v>
      </c>
      <c r="E68" s="275"/>
      <c r="F68" s="275">
        <v>14787570</v>
      </c>
      <c r="G68" s="275"/>
      <c r="H68" s="275">
        <v>1050171382</v>
      </c>
      <c r="I68" s="276"/>
      <c r="J68" s="277"/>
      <c r="K68" s="277"/>
    </row>
    <row r="69" spans="1:11" x14ac:dyDescent="0.25">
      <c r="A69" s="286" t="s">
        <v>307</v>
      </c>
      <c r="B69" s="286" t="s">
        <v>308</v>
      </c>
      <c r="C69" s="287"/>
      <c r="D69" s="287">
        <v>660332300</v>
      </c>
      <c r="E69" s="287"/>
      <c r="F69" s="287"/>
      <c r="G69" s="287"/>
      <c r="H69" s="287">
        <v>660332300</v>
      </c>
      <c r="I69" s="288"/>
      <c r="J69" s="289"/>
      <c r="K69" s="289"/>
    </row>
    <row r="70" spans="1:11" x14ac:dyDescent="0.25">
      <c r="A70" s="286" t="s">
        <v>309</v>
      </c>
      <c r="B70" s="286" t="s">
        <v>310</v>
      </c>
      <c r="C70" s="287"/>
      <c r="D70" s="287">
        <v>375051512</v>
      </c>
      <c r="E70" s="287"/>
      <c r="F70" s="287">
        <v>14787570</v>
      </c>
      <c r="G70" s="287"/>
      <c r="H70" s="287">
        <v>389839082</v>
      </c>
      <c r="I70" s="288"/>
      <c r="J70" s="289"/>
      <c r="K70" s="289"/>
    </row>
    <row r="71" spans="1:11" x14ac:dyDescent="0.25">
      <c r="A71" s="274" t="s">
        <v>311</v>
      </c>
      <c r="B71" s="274" t="s">
        <v>312</v>
      </c>
      <c r="C71" s="275"/>
      <c r="D71" s="275"/>
      <c r="E71" s="275">
        <v>71575041</v>
      </c>
      <c r="F71" s="275">
        <v>71575041</v>
      </c>
      <c r="G71" s="275"/>
      <c r="H71" s="275"/>
      <c r="I71" s="276"/>
      <c r="J71" s="277"/>
      <c r="K71" s="277"/>
    </row>
    <row r="72" spans="1:11" x14ac:dyDescent="0.25">
      <c r="A72" s="286" t="s">
        <v>459</v>
      </c>
      <c r="B72" s="286" t="s">
        <v>460</v>
      </c>
      <c r="C72" s="287"/>
      <c r="D72" s="287"/>
      <c r="E72" s="287"/>
      <c r="F72" s="287"/>
      <c r="G72" s="287"/>
      <c r="H72" s="287"/>
      <c r="I72" s="288"/>
      <c r="J72" s="289"/>
      <c r="K72" s="289"/>
    </row>
    <row r="73" spans="1:11" x14ac:dyDescent="0.25">
      <c r="A73" s="286" t="s">
        <v>461</v>
      </c>
      <c r="B73" s="286" t="s">
        <v>462</v>
      </c>
      <c r="C73" s="287"/>
      <c r="D73" s="287"/>
      <c r="E73" s="287"/>
      <c r="F73" s="287"/>
      <c r="G73" s="287"/>
      <c r="H73" s="287"/>
      <c r="I73" s="288"/>
      <c r="J73" s="289"/>
      <c r="K73" s="289"/>
    </row>
    <row r="74" spans="1:11" x14ac:dyDescent="0.25">
      <c r="A74" s="286" t="s">
        <v>313</v>
      </c>
      <c r="B74" s="286" t="s">
        <v>314</v>
      </c>
      <c r="C74" s="287"/>
      <c r="D74" s="287"/>
      <c r="E74" s="287">
        <v>71575041</v>
      </c>
      <c r="F74" s="287">
        <v>71575041</v>
      </c>
      <c r="G74" s="287"/>
      <c r="H74" s="287"/>
      <c r="I74" s="288"/>
      <c r="J74" s="289"/>
      <c r="K74" s="289"/>
    </row>
    <row r="75" spans="1:11" x14ac:dyDescent="0.25">
      <c r="A75" s="286" t="s">
        <v>315</v>
      </c>
      <c r="B75" s="286" t="s">
        <v>316</v>
      </c>
      <c r="C75" s="287"/>
      <c r="D75" s="287"/>
      <c r="E75" s="287">
        <v>71575041</v>
      </c>
      <c r="F75" s="287">
        <v>71575041</v>
      </c>
      <c r="G75" s="287"/>
      <c r="H75" s="287"/>
      <c r="I75" s="288"/>
      <c r="J75" s="289"/>
      <c r="K75" s="289"/>
    </row>
    <row r="76" spans="1:11" x14ac:dyDescent="0.25">
      <c r="A76" s="274" t="s">
        <v>317</v>
      </c>
      <c r="B76" s="274" t="s">
        <v>318</v>
      </c>
      <c r="C76" s="275"/>
      <c r="D76" s="275"/>
      <c r="E76" s="275">
        <v>136365</v>
      </c>
      <c r="F76" s="275">
        <v>136365</v>
      </c>
      <c r="G76" s="275"/>
      <c r="H76" s="275"/>
      <c r="I76" s="276"/>
      <c r="J76" s="277"/>
      <c r="K76" s="277"/>
    </row>
    <row r="77" spans="1:11" x14ac:dyDescent="0.25">
      <c r="A77" s="286" t="s">
        <v>319</v>
      </c>
      <c r="B77" s="286" t="s">
        <v>320</v>
      </c>
      <c r="C77" s="287"/>
      <c r="D77" s="287"/>
      <c r="E77" s="287">
        <v>136365</v>
      </c>
      <c r="F77" s="287">
        <v>136365</v>
      </c>
      <c r="G77" s="287"/>
      <c r="H77" s="287"/>
      <c r="I77" s="288"/>
      <c r="J77" s="289"/>
      <c r="K77" s="289"/>
    </row>
    <row r="78" spans="1:11" x14ac:dyDescent="0.25">
      <c r="A78" s="274" t="s">
        <v>321</v>
      </c>
      <c r="B78" s="274" t="s">
        <v>322</v>
      </c>
      <c r="C78" s="275"/>
      <c r="D78" s="275"/>
      <c r="E78" s="275">
        <v>26110080</v>
      </c>
      <c r="F78" s="275">
        <v>26110080</v>
      </c>
      <c r="G78" s="275"/>
      <c r="H78" s="275"/>
      <c r="I78" s="276"/>
      <c r="J78" s="277"/>
      <c r="K78" s="277"/>
    </row>
    <row r="79" spans="1:11" x14ac:dyDescent="0.25">
      <c r="A79" s="274" t="s">
        <v>323</v>
      </c>
      <c r="B79" s="274" t="s">
        <v>324</v>
      </c>
      <c r="C79" s="275"/>
      <c r="D79" s="275"/>
      <c r="E79" s="275"/>
      <c r="F79" s="275"/>
      <c r="G79" s="275"/>
      <c r="H79" s="275"/>
      <c r="I79" s="276"/>
      <c r="J79" s="277"/>
      <c r="K79" s="277"/>
    </row>
    <row r="80" spans="1:11" x14ac:dyDescent="0.25">
      <c r="A80" s="286" t="s">
        <v>325</v>
      </c>
      <c r="B80" s="286" t="s">
        <v>326</v>
      </c>
      <c r="C80" s="287"/>
      <c r="D80" s="287"/>
      <c r="E80" s="287"/>
      <c r="F80" s="287"/>
      <c r="G80" s="287"/>
      <c r="H80" s="287"/>
      <c r="I80" s="288"/>
      <c r="J80" s="289"/>
      <c r="K80" s="289"/>
    </row>
    <row r="81" spans="1:11" x14ac:dyDescent="0.25">
      <c r="A81" s="286" t="s">
        <v>463</v>
      </c>
      <c r="B81" s="286" t="s">
        <v>464</v>
      </c>
      <c r="C81" s="287"/>
      <c r="D81" s="287"/>
      <c r="E81" s="287"/>
      <c r="F81" s="287"/>
      <c r="G81" s="287"/>
      <c r="H81" s="287"/>
      <c r="I81" s="288"/>
      <c r="J81" s="289"/>
      <c r="K81" s="289"/>
    </row>
    <row r="82" spans="1:11" x14ac:dyDescent="0.25">
      <c r="A82" s="286" t="s">
        <v>327</v>
      </c>
      <c r="B82" s="286" t="s">
        <v>328</v>
      </c>
      <c r="C82" s="287"/>
      <c r="D82" s="287"/>
      <c r="E82" s="287"/>
      <c r="F82" s="287"/>
      <c r="G82" s="287"/>
      <c r="H82" s="287"/>
      <c r="I82" s="288"/>
      <c r="J82" s="289"/>
      <c r="K82" s="289"/>
    </row>
    <row r="83" spans="1:11" x14ac:dyDescent="0.25">
      <c r="A83" s="274" t="s">
        <v>329</v>
      </c>
      <c r="B83" s="274" t="s">
        <v>330</v>
      </c>
      <c r="C83" s="275"/>
      <c r="D83" s="275"/>
      <c r="E83" s="275"/>
      <c r="F83" s="275"/>
      <c r="G83" s="275"/>
      <c r="H83" s="275"/>
      <c r="I83" s="276"/>
      <c r="J83" s="277"/>
      <c r="K83" s="277"/>
    </row>
    <row r="84" spans="1:11" x14ac:dyDescent="0.25">
      <c r="A84" s="286" t="s">
        <v>331</v>
      </c>
      <c r="B84" s="286" t="s">
        <v>332</v>
      </c>
      <c r="C84" s="287"/>
      <c r="D84" s="287"/>
      <c r="E84" s="287"/>
      <c r="F84" s="287"/>
      <c r="G84" s="287"/>
      <c r="H84" s="287"/>
      <c r="I84" s="288"/>
      <c r="J84" s="289"/>
      <c r="K84" s="289"/>
    </row>
    <row r="85" spans="1:11" x14ac:dyDescent="0.25">
      <c r="A85" s="274" t="s">
        <v>491</v>
      </c>
      <c r="B85" s="274" t="s">
        <v>492</v>
      </c>
      <c r="C85" s="275"/>
      <c r="D85" s="275"/>
      <c r="E85" s="275">
        <v>20000000</v>
      </c>
      <c r="F85" s="275">
        <v>20000000</v>
      </c>
      <c r="G85" s="275"/>
      <c r="H85" s="275"/>
      <c r="I85" s="276"/>
      <c r="J85" s="277"/>
      <c r="K85" s="277"/>
    </row>
    <row r="86" spans="1:11" x14ac:dyDescent="0.25">
      <c r="A86" s="286" t="s">
        <v>493</v>
      </c>
      <c r="B86" s="286" t="s">
        <v>342</v>
      </c>
      <c r="C86" s="287"/>
      <c r="D86" s="287"/>
      <c r="E86" s="287"/>
      <c r="F86" s="287"/>
      <c r="G86" s="287"/>
      <c r="H86" s="287"/>
      <c r="I86" s="288"/>
      <c r="J86" s="289"/>
      <c r="K86" s="289"/>
    </row>
    <row r="87" spans="1:11" x14ac:dyDescent="0.25">
      <c r="A87" s="286" t="s">
        <v>512</v>
      </c>
      <c r="B87" s="286" t="s">
        <v>352</v>
      </c>
      <c r="C87" s="287"/>
      <c r="D87" s="287"/>
      <c r="E87" s="287">
        <v>20000000</v>
      </c>
      <c r="F87" s="287">
        <v>20000000</v>
      </c>
      <c r="G87" s="287"/>
      <c r="H87" s="287"/>
      <c r="I87" s="288"/>
      <c r="J87" s="289"/>
      <c r="K87" s="289"/>
    </row>
    <row r="88" spans="1:11" x14ac:dyDescent="0.25">
      <c r="A88" s="274" t="s">
        <v>333</v>
      </c>
      <c r="B88" s="274" t="s">
        <v>334</v>
      </c>
      <c r="C88" s="275"/>
      <c r="D88" s="275"/>
      <c r="E88" s="275">
        <v>36923791</v>
      </c>
      <c r="F88" s="275">
        <v>36923791</v>
      </c>
      <c r="G88" s="275"/>
      <c r="H88" s="275"/>
      <c r="I88" s="276"/>
      <c r="J88" s="277"/>
      <c r="K88" s="277"/>
    </row>
    <row r="89" spans="1:11" x14ac:dyDescent="0.25">
      <c r="A89" s="286" t="s">
        <v>335</v>
      </c>
      <c r="B89" s="286" t="s">
        <v>336</v>
      </c>
      <c r="C89" s="287"/>
      <c r="D89" s="287"/>
      <c r="E89" s="287">
        <v>8000000</v>
      </c>
      <c r="F89" s="287">
        <v>8000000</v>
      </c>
      <c r="G89" s="287"/>
      <c r="H89" s="287"/>
      <c r="I89" s="288"/>
      <c r="J89" s="289"/>
      <c r="K89" s="289"/>
    </row>
    <row r="90" spans="1:11" x14ac:dyDescent="0.25">
      <c r="A90" s="286" t="s">
        <v>337</v>
      </c>
      <c r="B90" s="286" t="s">
        <v>338</v>
      </c>
      <c r="C90" s="287"/>
      <c r="D90" s="287"/>
      <c r="E90" s="287">
        <v>4267247</v>
      </c>
      <c r="F90" s="287">
        <v>4267247</v>
      </c>
      <c r="G90" s="287"/>
      <c r="H90" s="287"/>
      <c r="I90" s="288"/>
      <c r="J90" s="289"/>
      <c r="K90" s="289"/>
    </row>
    <row r="91" spans="1:11" x14ac:dyDescent="0.25">
      <c r="A91" s="286" t="s">
        <v>339</v>
      </c>
      <c r="B91" s="286" t="s">
        <v>340</v>
      </c>
      <c r="C91" s="287"/>
      <c r="D91" s="287"/>
      <c r="E91" s="287"/>
      <c r="F91" s="287"/>
      <c r="G91" s="287"/>
      <c r="H91" s="287"/>
      <c r="I91" s="288"/>
      <c r="J91" s="289"/>
      <c r="K91" s="289"/>
    </row>
    <row r="92" spans="1:11" x14ac:dyDescent="0.25">
      <c r="A92" s="286" t="s">
        <v>341</v>
      </c>
      <c r="B92" s="286" t="s">
        <v>342</v>
      </c>
      <c r="C92" s="287"/>
      <c r="D92" s="287"/>
      <c r="E92" s="287">
        <v>5846262</v>
      </c>
      <c r="F92" s="287">
        <v>5846262</v>
      </c>
      <c r="G92" s="287"/>
      <c r="H92" s="287"/>
      <c r="I92" s="288"/>
      <c r="J92" s="289"/>
      <c r="K92" s="289"/>
    </row>
    <row r="93" spans="1:11" x14ac:dyDescent="0.25">
      <c r="A93" s="286" t="s">
        <v>343</v>
      </c>
      <c r="B93" s="286" t="s">
        <v>344</v>
      </c>
      <c r="C93" s="287"/>
      <c r="D93" s="287"/>
      <c r="E93" s="287"/>
      <c r="F93" s="287"/>
      <c r="G93" s="287"/>
      <c r="H93" s="287"/>
      <c r="I93" s="288"/>
      <c r="J93" s="289"/>
      <c r="K93" s="289"/>
    </row>
    <row r="94" spans="1:11" x14ac:dyDescent="0.25">
      <c r="A94" s="286" t="s">
        <v>345</v>
      </c>
      <c r="B94" s="286" t="s">
        <v>346</v>
      </c>
      <c r="C94" s="287"/>
      <c r="D94" s="287"/>
      <c r="E94" s="287">
        <v>450000</v>
      </c>
      <c r="F94" s="287">
        <v>450000</v>
      </c>
      <c r="G94" s="287"/>
      <c r="H94" s="287"/>
      <c r="I94" s="288"/>
      <c r="J94" s="289"/>
      <c r="K94" s="289"/>
    </row>
    <row r="95" spans="1:11" x14ac:dyDescent="0.25">
      <c r="A95" s="286" t="s">
        <v>347</v>
      </c>
      <c r="B95" s="286" t="s">
        <v>348</v>
      </c>
      <c r="C95" s="287"/>
      <c r="D95" s="287"/>
      <c r="E95" s="287">
        <v>62929</v>
      </c>
      <c r="F95" s="287">
        <v>62929</v>
      </c>
      <c r="G95" s="287"/>
      <c r="H95" s="287"/>
      <c r="I95" s="288"/>
      <c r="J95" s="289"/>
      <c r="K95" s="289"/>
    </row>
    <row r="96" spans="1:11" x14ac:dyDescent="0.25">
      <c r="A96" s="286" t="s">
        <v>349</v>
      </c>
      <c r="B96" s="286" t="s">
        <v>350</v>
      </c>
      <c r="C96" s="287"/>
      <c r="D96" s="287"/>
      <c r="E96" s="287">
        <v>5333333</v>
      </c>
      <c r="F96" s="287">
        <v>5333333</v>
      </c>
      <c r="G96" s="287"/>
      <c r="H96" s="287"/>
      <c r="I96" s="288"/>
      <c r="J96" s="289"/>
      <c r="K96" s="289"/>
    </row>
    <row r="97" spans="1:11" x14ac:dyDescent="0.25">
      <c r="A97" s="286" t="s">
        <v>351</v>
      </c>
      <c r="B97" s="286" t="s">
        <v>352</v>
      </c>
      <c r="C97" s="287"/>
      <c r="D97" s="287"/>
      <c r="E97" s="287">
        <v>18810282</v>
      </c>
      <c r="F97" s="287">
        <v>18810282</v>
      </c>
      <c r="G97" s="287"/>
      <c r="H97" s="287"/>
      <c r="I97" s="288"/>
      <c r="J97" s="289"/>
      <c r="K97" s="289"/>
    </row>
    <row r="98" spans="1:11" x14ac:dyDescent="0.25">
      <c r="A98" s="274" t="s">
        <v>353</v>
      </c>
      <c r="B98" s="274" t="s">
        <v>354</v>
      </c>
      <c r="C98" s="275"/>
      <c r="D98" s="275"/>
      <c r="E98" s="275"/>
      <c r="F98" s="275"/>
      <c r="G98" s="275"/>
      <c r="H98" s="275"/>
      <c r="I98" s="276"/>
      <c r="J98" s="277"/>
      <c r="K98" s="277"/>
    </row>
    <row r="99" spans="1:11" x14ac:dyDescent="0.25">
      <c r="A99" s="286" t="s">
        <v>355</v>
      </c>
      <c r="B99" s="286" t="s">
        <v>354</v>
      </c>
      <c r="C99" s="287"/>
      <c r="D99" s="287"/>
      <c r="E99" s="287"/>
      <c r="F99" s="287"/>
      <c r="G99" s="287"/>
      <c r="H99" s="287"/>
      <c r="I99" s="288"/>
      <c r="J99" s="289"/>
      <c r="K99" s="289"/>
    </row>
    <row r="100" spans="1:11" x14ac:dyDescent="0.25">
      <c r="A100" s="274" t="s">
        <v>356</v>
      </c>
      <c r="B100" s="274" t="s">
        <v>357</v>
      </c>
      <c r="C100" s="275"/>
      <c r="D100" s="275"/>
      <c r="E100" s="275">
        <v>45</v>
      </c>
      <c r="F100" s="275">
        <v>45</v>
      </c>
      <c r="G100" s="275"/>
      <c r="H100" s="275"/>
      <c r="I100" s="276"/>
      <c r="J100" s="277"/>
      <c r="K100" s="277"/>
    </row>
    <row r="101" spans="1:11" x14ac:dyDescent="0.25">
      <c r="A101" s="286" t="s">
        <v>358</v>
      </c>
      <c r="B101" s="286" t="s">
        <v>357</v>
      </c>
      <c r="C101" s="287"/>
      <c r="D101" s="287"/>
      <c r="E101" s="287">
        <v>45</v>
      </c>
      <c r="F101" s="287">
        <v>45</v>
      </c>
      <c r="G101" s="287"/>
      <c r="H101" s="287"/>
      <c r="I101" s="288"/>
      <c r="J101" s="289"/>
      <c r="K101" s="289"/>
    </row>
    <row r="102" spans="1:11" x14ac:dyDescent="0.25">
      <c r="A102" s="274" t="s">
        <v>359</v>
      </c>
      <c r="B102" s="274" t="s">
        <v>360</v>
      </c>
      <c r="C102" s="275"/>
      <c r="D102" s="275"/>
      <c r="E102" s="275"/>
      <c r="F102" s="275"/>
      <c r="G102" s="275"/>
      <c r="H102" s="275"/>
      <c r="I102" s="276"/>
      <c r="J102" s="277"/>
      <c r="K102" s="277"/>
    </row>
    <row r="103" spans="1:11" x14ac:dyDescent="0.25">
      <c r="A103" s="286" t="s">
        <v>361</v>
      </c>
      <c r="B103" s="286" t="s">
        <v>362</v>
      </c>
      <c r="C103" s="287"/>
      <c r="D103" s="287"/>
      <c r="E103" s="287"/>
      <c r="F103" s="287"/>
      <c r="G103" s="287"/>
      <c r="H103" s="287"/>
      <c r="I103" s="288"/>
      <c r="J103" s="289"/>
      <c r="K103" s="289"/>
    </row>
    <row r="104" spans="1:11" x14ac:dyDescent="0.25">
      <c r="A104" s="274" t="s">
        <v>363</v>
      </c>
      <c r="B104" s="274" t="s">
        <v>364</v>
      </c>
      <c r="C104" s="275"/>
      <c r="D104" s="275"/>
      <c r="E104" s="275">
        <v>71711406</v>
      </c>
      <c r="F104" s="275">
        <v>71711406</v>
      </c>
      <c r="G104" s="275"/>
      <c r="H104" s="275"/>
      <c r="I104" s="276"/>
      <c r="J104" s="277"/>
      <c r="K104" s="277"/>
    </row>
    <row r="105" spans="1:11" x14ac:dyDescent="0.25">
      <c r="C105" s="185"/>
      <c r="D105" s="185"/>
      <c r="E105" s="185"/>
      <c r="F105" s="185"/>
      <c r="G105" s="185"/>
      <c r="H105" s="185"/>
      <c r="I105" s="288"/>
      <c r="J105" s="289"/>
      <c r="K105" s="289"/>
    </row>
    <row r="106" spans="1:11" x14ac:dyDescent="0.25">
      <c r="B106" s="190" t="s">
        <v>365</v>
      </c>
      <c r="C106" s="180">
        <v>1898954412</v>
      </c>
      <c r="D106" s="180">
        <v>1898954412</v>
      </c>
      <c r="E106" s="180">
        <v>1209723822</v>
      </c>
      <c r="F106" s="180">
        <v>1209723822</v>
      </c>
      <c r="G106" s="180">
        <v>1179533011</v>
      </c>
      <c r="H106" s="180">
        <v>1179533011</v>
      </c>
      <c r="I106" s="290"/>
      <c r="J106" s="277"/>
      <c r="K106" s="277"/>
    </row>
    <row r="107" spans="1:11" x14ac:dyDescent="0.25">
      <c r="A107" s="259"/>
      <c r="B107" s="259"/>
      <c r="C107" s="259"/>
      <c r="D107" s="259"/>
      <c r="E107" s="259"/>
      <c r="F107" s="259"/>
      <c r="G107" s="259"/>
      <c r="H107" s="259"/>
      <c r="I107" s="291"/>
      <c r="J107" s="292"/>
      <c r="K107" s="292"/>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70"/>
  <sheetViews>
    <sheetView view="pageBreakPreview" topLeftCell="A10" zoomScaleNormal="100" zoomScaleSheetLayoutView="100" workbookViewId="0">
      <selection activeCell="C58" sqref="C58:D58"/>
    </sheetView>
  </sheetViews>
  <sheetFormatPr defaultColWidth="9.09765625" defaultRowHeight="13.2" x14ac:dyDescent="0.25"/>
  <cols>
    <col min="1" max="1" width="10.69921875" style="121" customWidth="1"/>
    <col min="2" max="2" width="52.69921875" style="121" customWidth="1"/>
    <col min="3" max="3" width="13.296875" style="121" bestFit="1" customWidth="1"/>
    <col min="4" max="4" width="48" style="121" customWidth="1"/>
    <col min="5" max="5" width="11.59765625" style="269" bestFit="1" customWidth="1"/>
    <col min="6" max="6" width="13.59765625" style="121" bestFit="1" customWidth="1"/>
    <col min="7" max="7" width="12.296875" style="121" bestFit="1" customWidth="1"/>
    <col min="8" max="10" width="11.296875" style="121" bestFit="1" customWidth="1"/>
    <col min="11" max="16384" width="9.09765625" style="121"/>
  </cols>
  <sheetData>
    <row r="1" spans="1:6" x14ac:dyDescent="0.25">
      <c r="A1" s="76" t="s">
        <v>366</v>
      </c>
      <c r="B1" s="78"/>
      <c r="C1" s="84"/>
      <c r="D1" s="84"/>
    </row>
    <row r="2" spans="1:6" ht="26.4" x14ac:dyDescent="0.25">
      <c r="A2" s="77"/>
      <c r="B2" s="78"/>
      <c r="C2" s="79" t="s">
        <v>367</v>
      </c>
      <c r="D2" s="81" t="s">
        <v>128</v>
      </c>
    </row>
    <row r="3" spans="1:6" ht="26.4" x14ac:dyDescent="0.25">
      <c r="A3" s="76" t="s">
        <v>390</v>
      </c>
      <c r="B3" s="78"/>
      <c r="C3" s="79" t="s">
        <v>368</v>
      </c>
      <c r="D3" s="80" t="s">
        <v>127</v>
      </c>
    </row>
    <row r="4" spans="1:6" x14ac:dyDescent="0.25">
      <c r="A4" s="78"/>
      <c r="B4" s="78"/>
      <c r="C4" s="79" t="s">
        <v>369</v>
      </c>
      <c r="D4" s="81" t="s">
        <v>127</v>
      </c>
    </row>
    <row r="5" spans="1:6" x14ac:dyDescent="0.25">
      <c r="A5" s="564" t="s">
        <v>370</v>
      </c>
      <c r="B5" s="564"/>
      <c r="C5" s="79" t="s">
        <v>371</v>
      </c>
      <c r="D5" s="82">
        <v>44512</v>
      </c>
    </row>
    <row r="6" spans="1:6" x14ac:dyDescent="0.25">
      <c r="A6" s="564"/>
      <c r="B6" s="564"/>
      <c r="C6" s="81" t="s">
        <v>372</v>
      </c>
      <c r="D6" s="83">
        <v>44470</v>
      </c>
    </row>
    <row r="7" spans="1:6" x14ac:dyDescent="0.25">
      <c r="A7" s="564"/>
      <c r="B7" s="564"/>
      <c r="C7" s="84"/>
      <c r="D7" s="85"/>
    </row>
    <row r="8" spans="1:6" ht="13.8" thickBot="1" x14ac:dyDescent="0.3">
      <c r="A8" s="86"/>
      <c r="B8" s="86"/>
      <c r="C8" s="122"/>
      <c r="D8" s="122"/>
    </row>
    <row r="9" spans="1:6" ht="13.8" thickTop="1" x14ac:dyDescent="0.25">
      <c r="A9" s="198" t="s">
        <v>373</v>
      </c>
      <c r="B9" s="123" t="s">
        <v>374</v>
      </c>
      <c r="C9" s="565" t="s">
        <v>375</v>
      </c>
      <c r="D9" s="566"/>
    </row>
    <row r="10" spans="1:6" x14ac:dyDescent="0.25">
      <c r="A10" s="199">
        <v>111</v>
      </c>
      <c r="B10" s="124" t="s">
        <v>376</v>
      </c>
      <c r="C10" s="577"/>
      <c r="D10" s="578"/>
    </row>
    <row r="11" spans="1:6" x14ac:dyDescent="0.25">
      <c r="A11" s="200">
        <v>112</v>
      </c>
      <c r="B11" s="125"/>
      <c r="C11" s="125"/>
      <c r="D11" s="201"/>
      <c r="E11" s="270"/>
      <c r="F11" s="126"/>
    </row>
    <row r="12" spans="1:6" x14ac:dyDescent="0.25">
      <c r="A12" s="202" t="s">
        <v>182</v>
      </c>
      <c r="B12" s="127" t="s">
        <v>183</v>
      </c>
      <c r="C12" s="203">
        <v>1582411236</v>
      </c>
      <c r="D12" s="204" t="s">
        <v>377</v>
      </c>
    </row>
    <row r="13" spans="1:6" ht="26.4" x14ac:dyDescent="0.25">
      <c r="A13" s="202">
        <v>11212</v>
      </c>
      <c r="B13" s="127" t="s">
        <v>187</v>
      </c>
      <c r="C13" s="205">
        <v>144117360</v>
      </c>
      <c r="D13" s="268" t="s">
        <v>498</v>
      </c>
      <c r="E13" s="269">
        <v>9838</v>
      </c>
    </row>
    <row r="14" spans="1:6" x14ac:dyDescent="0.25">
      <c r="A14" s="200">
        <v>131</v>
      </c>
      <c r="B14" s="172" t="s">
        <v>473</v>
      </c>
      <c r="C14" s="207">
        <f>C15</f>
        <v>0</v>
      </c>
      <c r="D14" s="208"/>
    </row>
    <row r="15" spans="1:6" x14ac:dyDescent="0.25">
      <c r="A15" s="200"/>
      <c r="B15" s="174"/>
      <c r="C15" s="209"/>
      <c r="D15" s="243"/>
    </row>
    <row r="16" spans="1:6" s="252" customFormat="1" ht="26.4" x14ac:dyDescent="0.25">
      <c r="A16" s="244">
        <v>133</v>
      </c>
      <c r="B16" s="249"/>
      <c r="C16" s="250">
        <v>105647041</v>
      </c>
      <c r="D16" s="251" t="s">
        <v>414</v>
      </c>
      <c r="E16" s="271"/>
    </row>
    <row r="17" spans="1:6" x14ac:dyDescent="0.25">
      <c r="A17" s="200">
        <v>156</v>
      </c>
      <c r="B17" s="172" t="s">
        <v>129</v>
      </c>
      <c r="C17" s="207">
        <v>0</v>
      </c>
      <c r="D17" s="208"/>
    </row>
    <row r="18" spans="1:6" x14ac:dyDescent="0.25">
      <c r="A18" s="200">
        <v>242</v>
      </c>
      <c r="B18" s="172" t="s">
        <v>474</v>
      </c>
      <c r="C18" s="207">
        <v>61778775</v>
      </c>
      <c r="D18" s="247" t="s">
        <v>500</v>
      </c>
      <c r="F18" s="175"/>
    </row>
    <row r="19" spans="1:6" x14ac:dyDescent="0.25">
      <c r="A19" s="200"/>
      <c r="B19" s="172"/>
      <c r="C19" s="212"/>
      <c r="D19" s="208"/>
    </row>
    <row r="20" spans="1:6" x14ac:dyDescent="0.25">
      <c r="A20" s="200">
        <v>244</v>
      </c>
      <c r="B20" s="172" t="s">
        <v>379</v>
      </c>
      <c r="C20" s="213">
        <v>5000000</v>
      </c>
      <c r="D20" s="208" t="s">
        <v>393</v>
      </c>
    </row>
    <row r="21" spans="1:6" x14ac:dyDescent="0.25">
      <c r="A21" s="200">
        <v>331</v>
      </c>
      <c r="B21" s="172" t="s">
        <v>380</v>
      </c>
      <c r="C21" s="213">
        <f>SUM(C22:C24)</f>
        <v>757130000</v>
      </c>
      <c r="D21" s="214">
        <f>SUM(D24:D26)</f>
        <v>0</v>
      </c>
    </row>
    <row r="22" spans="1:6" ht="26.4" x14ac:dyDescent="0.25">
      <c r="A22" s="215"/>
      <c r="B22" s="173" t="s">
        <v>395</v>
      </c>
      <c r="C22" s="216">
        <v>726000000</v>
      </c>
      <c r="D22" s="217" t="s">
        <v>471</v>
      </c>
      <c r="F22" s="171"/>
    </row>
    <row r="23" spans="1:6" x14ac:dyDescent="0.25">
      <c r="A23" s="215"/>
      <c r="B23" s="173" t="s">
        <v>476</v>
      </c>
      <c r="C23" s="216">
        <v>19030000</v>
      </c>
      <c r="D23" s="217" t="s">
        <v>477</v>
      </c>
      <c r="F23" s="171"/>
    </row>
    <row r="24" spans="1:6" x14ac:dyDescent="0.25">
      <c r="A24" s="215"/>
      <c r="B24" s="173" t="s">
        <v>366</v>
      </c>
      <c r="C24" s="216">
        <v>12100000</v>
      </c>
      <c r="D24" s="217" t="s">
        <v>475</v>
      </c>
      <c r="F24" s="171"/>
    </row>
    <row r="25" spans="1:6" x14ac:dyDescent="0.25">
      <c r="A25" s="215"/>
      <c r="B25" s="172" t="s">
        <v>394</v>
      </c>
      <c r="C25" s="213">
        <f>C26</f>
        <v>0</v>
      </c>
      <c r="D25" s="214">
        <f>SUM(D26:D29)</f>
        <v>0</v>
      </c>
    </row>
    <row r="26" spans="1:6" x14ac:dyDescent="0.25">
      <c r="A26" s="215"/>
      <c r="B26" s="173"/>
      <c r="C26" s="218"/>
      <c r="D26" s="217"/>
      <c r="F26" s="171"/>
    </row>
    <row r="27" spans="1:6" s="248" customFormat="1" x14ac:dyDescent="0.25">
      <c r="A27" s="244">
        <v>3331</v>
      </c>
      <c r="B27" s="245" t="s">
        <v>499</v>
      </c>
      <c r="C27" s="246">
        <v>35817706</v>
      </c>
      <c r="D27" s="247" t="s">
        <v>497</v>
      </c>
      <c r="E27" s="272"/>
    </row>
    <row r="28" spans="1:6" ht="13.8" x14ac:dyDescent="0.25">
      <c r="A28" s="200">
        <v>3334</v>
      </c>
      <c r="B28" s="172" t="s">
        <v>473</v>
      </c>
      <c r="C28" s="220"/>
      <c r="D28" s="208" t="s">
        <v>478</v>
      </c>
    </row>
    <row r="29" spans="1:6" x14ac:dyDescent="0.25">
      <c r="A29" s="202"/>
      <c r="B29" s="148"/>
      <c r="C29" s="221"/>
      <c r="D29" s="222"/>
    </row>
    <row r="30" spans="1:6" ht="13.8" x14ac:dyDescent="0.25">
      <c r="A30" s="200">
        <v>3335</v>
      </c>
      <c r="B30" s="136" t="s">
        <v>381</v>
      </c>
      <c r="C30" s="220">
        <f>SUM(C31:C32)</f>
        <v>434586</v>
      </c>
      <c r="D30" s="223" t="s">
        <v>151</v>
      </c>
    </row>
    <row r="31" spans="1:6" x14ac:dyDescent="0.25">
      <c r="A31" s="202"/>
      <c r="B31" s="127" t="s">
        <v>480</v>
      </c>
      <c r="C31" s="203">
        <v>401253</v>
      </c>
      <c r="D31" s="204" t="s">
        <v>481</v>
      </c>
    </row>
    <row r="32" spans="1:6" x14ac:dyDescent="0.25">
      <c r="A32" s="202"/>
      <c r="B32" s="127" t="s">
        <v>479</v>
      </c>
      <c r="C32" s="203">
        <v>33333</v>
      </c>
      <c r="D32" s="204" t="s">
        <v>481</v>
      </c>
    </row>
    <row r="33" spans="1:10" x14ac:dyDescent="0.25">
      <c r="A33" s="202"/>
      <c r="B33" s="148"/>
      <c r="C33" s="148"/>
      <c r="D33" s="204"/>
    </row>
    <row r="34" spans="1:10" ht="13.8" x14ac:dyDescent="0.25">
      <c r="A34" s="200">
        <v>334</v>
      </c>
      <c r="B34" s="136" t="s">
        <v>153</v>
      </c>
      <c r="C34" s="224"/>
      <c r="D34" s="223"/>
    </row>
    <row r="35" spans="1:10" x14ac:dyDescent="0.25">
      <c r="A35" s="202"/>
      <c r="B35" s="127"/>
      <c r="C35" s="203"/>
      <c r="D35" s="204"/>
    </row>
    <row r="36" spans="1:10" x14ac:dyDescent="0.25">
      <c r="A36" s="200">
        <v>335</v>
      </c>
      <c r="B36" s="136" t="s">
        <v>129</v>
      </c>
      <c r="C36" s="136"/>
      <c r="D36" s="229"/>
    </row>
    <row r="37" spans="1:10" x14ac:dyDescent="0.25">
      <c r="A37" s="215"/>
      <c r="B37" s="142"/>
      <c r="C37" s="225"/>
      <c r="D37" s="226"/>
    </row>
    <row r="38" spans="1:10" x14ac:dyDescent="0.25">
      <c r="A38" s="215"/>
      <c r="B38" s="142"/>
      <c r="C38" s="225"/>
      <c r="D38" s="226"/>
    </row>
    <row r="39" spans="1:10" x14ac:dyDescent="0.25">
      <c r="A39" s="200" t="s">
        <v>385</v>
      </c>
      <c r="B39" s="133" t="s">
        <v>386</v>
      </c>
      <c r="C39" s="573" t="s">
        <v>418</v>
      </c>
      <c r="D39" s="574"/>
    </row>
    <row r="40" spans="1:10" x14ac:dyDescent="0.25">
      <c r="A40" s="257"/>
      <c r="B40" s="256"/>
      <c r="C40" s="575" t="s">
        <v>422</v>
      </c>
      <c r="D40" s="576"/>
    </row>
    <row r="41" spans="1:10" x14ac:dyDescent="0.25">
      <c r="A41" s="200">
        <v>3388</v>
      </c>
      <c r="B41" s="136" t="s">
        <v>447</v>
      </c>
      <c r="C41" s="228">
        <f>SUM(C42:C43)</f>
        <v>10188308</v>
      </c>
      <c r="D41" s="229"/>
    </row>
    <row r="42" spans="1:10" x14ac:dyDescent="0.25">
      <c r="A42" s="215"/>
      <c r="B42" s="142" t="s">
        <v>482</v>
      </c>
      <c r="C42" s="230">
        <v>10188308</v>
      </c>
      <c r="D42" s="231"/>
    </row>
    <row r="43" spans="1:10" ht="35.25" customHeight="1" x14ac:dyDescent="0.25">
      <c r="A43" s="215"/>
      <c r="B43" s="142" t="s">
        <v>483</v>
      </c>
      <c r="C43" s="230">
        <v>0</v>
      </c>
      <c r="D43" s="231"/>
      <c r="F43" s="159"/>
      <c r="G43" s="159"/>
      <c r="H43" s="159"/>
      <c r="I43" s="159"/>
      <c r="J43" s="159"/>
    </row>
    <row r="44" spans="1:10" ht="99" customHeight="1" x14ac:dyDescent="0.25">
      <c r="A44" s="215"/>
      <c r="B44" s="142"/>
      <c r="C44" s="230"/>
      <c r="D44" s="231"/>
    </row>
    <row r="45" spans="1:10" ht="13.8" x14ac:dyDescent="0.25">
      <c r="A45" s="200">
        <v>511</v>
      </c>
      <c r="B45" s="136" t="s">
        <v>484</v>
      </c>
      <c r="C45" s="233">
        <f>SUM(C46:C47)</f>
        <v>3181.82</v>
      </c>
      <c r="D45" s="234">
        <f>SUM(D46:D47)</f>
        <v>71829587</v>
      </c>
    </row>
    <row r="46" spans="1:10" s="157" customFormat="1" x14ac:dyDescent="0.25">
      <c r="A46" s="215"/>
      <c r="B46" s="142" t="s">
        <v>472</v>
      </c>
      <c r="C46" s="235">
        <v>3181.82</v>
      </c>
      <c r="D46" s="236">
        <v>71829587</v>
      </c>
      <c r="E46" s="273"/>
    </row>
    <row r="47" spans="1:10" s="157" customFormat="1" x14ac:dyDescent="0.25">
      <c r="A47" s="215"/>
      <c r="B47" s="142"/>
      <c r="C47" s="230"/>
      <c r="D47" s="236"/>
      <c r="E47" s="273"/>
    </row>
    <row r="48" spans="1:10" s="157" customFormat="1" x14ac:dyDescent="0.25">
      <c r="A48" s="200">
        <v>632</v>
      </c>
      <c r="B48" s="136"/>
      <c r="C48" s="228"/>
      <c r="D48" s="229" t="s">
        <v>455</v>
      </c>
      <c r="E48" s="273"/>
    </row>
    <row r="49" spans="1:5" x14ac:dyDescent="0.25">
      <c r="A49" s="200">
        <v>642</v>
      </c>
      <c r="B49" s="136"/>
      <c r="C49" s="228"/>
      <c r="D49" s="229"/>
    </row>
    <row r="50" spans="1:5" s="157" customFormat="1" ht="66" x14ac:dyDescent="0.25">
      <c r="A50" s="253"/>
      <c r="B50" s="254" t="s">
        <v>485</v>
      </c>
      <c r="C50" s="255">
        <v>17300000</v>
      </c>
      <c r="D50" s="232" t="s">
        <v>486</v>
      </c>
      <c r="E50" s="273" t="e">
        <f>D50/C50</f>
        <v>#VALUE!</v>
      </c>
    </row>
    <row r="51" spans="1:5" s="157" customFormat="1" x14ac:dyDescent="0.25">
      <c r="A51" s="202"/>
      <c r="B51" s="148"/>
      <c r="C51" s="203"/>
      <c r="D51" s="237"/>
      <c r="E51" s="273"/>
    </row>
    <row r="52" spans="1:5" x14ac:dyDescent="0.25">
      <c r="A52" s="200" t="s">
        <v>388</v>
      </c>
      <c r="B52" s="136"/>
      <c r="C52" s="228"/>
      <c r="D52" s="229"/>
    </row>
    <row r="53" spans="1:5" x14ac:dyDescent="0.25">
      <c r="A53" s="202"/>
      <c r="B53" s="148" t="s">
        <v>389</v>
      </c>
      <c r="C53" s="238"/>
      <c r="D53" s="237"/>
    </row>
    <row r="54" spans="1:5" s="157" customFormat="1" x14ac:dyDescent="0.25">
      <c r="A54" s="202"/>
      <c r="B54" s="148"/>
      <c r="C54" s="567"/>
      <c r="D54" s="568"/>
      <c r="E54" s="273"/>
    </row>
    <row r="55" spans="1:5" x14ac:dyDescent="0.25">
      <c r="A55" s="202"/>
      <c r="B55" s="148"/>
      <c r="C55" s="567"/>
      <c r="D55" s="568"/>
    </row>
    <row r="56" spans="1:5" x14ac:dyDescent="0.25">
      <c r="A56" s="202"/>
      <c r="B56" s="166" t="s">
        <v>416</v>
      </c>
      <c r="C56" s="562" t="s">
        <v>453</v>
      </c>
      <c r="D56" s="563"/>
    </row>
    <row r="57" spans="1:5" x14ac:dyDescent="0.25">
      <c r="A57" s="202"/>
      <c r="B57" s="148"/>
      <c r="C57" s="567"/>
      <c r="D57" s="568"/>
    </row>
    <row r="58" spans="1:5" x14ac:dyDescent="0.25">
      <c r="A58" s="202"/>
      <c r="B58" s="148"/>
      <c r="C58" s="567"/>
      <c r="D58" s="568"/>
    </row>
    <row r="59" spans="1:5" ht="28.5" customHeight="1" x14ac:dyDescent="0.25">
      <c r="A59" s="202"/>
      <c r="B59" s="132" t="s">
        <v>427</v>
      </c>
      <c r="C59" s="562" t="s">
        <v>428</v>
      </c>
      <c r="D59" s="563"/>
    </row>
    <row r="60" spans="1:5" x14ac:dyDescent="0.25">
      <c r="A60" s="202"/>
      <c r="B60" s="148"/>
      <c r="C60" s="239"/>
      <c r="D60" s="240"/>
    </row>
    <row r="61" spans="1:5" ht="15" customHeight="1" thickBot="1" x14ac:dyDescent="0.3">
      <c r="A61" s="241"/>
      <c r="B61" s="242"/>
      <c r="C61" s="557"/>
      <c r="D61" s="558"/>
    </row>
    <row r="62" spans="1:5" ht="13.8" thickTop="1" x14ac:dyDescent="0.25"/>
    <row r="63" spans="1:5" ht="36.75" customHeight="1" x14ac:dyDescent="0.25">
      <c r="B63" s="559" t="s">
        <v>406</v>
      </c>
      <c r="C63" s="560" t="s">
        <v>407</v>
      </c>
      <c r="D63" s="560"/>
    </row>
    <row r="64" spans="1:5" ht="59.25" customHeight="1" x14ac:dyDescent="0.25">
      <c r="B64" s="559"/>
      <c r="C64" s="556" t="s">
        <v>408</v>
      </c>
      <c r="D64" s="556"/>
    </row>
    <row r="65" spans="2:4" x14ac:dyDescent="0.25">
      <c r="B65" s="559"/>
      <c r="C65" s="556" t="s">
        <v>409</v>
      </c>
      <c r="D65" s="556"/>
    </row>
    <row r="66" spans="2:4" x14ac:dyDescent="0.25">
      <c r="B66" s="559"/>
      <c r="C66" s="561" t="s">
        <v>410</v>
      </c>
      <c r="D66" s="561"/>
    </row>
    <row r="67" spans="2:4" ht="54" customHeight="1" x14ac:dyDescent="0.25">
      <c r="B67" s="559"/>
      <c r="C67" s="561" t="s">
        <v>411</v>
      </c>
      <c r="D67" s="561"/>
    </row>
    <row r="68" spans="2:4" ht="30.75" customHeight="1" x14ac:dyDescent="0.25">
      <c r="B68" s="559"/>
      <c r="C68" s="556" t="s">
        <v>413</v>
      </c>
      <c r="D68" s="556"/>
    </row>
    <row r="70" spans="2:4" ht="100.5" customHeight="1" x14ac:dyDescent="0.25">
      <c r="B70" s="120" t="s">
        <v>412</v>
      </c>
      <c r="C70" s="556" t="s">
        <v>421</v>
      </c>
      <c r="D70" s="556"/>
    </row>
  </sheetData>
  <mergeCells count="20">
    <mergeCell ref="C70:D70"/>
    <mergeCell ref="B63:B68"/>
    <mergeCell ref="C63:D63"/>
    <mergeCell ref="C64:D64"/>
    <mergeCell ref="C65:D65"/>
    <mergeCell ref="C66:D66"/>
    <mergeCell ref="C67:D67"/>
    <mergeCell ref="C68:D68"/>
    <mergeCell ref="C56:D56"/>
    <mergeCell ref="C57:D57"/>
    <mergeCell ref="C58:D58"/>
    <mergeCell ref="C59:D59"/>
    <mergeCell ref="C61:D61"/>
    <mergeCell ref="C55:D55"/>
    <mergeCell ref="C54:D54"/>
    <mergeCell ref="A5:B7"/>
    <mergeCell ref="C9:D9"/>
    <mergeCell ref="C10:D10"/>
    <mergeCell ref="C39:D39"/>
    <mergeCell ref="C40:D40"/>
  </mergeCells>
  <pageMargins left="0.7" right="0.7" top="0.75" bottom="0.75" header="0.3" footer="0.3"/>
  <pageSetup scale="72"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05"/>
  <sheetViews>
    <sheetView workbookViewId="0">
      <pane ySplit="1" topLeftCell="A17" activePane="bottomLeft" state="frozen"/>
      <selection activeCell="E13" sqref="E13"/>
      <selection pane="bottomLeft" activeCell="E13" sqref="E13"/>
    </sheetView>
  </sheetViews>
  <sheetFormatPr defaultRowHeight="13.8" x14ac:dyDescent="0.25"/>
  <cols>
    <col min="1" max="1" width="8" customWidth="1"/>
    <col min="2" max="2" width="26.3984375" customWidth="1"/>
    <col min="3" max="8" width="12.69921875" bestFit="1" customWidth="1"/>
    <col min="9" max="9" width="12.3984375" customWidth="1"/>
    <col min="10" max="10" width="14.09765625" customWidth="1"/>
    <col min="11" max="12" width="12.296875" bestFit="1" customWidth="1"/>
    <col min="13" max="13" width="17.69921875" customWidth="1"/>
  </cols>
  <sheetData>
    <row r="1" spans="1:13" s="266" customFormat="1" x14ac:dyDescent="0.25">
      <c r="A1" s="264" t="s">
        <v>7</v>
      </c>
      <c r="B1" s="264" t="s">
        <v>168</v>
      </c>
      <c r="C1" s="264" t="s">
        <v>169</v>
      </c>
      <c r="D1" s="264" t="s">
        <v>170</v>
      </c>
      <c r="E1" s="264" t="s">
        <v>487</v>
      </c>
      <c r="F1" s="264" t="s">
        <v>488</v>
      </c>
      <c r="G1" s="264" t="s">
        <v>173</v>
      </c>
      <c r="H1" s="264" t="s">
        <v>174</v>
      </c>
      <c r="I1" s="265" t="s">
        <v>495</v>
      </c>
      <c r="J1" s="265"/>
      <c r="K1" s="267" t="s">
        <v>176</v>
      </c>
      <c r="L1" s="267"/>
      <c r="M1" s="265"/>
    </row>
    <row r="2" spans="1:13" x14ac:dyDescent="0.25">
      <c r="A2" s="177" t="s">
        <v>178</v>
      </c>
      <c r="B2" s="177" t="s">
        <v>179</v>
      </c>
      <c r="C2" s="178">
        <v>389200516</v>
      </c>
      <c r="D2" s="178"/>
      <c r="E2" s="178">
        <v>1955809206</v>
      </c>
      <c r="F2" s="178">
        <v>618481125</v>
      </c>
      <c r="G2" s="178">
        <v>1726528597</v>
      </c>
      <c r="H2" s="178"/>
      <c r="I2" s="180"/>
      <c r="J2" s="180"/>
      <c r="K2" s="258"/>
      <c r="L2" s="258"/>
      <c r="M2" s="180"/>
    </row>
    <row r="3" spans="1:13" x14ac:dyDescent="0.25">
      <c r="A3" s="182" t="s">
        <v>180</v>
      </c>
      <c r="B3" s="182" t="s">
        <v>181</v>
      </c>
      <c r="C3" s="183">
        <v>96709356</v>
      </c>
      <c r="D3" s="183"/>
      <c r="E3" s="183">
        <v>1876796705</v>
      </c>
      <c r="F3" s="183">
        <v>391094825</v>
      </c>
      <c r="G3" s="183">
        <v>1582411236</v>
      </c>
      <c r="H3" s="183"/>
      <c r="I3" s="185"/>
      <c r="J3" s="185"/>
      <c r="K3" s="259"/>
      <c r="L3" s="259"/>
      <c r="M3" s="185"/>
    </row>
    <row r="4" spans="1:13" x14ac:dyDescent="0.25">
      <c r="A4" s="182" t="s">
        <v>182</v>
      </c>
      <c r="B4" s="182" t="s">
        <v>183</v>
      </c>
      <c r="C4" s="183">
        <v>96709356</v>
      </c>
      <c r="D4" s="183"/>
      <c r="E4" s="183">
        <v>1876796705</v>
      </c>
      <c r="F4" s="183">
        <v>391094825</v>
      </c>
      <c r="G4" s="183">
        <v>1582411236</v>
      </c>
      <c r="H4" s="183"/>
      <c r="I4" s="185">
        <v>1582411236</v>
      </c>
      <c r="J4" s="185"/>
      <c r="K4" s="259">
        <f>I4-G4</f>
        <v>0</v>
      </c>
      <c r="L4" s="259">
        <f>J4-H4</f>
        <v>0</v>
      </c>
      <c r="M4" s="185"/>
    </row>
    <row r="5" spans="1:13" x14ac:dyDescent="0.25">
      <c r="A5" s="182" t="s">
        <v>184</v>
      </c>
      <c r="B5" s="182" t="s">
        <v>185</v>
      </c>
      <c r="C5" s="183">
        <v>292491160</v>
      </c>
      <c r="D5" s="183"/>
      <c r="E5" s="183">
        <v>79012501</v>
      </c>
      <c r="F5" s="183">
        <v>227386300</v>
      </c>
      <c r="G5" s="183">
        <v>144117361</v>
      </c>
      <c r="H5" s="183"/>
      <c r="I5" s="185"/>
      <c r="J5" s="185"/>
      <c r="K5" s="259"/>
      <c r="L5" s="259"/>
      <c r="M5" s="185"/>
    </row>
    <row r="6" spans="1:13" x14ac:dyDescent="0.25">
      <c r="A6" s="182" t="s">
        <v>186</v>
      </c>
      <c r="B6" s="182" t="s">
        <v>187</v>
      </c>
      <c r="C6" s="183">
        <v>292491160</v>
      </c>
      <c r="D6" s="183"/>
      <c r="E6" s="183">
        <v>79012501</v>
      </c>
      <c r="F6" s="183">
        <v>227386300</v>
      </c>
      <c r="G6" s="183">
        <v>144117361</v>
      </c>
      <c r="H6" s="183"/>
      <c r="I6" s="185">
        <v>144117360</v>
      </c>
      <c r="J6" s="185"/>
      <c r="K6" s="259">
        <f>I6-G6</f>
        <v>-1</v>
      </c>
      <c r="L6" s="259">
        <f>J6-H6</f>
        <v>0</v>
      </c>
      <c r="M6" s="260" t="s">
        <v>489</v>
      </c>
    </row>
    <row r="7" spans="1:13" x14ac:dyDescent="0.25">
      <c r="A7" s="177" t="s">
        <v>188</v>
      </c>
      <c r="B7" s="177" t="s">
        <v>189</v>
      </c>
      <c r="C7" s="178">
        <v>1650000000</v>
      </c>
      <c r="D7" s="178"/>
      <c r="E7" s="178">
        <v>79012546</v>
      </c>
      <c r="F7" s="178">
        <v>1729012546</v>
      </c>
      <c r="G7" s="178"/>
      <c r="H7" s="178"/>
      <c r="I7" s="180"/>
      <c r="J7" s="180"/>
      <c r="K7" s="258"/>
      <c r="L7" s="258"/>
      <c r="M7" s="180" t="s">
        <v>130</v>
      </c>
    </row>
    <row r="8" spans="1:13" x14ac:dyDescent="0.25">
      <c r="A8" s="182" t="s">
        <v>190</v>
      </c>
      <c r="B8" s="182" t="s">
        <v>191</v>
      </c>
      <c r="C8" s="183">
        <v>1650000000</v>
      </c>
      <c r="D8" s="183"/>
      <c r="E8" s="183">
        <v>79012546</v>
      </c>
      <c r="F8" s="183">
        <v>1729012546</v>
      </c>
      <c r="G8" s="183"/>
      <c r="H8" s="183"/>
      <c r="I8" s="185"/>
      <c r="J8" s="185"/>
      <c r="K8" s="259"/>
      <c r="L8" s="259"/>
      <c r="M8" s="185"/>
    </row>
    <row r="9" spans="1:13" x14ac:dyDescent="0.25">
      <c r="A9" s="182" t="s">
        <v>192</v>
      </c>
      <c r="B9" s="182" t="s">
        <v>193</v>
      </c>
      <c r="C9" s="183">
        <v>1650000000</v>
      </c>
      <c r="D9" s="183"/>
      <c r="E9" s="183">
        <v>79012546</v>
      </c>
      <c r="F9" s="183">
        <v>1729012546</v>
      </c>
      <c r="G9" s="183"/>
      <c r="H9" s="183"/>
      <c r="I9" s="185"/>
      <c r="J9" s="185"/>
      <c r="K9" s="259"/>
      <c r="L9" s="259"/>
      <c r="M9" s="185"/>
    </row>
    <row r="10" spans="1:13" x14ac:dyDescent="0.25">
      <c r="A10" s="182" t="s">
        <v>457</v>
      </c>
      <c r="B10" s="182" t="s">
        <v>458</v>
      </c>
      <c r="C10" s="183">
        <v>1650000000</v>
      </c>
      <c r="D10" s="183"/>
      <c r="E10" s="183"/>
      <c r="F10" s="183">
        <v>1650000000</v>
      </c>
      <c r="G10" s="183"/>
      <c r="H10" s="183"/>
      <c r="I10" s="185"/>
      <c r="J10" s="185"/>
      <c r="K10" s="259"/>
      <c r="L10" s="259"/>
      <c r="M10" s="185"/>
    </row>
    <row r="11" spans="1:13" x14ac:dyDescent="0.25">
      <c r="A11" s="182" t="s">
        <v>194</v>
      </c>
      <c r="B11" s="182" t="s">
        <v>195</v>
      </c>
      <c r="C11" s="183"/>
      <c r="D11" s="183"/>
      <c r="E11" s="183">
        <v>79012546</v>
      </c>
      <c r="F11" s="183">
        <v>79012546</v>
      </c>
      <c r="G11" s="183"/>
      <c r="H11" s="183"/>
      <c r="I11" s="185"/>
      <c r="J11" s="185"/>
      <c r="K11" s="259"/>
      <c r="L11" s="259"/>
      <c r="M11" s="185"/>
    </row>
    <row r="12" spans="1:13" x14ac:dyDescent="0.25">
      <c r="A12" s="177" t="s">
        <v>196</v>
      </c>
      <c r="B12" s="177" t="s">
        <v>197</v>
      </c>
      <c r="C12" s="178"/>
      <c r="D12" s="178"/>
      <c r="E12" s="178">
        <v>112830000</v>
      </c>
      <c r="F12" s="178">
        <v>7182959</v>
      </c>
      <c r="G12" s="178">
        <v>105647041</v>
      </c>
      <c r="H12" s="178"/>
      <c r="I12" s="180"/>
      <c r="J12" s="180"/>
      <c r="K12" s="258"/>
      <c r="L12" s="258"/>
      <c r="M12" s="180" t="s">
        <v>151</v>
      </c>
    </row>
    <row r="13" spans="1:13" x14ac:dyDescent="0.25">
      <c r="A13" s="182" t="s">
        <v>198</v>
      </c>
      <c r="B13" s="182" t="s">
        <v>199</v>
      </c>
      <c r="C13" s="183"/>
      <c r="D13" s="183"/>
      <c r="E13" s="183">
        <v>112830000</v>
      </c>
      <c r="F13" s="183">
        <v>7182959</v>
      </c>
      <c r="G13" s="183">
        <v>105647041</v>
      </c>
      <c r="H13" s="183"/>
      <c r="I13" s="185">
        <v>105647041</v>
      </c>
      <c r="J13" s="185"/>
      <c r="K13" s="259">
        <f>I13-G13</f>
        <v>0</v>
      </c>
      <c r="L13" s="259">
        <f>J13-H13</f>
        <v>0</v>
      </c>
      <c r="M13" s="185"/>
    </row>
    <row r="14" spans="1:13" x14ac:dyDescent="0.25">
      <c r="A14" s="182" t="s">
        <v>200</v>
      </c>
      <c r="B14" s="182" t="s">
        <v>201</v>
      </c>
      <c r="C14" s="183"/>
      <c r="D14" s="183"/>
      <c r="E14" s="183">
        <v>112830000</v>
      </c>
      <c r="F14" s="183">
        <v>7182959</v>
      </c>
      <c r="G14" s="183">
        <v>105647041</v>
      </c>
      <c r="H14" s="183"/>
      <c r="I14" s="185"/>
      <c r="J14" s="185"/>
      <c r="K14" s="259"/>
      <c r="L14" s="259"/>
      <c r="M14" s="185"/>
    </row>
    <row r="15" spans="1:13" x14ac:dyDescent="0.25">
      <c r="A15" s="182" t="s">
        <v>202</v>
      </c>
      <c r="B15" s="182" t="s">
        <v>203</v>
      </c>
      <c r="C15" s="183"/>
      <c r="D15" s="183"/>
      <c r="E15" s="183">
        <v>112830000</v>
      </c>
      <c r="F15" s="183">
        <v>7182959</v>
      </c>
      <c r="G15" s="183">
        <v>105647041</v>
      </c>
      <c r="H15" s="183"/>
      <c r="I15" s="185"/>
      <c r="J15" s="185"/>
      <c r="K15" s="259"/>
      <c r="L15" s="259"/>
      <c r="M15" s="185"/>
    </row>
    <row r="16" spans="1:13" x14ac:dyDescent="0.25">
      <c r="A16" s="182" t="s">
        <v>204</v>
      </c>
      <c r="B16" s="182" t="s">
        <v>205</v>
      </c>
      <c r="C16" s="183"/>
      <c r="D16" s="183"/>
      <c r="E16" s="183"/>
      <c r="F16" s="183"/>
      <c r="G16" s="183"/>
      <c r="H16" s="183"/>
      <c r="I16" s="185"/>
      <c r="J16" s="185"/>
      <c r="K16" s="259"/>
      <c r="L16" s="259"/>
      <c r="M16" s="185"/>
    </row>
    <row r="17" spans="1:13" x14ac:dyDescent="0.25">
      <c r="A17" s="182" t="s">
        <v>206</v>
      </c>
      <c r="B17" s="182" t="s">
        <v>207</v>
      </c>
      <c r="C17" s="183"/>
      <c r="D17" s="183"/>
      <c r="E17" s="183"/>
      <c r="F17" s="183"/>
      <c r="G17" s="183"/>
      <c r="H17" s="183"/>
      <c r="I17" s="185"/>
      <c r="J17" s="185"/>
      <c r="K17" s="259"/>
      <c r="L17" s="259"/>
      <c r="M17" s="185"/>
    </row>
    <row r="18" spans="1:13" x14ac:dyDescent="0.25">
      <c r="A18" s="177" t="s">
        <v>208</v>
      </c>
      <c r="B18" s="177" t="s">
        <v>209</v>
      </c>
      <c r="C18" s="178"/>
      <c r="D18" s="178"/>
      <c r="E18" s="178"/>
      <c r="F18" s="178"/>
      <c r="G18" s="178"/>
      <c r="H18" s="178"/>
      <c r="I18" s="180"/>
      <c r="J18" s="180"/>
      <c r="K18" s="258"/>
      <c r="L18" s="258"/>
      <c r="M18" s="180"/>
    </row>
    <row r="19" spans="1:13" x14ac:dyDescent="0.25">
      <c r="A19" s="182" t="s">
        <v>210</v>
      </c>
      <c r="B19" s="182" t="s">
        <v>211</v>
      </c>
      <c r="C19" s="183"/>
      <c r="D19" s="183"/>
      <c r="E19" s="183"/>
      <c r="F19" s="183"/>
      <c r="G19" s="183"/>
      <c r="H19" s="183"/>
      <c r="I19" s="185"/>
      <c r="J19" s="185"/>
      <c r="K19" s="259"/>
      <c r="L19" s="259"/>
      <c r="M19" s="185"/>
    </row>
    <row r="20" spans="1:13" x14ac:dyDescent="0.25">
      <c r="A20" s="177" t="s">
        <v>212</v>
      </c>
      <c r="B20" s="177" t="s">
        <v>213</v>
      </c>
      <c r="C20" s="178"/>
      <c r="D20" s="178"/>
      <c r="E20" s="178"/>
      <c r="F20" s="178"/>
      <c r="G20" s="178"/>
      <c r="H20" s="178"/>
      <c r="I20" s="180"/>
      <c r="J20" s="180"/>
      <c r="K20" s="258"/>
      <c r="L20" s="258"/>
      <c r="M20" s="180"/>
    </row>
    <row r="21" spans="1:13" x14ac:dyDescent="0.25">
      <c r="A21" s="182" t="s">
        <v>214</v>
      </c>
      <c r="B21" s="182" t="s">
        <v>213</v>
      </c>
      <c r="C21" s="183"/>
      <c r="D21" s="183"/>
      <c r="E21" s="183"/>
      <c r="F21" s="183"/>
      <c r="G21" s="183"/>
      <c r="H21" s="183"/>
      <c r="I21" s="185"/>
      <c r="J21" s="185"/>
      <c r="K21" s="259"/>
      <c r="L21" s="259"/>
      <c r="M21" s="185"/>
    </row>
    <row r="22" spans="1:13" x14ac:dyDescent="0.25">
      <c r="A22" s="177" t="s">
        <v>215</v>
      </c>
      <c r="B22" s="177" t="s">
        <v>216</v>
      </c>
      <c r="C22" s="178"/>
      <c r="D22" s="178"/>
      <c r="E22" s="178">
        <v>26110080</v>
      </c>
      <c r="F22" s="178"/>
      <c r="G22" s="178">
        <v>26110080</v>
      </c>
      <c r="H22" s="178"/>
      <c r="I22" s="180"/>
      <c r="J22" s="180"/>
      <c r="K22" s="258">
        <f>I22-G22</f>
        <v>-26110080</v>
      </c>
      <c r="L22" s="258">
        <f>J22-H22</f>
        <v>0</v>
      </c>
      <c r="M22" s="197" t="s">
        <v>496</v>
      </c>
    </row>
    <row r="23" spans="1:13" x14ac:dyDescent="0.25">
      <c r="A23" s="182" t="s">
        <v>217</v>
      </c>
      <c r="B23" s="182" t="s">
        <v>218</v>
      </c>
      <c r="C23" s="183"/>
      <c r="D23" s="183"/>
      <c r="E23" s="183">
        <v>26110080</v>
      </c>
      <c r="F23" s="183"/>
      <c r="G23" s="183">
        <v>26110080</v>
      </c>
      <c r="H23" s="183"/>
      <c r="I23" s="185"/>
      <c r="J23" s="185"/>
      <c r="K23" s="259"/>
      <c r="L23" s="259"/>
      <c r="M23" s="185"/>
    </row>
    <row r="24" spans="1:13" x14ac:dyDescent="0.25">
      <c r="A24" s="177" t="s">
        <v>219</v>
      </c>
      <c r="B24" s="177" t="s">
        <v>220</v>
      </c>
      <c r="C24" s="178"/>
      <c r="D24" s="178"/>
      <c r="E24" s="178"/>
      <c r="F24" s="178"/>
      <c r="G24" s="178"/>
      <c r="H24" s="178"/>
      <c r="I24" s="180"/>
      <c r="J24" s="180"/>
      <c r="K24" s="258"/>
      <c r="L24" s="258"/>
      <c r="M24" s="180"/>
    </row>
    <row r="25" spans="1:13" x14ac:dyDescent="0.25">
      <c r="A25" s="182" t="s">
        <v>221</v>
      </c>
      <c r="B25" s="182" t="s">
        <v>222</v>
      </c>
      <c r="C25" s="183"/>
      <c r="D25" s="183"/>
      <c r="E25" s="183"/>
      <c r="F25" s="183"/>
      <c r="G25" s="183"/>
      <c r="H25" s="183"/>
      <c r="I25" s="185"/>
      <c r="J25" s="185"/>
      <c r="K25" s="259"/>
      <c r="L25" s="259"/>
      <c r="M25" s="185"/>
    </row>
    <row r="26" spans="1:13" x14ac:dyDescent="0.25">
      <c r="A26" s="177" t="s">
        <v>223</v>
      </c>
      <c r="B26" s="177" t="s">
        <v>224</v>
      </c>
      <c r="C26" s="178">
        <v>42841704</v>
      </c>
      <c r="D26" s="178"/>
      <c r="E26" s="178">
        <v>30000000</v>
      </c>
      <c r="F26" s="178">
        <v>11062929</v>
      </c>
      <c r="G26" s="178">
        <v>61778775</v>
      </c>
      <c r="H26" s="178"/>
      <c r="I26" s="180">
        <v>61778775</v>
      </c>
      <c r="J26" s="180"/>
      <c r="K26" s="258">
        <f>I26-G26</f>
        <v>0</v>
      </c>
      <c r="L26" s="258">
        <f>J26-H26</f>
        <v>0</v>
      </c>
      <c r="M26" s="180" t="s">
        <v>130</v>
      </c>
    </row>
    <row r="27" spans="1:13" x14ac:dyDescent="0.25">
      <c r="A27" s="182" t="s">
        <v>225</v>
      </c>
      <c r="B27" s="182" t="s">
        <v>226</v>
      </c>
      <c r="C27" s="183">
        <v>41000000</v>
      </c>
      <c r="D27" s="183"/>
      <c r="E27" s="183">
        <v>30000000</v>
      </c>
      <c r="F27" s="183">
        <v>11000000</v>
      </c>
      <c r="G27" s="183">
        <v>60000000</v>
      </c>
      <c r="H27" s="183"/>
      <c r="I27" s="185"/>
      <c r="J27" s="185"/>
      <c r="K27" s="259"/>
      <c r="L27" s="259"/>
      <c r="M27" s="185"/>
    </row>
    <row r="28" spans="1:13" x14ac:dyDescent="0.25">
      <c r="A28" s="182" t="s">
        <v>227</v>
      </c>
      <c r="B28" s="182" t="s">
        <v>228</v>
      </c>
      <c r="C28" s="183">
        <v>41000000</v>
      </c>
      <c r="D28" s="183"/>
      <c r="E28" s="183">
        <v>30000000</v>
      </c>
      <c r="F28" s="183">
        <v>11000000</v>
      </c>
      <c r="G28" s="183">
        <v>60000000</v>
      </c>
      <c r="H28" s="183"/>
      <c r="I28" s="185"/>
      <c r="J28" s="185"/>
      <c r="K28" s="259"/>
      <c r="L28" s="259"/>
      <c r="M28" s="185"/>
    </row>
    <row r="29" spans="1:13" x14ac:dyDescent="0.25">
      <c r="A29" s="182" t="s">
        <v>229</v>
      </c>
      <c r="B29" s="182" t="s">
        <v>230</v>
      </c>
      <c r="C29" s="183">
        <v>1841704</v>
      </c>
      <c r="D29" s="183"/>
      <c r="E29" s="183"/>
      <c r="F29" s="183">
        <v>62929</v>
      </c>
      <c r="G29" s="183">
        <v>1778775</v>
      </c>
      <c r="H29" s="183"/>
      <c r="I29" s="185"/>
      <c r="J29" s="185"/>
      <c r="K29" s="259"/>
      <c r="L29" s="259"/>
      <c r="M29" s="185"/>
    </row>
    <row r="30" spans="1:13" x14ac:dyDescent="0.25">
      <c r="A30" s="182" t="s">
        <v>231</v>
      </c>
      <c r="B30" s="182" t="s">
        <v>232</v>
      </c>
      <c r="C30" s="183">
        <v>1841704</v>
      </c>
      <c r="D30" s="183"/>
      <c r="E30" s="183"/>
      <c r="F30" s="183">
        <v>62929</v>
      </c>
      <c r="G30" s="183">
        <v>1778775</v>
      </c>
      <c r="H30" s="183"/>
      <c r="I30" s="185"/>
      <c r="J30" s="185"/>
      <c r="K30" s="259"/>
      <c r="L30" s="259"/>
      <c r="M30" s="185"/>
    </row>
    <row r="31" spans="1:13" x14ac:dyDescent="0.25">
      <c r="A31" s="177" t="s">
        <v>233</v>
      </c>
      <c r="B31" s="177" t="s">
        <v>234</v>
      </c>
      <c r="C31" s="178">
        <v>5000000</v>
      </c>
      <c r="D31" s="178"/>
      <c r="E31" s="178"/>
      <c r="F31" s="178"/>
      <c r="G31" s="178">
        <v>5000000</v>
      </c>
      <c r="H31" s="178"/>
      <c r="I31" s="180"/>
      <c r="J31" s="180"/>
      <c r="K31" s="258"/>
      <c r="L31" s="258"/>
      <c r="M31" s="180"/>
    </row>
    <row r="32" spans="1:13" x14ac:dyDescent="0.25">
      <c r="A32" s="182" t="s">
        <v>235</v>
      </c>
      <c r="B32" s="182" t="s">
        <v>236</v>
      </c>
      <c r="C32" s="183">
        <v>5000000</v>
      </c>
      <c r="D32" s="183"/>
      <c r="E32" s="183"/>
      <c r="F32" s="183"/>
      <c r="G32" s="183">
        <v>5000000</v>
      </c>
      <c r="H32" s="183"/>
      <c r="I32" s="185"/>
      <c r="J32" s="185"/>
      <c r="K32" s="259"/>
      <c r="L32" s="259"/>
      <c r="M32" s="185"/>
    </row>
    <row r="33" spans="1:13" x14ac:dyDescent="0.25">
      <c r="A33" s="177" t="s">
        <v>237</v>
      </c>
      <c r="B33" s="177" t="s">
        <v>238</v>
      </c>
      <c r="C33" s="178"/>
      <c r="D33" s="178">
        <v>628100000</v>
      </c>
      <c r="E33" s="178">
        <v>12100000</v>
      </c>
      <c r="F33" s="178">
        <v>141130000</v>
      </c>
      <c r="G33" s="178"/>
      <c r="H33" s="178">
        <v>757130000</v>
      </c>
      <c r="I33" s="180"/>
      <c r="J33" s="180">
        <v>757130000</v>
      </c>
      <c r="K33" s="258">
        <f>I33-G33</f>
        <v>0</v>
      </c>
      <c r="L33" s="258">
        <f>J33-H33</f>
        <v>0</v>
      </c>
      <c r="M33" s="180" t="s">
        <v>130</v>
      </c>
    </row>
    <row r="34" spans="1:13" x14ac:dyDescent="0.25">
      <c r="A34" s="182" t="s">
        <v>239</v>
      </c>
      <c r="B34" s="182" t="s">
        <v>240</v>
      </c>
      <c r="C34" s="183"/>
      <c r="D34" s="183">
        <v>628100000</v>
      </c>
      <c r="E34" s="183">
        <v>12100000</v>
      </c>
      <c r="F34" s="183">
        <v>141130000</v>
      </c>
      <c r="G34" s="183"/>
      <c r="H34" s="183">
        <v>757130000</v>
      </c>
      <c r="I34" s="185"/>
      <c r="J34" s="185"/>
      <c r="K34" s="259"/>
      <c r="L34" s="259"/>
      <c r="M34" s="185"/>
    </row>
    <row r="35" spans="1:13" x14ac:dyDescent="0.25">
      <c r="A35" s="182" t="s">
        <v>241</v>
      </c>
      <c r="B35" s="182" t="s">
        <v>242</v>
      </c>
      <c r="C35" s="183"/>
      <c r="D35" s="183">
        <v>628100000</v>
      </c>
      <c r="E35" s="183">
        <v>12100000</v>
      </c>
      <c r="F35" s="183">
        <v>141130000</v>
      </c>
      <c r="G35" s="183"/>
      <c r="H35" s="183">
        <v>757130000</v>
      </c>
      <c r="I35" s="185"/>
      <c r="J35" s="185"/>
      <c r="K35" s="259"/>
      <c r="L35" s="259"/>
      <c r="M35" s="185"/>
    </row>
    <row r="36" spans="1:13" x14ac:dyDescent="0.25">
      <c r="A36" s="182" t="s">
        <v>243</v>
      </c>
      <c r="B36" s="182" t="s">
        <v>244</v>
      </c>
      <c r="C36" s="183"/>
      <c r="D36" s="183">
        <v>628100000</v>
      </c>
      <c r="E36" s="183">
        <v>12100000</v>
      </c>
      <c r="F36" s="183">
        <v>141130000</v>
      </c>
      <c r="G36" s="183"/>
      <c r="H36" s="183">
        <v>757130000</v>
      </c>
      <c r="I36" s="185"/>
      <c r="J36" s="185"/>
      <c r="K36" s="259"/>
      <c r="L36" s="259"/>
      <c r="M36" s="185"/>
    </row>
    <row r="37" spans="1:13" x14ac:dyDescent="0.25">
      <c r="A37" s="177" t="s">
        <v>245</v>
      </c>
      <c r="B37" s="177" t="s">
        <v>246</v>
      </c>
      <c r="C37" s="178"/>
      <c r="D37" s="178">
        <v>348156234</v>
      </c>
      <c r="E37" s="178">
        <v>319521487</v>
      </c>
      <c r="F37" s="178">
        <v>7617545</v>
      </c>
      <c r="G37" s="178"/>
      <c r="H37" s="178">
        <v>36252292</v>
      </c>
      <c r="I37" s="180"/>
      <c r="J37" s="180"/>
      <c r="K37" s="258"/>
      <c r="L37" s="258"/>
      <c r="M37" s="180"/>
    </row>
    <row r="38" spans="1:13" x14ac:dyDescent="0.25">
      <c r="A38" s="182" t="s">
        <v>247</v>
      </c>
      <c r="B38" s="182" t="s">
        <v>248</v>
      </c>
      <c r="C38" s="183"/>
      <c r="D38" s="183">
        <v>203710219</v>
      </c>
      <c r="E38" s="183">
        <v>175075472</v>
      </c>
      <c r="F38" s="183">
        <v>7182959</v>
      </c>
      <c r="G38" s="183"/>
      <c r="H38" s="183">
        <v>35817706</v>
      </c>
      <c r="I38" s="185"/>
      <c r="J38" s="185">
        <v>35817706</v>
      </c>
      <c r="K38" s="259">
        <f>I38-G38</f>
        <v>0</v>
      </c>
      <c r="L38" s="259">
        <f>J38-H38</f>
        <v>0</v>
      </c>
      <c r="M38" s="195" t="s">
        <v>490</v>
      </c>
    </row>
    <row r="39" spans="1:13" x14ac:dyDescent="0.25">
      <c r="A39" s="182" t="s">
        <v>249</v>
      </c>
      <c r="B39" s="182" t="s">
        <v>250</v>
      </c>
      <c r="C39" s="183"/>
      <c r="D39" s="183">
        <v>203710219</v>
      </c>
      <c r="E39" s="183">
        <v>175075472</v>
      </c>
      <c r="F39" s="183">
        <v>7182959</v>
      </c>
      <c r="G39" s="183"/>
      <c r="H39" s="183">
        <v>35817706</v>
      </c>
      <c r="I39" s="185"/>
      <c r="J39" s="185"/>
      <c r="K39" s="259"/>
      <c r="L39" s="259"/>
      <c r="M39" s="185"/>
    </row>
    <row r="40" spans="1:13" x14ac:dyDescent="0.25">
      <c r="A40" s="182" t="s">
        <v>251</v>
      </c>
      <c r="B40" s="182" t="s">
        <v>252</v>
      </c>
      <c r="C40" s="183"/>
      <c r="D40" s="183">
        <v>203710219</v>
      </c>
      <c r="E40" s="183">
        <v>175075472</v>
      </c>
      <c r="F40" s="183">
        <v>7182959</v>
      </c>
      <c r="G40" s="183"/>
      <c r="H40" s="183">
        <v>35817706</v>
      </c>
      <c r="I40" s="185"/>
      <c r="J40" s="185"/>
      <c r="K40" s="259"/>
      <c r="L40" s="259"/>
      <c r="M40" s="185"/>
    </row>
    <row r="41" spans="1:13" x14ac:dyDescent="0.25">
      <c r="A41" s="182" t="s">
        <v>253</v>
      </c>
      <c r="B41" s="182" t="s">
        <v>254</v>
      </c>
      <c r="C41" s="183"/>
      <c r="D41" s="183"/>
      <c r="E41" s="183"/>
      <c r="F41" s="183"/>
      <c r="G41" s="183"/>
      <c r="H41" s="183"/>
      <c r="I41" s="185"/>
      <c r="J41" s="185"/>
      <c r="K41" s="259"/>
      <c r="L41" s="259"/>
      <c r="M41" s="185"/>
    </row>
    <row r="42" spans="1:13" x14ac:dyDescent="0.25">
      <c r="A42" s="182" t="s">
        <v>255</v>
      </c>
      <c r="B42" s="182" t="s">
        <v>256</v>
      </c>
      <c r="C42" s="183"/>
      <c r="D42" s="183"/>
      <c r="E42" s="183"/>
      <c r="F42" s="183"/>
      <c r="G42" s="183"/>
      <c r="H42" s="183"/>
      <c r="I42" s="185"/>
      <c r="J42" s="185"/>
      <c r="K42" s="259"/>
      <c r="L42" s="259"/>
      <c r="M42" s="185"/>
    </row>
    <row r="43" spans="1:13" x14ac:dyDescent="0.25">
      <c r="A43" s="182" t="s">
        <v>257</v>
      </c>
      <c r="B43" s="182" t="s">
        <v>258</v>
      </c>
      <c r="C43" s="183"/>
      <c r="D43" s="183"/>
      <c r="E43" s="183"/>
      <c r="F43" s="183"/>
      <c r="G43" s="183"/>
      <c r="H43" s="183"/>
      <c r="I43" s="185"/>
      <c r="J43" s="185"/>
      <c r="K43" s="259"/>
      <c r="L43" s="259"/>
      <c r="M43" s="185"/>
    </row>
    <row r="44" spans="1:13" x14ac:dyDescent="0.25">
      <c r="A44" s="182" t="s">
        <v>259</v>
      </c>
      <c r="B44" s="182" t="s">
        <v>260</v>
      </c>
      <c r="C44" s="183"/>
      <c r="D44" s="183"/>
      <c r="E44" s="183"/>
      <c r="F44" s="183"/>
      <c r="G44" s="183"/>
      <c r="H44" s="183"/>
      <c r="I44" s="185"/>
      <c r="J44" s="185"/>
      <c r="K44" s="259"/>
      <c r="L44" s="259"/>
      <c r="M44" s="185"/>
    </row>
    <row r="45" spans="1:13" x14ac:dyDescent="0.25">
      <c r="A45" s="182" t="s">
        <v>261</v>
      </c>
      <c r="B45" s="182" t="s">
        <v>262</v>
      </c>
      <c r="C45" s="183"/>
      <c r="D45" s="183"/>
      <c r="E45" s="183"/>
      <c r="F45" s="183"/>
      <c r="G45" s="183"/>
      <c r="H45" s="183"/>
      <c r="I45" s="185"/>
      <c r="J45" s="185"/>
      <c r="K45" s="259"/>
      <c r="L45" s="259"/>
      <c r="M45" s="185"/>
    </row>
    <row r="46" spans="1:13" x14ac:dyDescent="0.25">
      <c r="A46" s="182" t="s">
        <v>263</v>
      </c>
      <c r="B46" s="182" t="s">
        <v>264</v>
      </c>
      <c r="C46" s="183"/>
      <c r="D46" s="183"/>
      <c r="E46" s="183"/>
      <c r="F46" s="183"/>
      <c r="G46" s="183"/>
      <c r="H46" s="183"/>
      <c r="I46" s="185"/>
      <c r="J46" s="185"/>
      <c r="K46" s="259"/>
      <c r="L46" s="259"/>
      <c r="M46" s="185"/>
    </row>
    <row r="47" spans="1:13" x14ac:dyDescent="0.25">
      <c r="A47" s="182" t="s">
        <v>265</v>
      </c>
      <c r="B47" s="182" t="s">
        <v>266</v>
      </c>
      <c r="C47" s="183"/>
      <c r="D47" s="183"/>
      <c r="E47" s="183"/>
      <c r="F47" s="183"/>
      <c r="G47" s="183"/>
      <c r="H47" s="183"/>
      <c r="I47" s="185"/>
      <c r="J47" s="185"/>
      <c r="K47" s="259"/>
      <c r="L47" s="259"/>
      <c r="M47" s="185"/>
    </row>
    <row r="48" spans="1:13" x14ac:dyDescent="0.25">
      <c r="A48" s="182" t="s">
        <v>267</v>
      </c>
      <c r="B48" s="182" t="s">
        <v>268</v>
      </c>
      <c r="C48" s="183"/>
      <c r="D48" s="183">
        <v>143208923</v>
      </c>
      <c r="E48" s="183">
        <v>143208923</v>
      </c>
      <c r="F48" s="183"/>
      <c r="G48" s="183"/>
      <c r="H48" s="183"/>
      <c r="I48" s="185"/>
      <c r="J48" s="185"/>
      <c r="K48" s="259"/>
      <c r="L48" s="259"/>
      <c r="M48" s="261" t="s">
        <v>151</v>
      </c>
    </row>
    <row r="49" spans="1:13" x14ac:dyDescent="0.25">
      <c r="A49" s="182" t="s">
        <v>269</v>
      </c>
      <c r="B49" s="182" t="s">
        <v>270</v>
      </c>
      <c r="C49" s="183"/>
      <c r="D49" s="183">
        <v>1237092</v>
      </c>
      <c r="E49" s="183">
        <v>1237092</v>
      </c>
      <c r="F49" s="183">
        <v>434586</v>
      </c>
      <c r="G49" s="183"/>
      <c r="H49" s="183">
        <v>434586</v>
      </c>
      <c r="I49" s="185"/>
      <c r="J49" s="185">
        <v>434586</v>
      </c>
      <c r="K49" s="259">
        <f>I49-G49</f>
        <v>0</v>
      </c>
      <c r="L49" s="259">
        <f>J49-H49</f>
        <v>0</v>
      </c>
      <c r="M49" s="261" t="s">
        <v>151</v>
      </c>
    </row>
    <row r="50" spans="1:13" x14ac:dyDescent="0.25">
      <c r="A50" s="182" t="s">
        <v>271</v>
      </c>
      <c r="B50" s="182" t="s">
        <v>272</v>
      </c>
      <c r="C50" s="183"/>
      <c r="D50" s="183"/>
      <c r="E50" s="183"/>
      <c r="F50" s="183"/>
      <c r="G50" s="183"/>
      <c r="H50" s="183"/>
      <c r="I50" s="185"/>
      <c r="J50" s="185"/>
      <c r="K50" s="259"/>
      <c r="L50" s="259"/>
      <c r="M50" s="185"/>
    </row>
    <row r="51" spans="1:13" x14ac:dyDescent="0.25">
      <c r="A51" s="182" t="s">
        <v>273</v>
      </c>
      <c r="B51" s="182" t="s">
        <v>274</v>
      </c>
      <c r="C51" s="183"/>
      <c r="D51" s="183"/>
      <c r="E51" s="183"/>
      <c r="F51" s="183"/>
      <c r="G51" s="183"/>
      <c r="H51" s="183"/>
      <c r="I51" s="185"/>
      <c r="J51" s="185"/>
      <c r="K51" s="259"/>
      <c r="L51" s="259"/>
      <c r="M51" s="185"/>
    </row>
    <row r="52" spans="1:13" x14ac:dyDescent="0.25">
      <c r="A52" s="177" t="s">
        <v>275</v>
      </c>
      <c r="B52" s="177" t="s">
        <v>276</v>
      </c>
      <c r="C52" s="178"/>
      <c r="D52" s="178"/>
      <c r="E52" s="178">
        <v>24842192</v>
      </c>
      <c r="F52" s="178">
        <v>24842192</v>
      </c>
      <c r="G52" s="178"/>
      <c r="H52" s="178"/>
      <c r="I52" s="180"/>
      <c r="J52" s="180"/>
      <c r="K52" s="258"/>
      <c r="L52" s="258"/>
    </row>
    <row r="53" spans="1:13" x14ac:dyDescent="0.25">
      <c r="A53" s="182" t="s">
        <v>277</v>
      </c>
      <c r="B53" s="182" t="s">
        <v>278</v>
      </c>
      <c r="C53" s="183"/>
      <c r="D53" s="183"/>
      <c r="E53" s="183">
        <v>24842192</v>
      </c>
      <c r="F53" s="183">
        <v>24842192</v>
      </c>
      <c r="G53" s="183"/>
      <c r="H53" s="183"/>
      <c r="I53" s="185"/>
      <c r="J53" s="185"/>
      <c r="K53" s="259"/>
      <c r="L53" s="259"/>
      <c r="M53" s="185"/>
    </row>
    <row r="54" spans="1:13" x14ac:dyDescent="0.25">
      <c r="A54" s="177" t="s">
        <v>279</v>
      </c>
      <c r="B54" s="177" t="s">
        <v>280</v>
      </c>
      <c r="C54" s="178"/>
      <c r="D54" s="178"/>
      <c r="E54" s="178"/>
      <c r="F54" s="178"/>
      <c r="G54" s="178"/>
      <c r="H54" s="178"/>
      <c r="I54" s="180"/>
      <c r="J54" s="180"/>
      <c r="K54" s="258"/>
      <c r="L54" s="258"/>
      <c r="M54" s="180"/>
    </row>
    <row r="55" spans="1:13" x14ac:dyDescent="0.25">
      <c r="A55" s="182" t="s">
        <v>281</v>
      </c>
      <c r="B55" s="182" t="s">
        <v>282</v>
      </c>
      <c r="C55" s="183"/>
      <c r="D55" s="183"/>
      <c r="E55" s="183"/>
      <c r="F55" s="183"/>
      <c r="G55" s="183"/>
      <c r="H55" s="183"/>
      <c r="I55" s="185"/>
      <c r="J55" s="185"/>
      <c r="K55" s="259"/>
      <c r="L55" s="259"/>
      <c r="M55" s="185"/>
    </row>
    <row r="56" spans="1:13" x14ac:dyDescent="0.25">
      <c r="A56" s="182" t="s">
        <v>283</v>
      </c>
      <c r="B56" s="182" t="s">
        <v>284</v>
      </c>
      <c r="C56" s="183"/>
      <c r="D56" s="183"/>
      <c r="E56" s="183"/>
      <c r="F56" s="183"/>
      <c r="G56" s="183"/>
      <c r="H56" s="183"/>
      <c r="I56" s="185"/>
      <c r="J56" s="185"/>
      <c r="K56" s="259"/>
      <c r="L56" s="259"/>
      <c r="M56" s="185"/>
    </row>
    <row r="57" spans="1:13" x14ac:dyDescent="0.25">
      <c r="A57" s="177" t="s">
        <v>285</v>
      </c>
      <c r="B57" s="177" t="s">
        <v>286</v>
      </c>
      <c r="C57" s="178"/>
      <c r="D57" s="178">
        <v>8776778</v>
      </c>
      <c r="E57" s="178">
        <v>13971882</v>
      </c>
      <c r="F57" s="178">
        <v>15383412</v>
      </c>
      <c r="G57" s="178"/>
      <c r="H57" s="178">
        <v>10188308</v>
      </c>
      <c r="I57" s="180"/>
      <c r="J57" s="180"/>
      <c r="K57" s="258"/>
      <c r="L57" s="258"/>
      <c r="M57" s="180"/>
    </row>
    <row r="58" spans="1:13" x14ac:dyDescent="0.25">
      <c r="A58" s="182" t="s">
        <v>287</v>
      </c>
      <c r="B58" s="182" t="s">
        <v>288</v>
      </c>
      <c r="C58" s="183"/>
      <c r="D58" s="183"/>
      <c r="E58" s="183">
        <v>4189600</v>
      </c>
      <c r="F58" s="183">
        <v>4189600</v>
      </c>
      <c r="G58" s="183"/>
      <c r="H58" s="183"/>
      <c r="I58" s="185"/>
      <c r="J58" s="185"/>
      <c r="K58" s="259"/>
      <c r="L58" s="259"/>
      <c r="M58" s="185"/>
    </row>
    <row r="59" spans="1:13" x14ac:dyDescent="0.25">
      <c r="A59" s="182" t="s">
        <v>289</v>
      </c>
      <c r="B59" s="182" t="s">
        <v>290</v>
      </c>
      <c r="C59" s="183"/>
      <c r="D59" s="183"/>
      <c r="E59" s="183">
        <v>754128</v>
      </c>
      <c r="F59" s="183">
        <v>754128</v>
      </c>
      <c r="G59" s="183"/>
      <c r="H59" s="183"/>
      <c r="I59" s="185"/>
      <c r="J59" s="185"/>
      <c r="K59" s="259"/>
      <c r="L59" s="259"/>
      <c r="M59" s="185"/>
    </row>
    <row r="60" spans="1:13" x14ac:dyDescent="0.25">
      <c r="A60" s="182" t="s">
        <v>291</v>
      </c>
      <c r="B60" s="182" t="s">
        <v>292</v>
      </c>
      <c r="C60" s="183"/>
      <c r="D60" s="183"/>
      <c r="E60" s="183">
        <v>167584</v>
      </c>
      <c r="F60" s="183">
        <v>167584</v>
      </c>
      <c r="G60" s="183"/>
      <c r="H60" s="183"/>
      <c r="I60" s="185"/>
      <c r="J60" s="185"/>
      <c r="K60" s="259"/>
      <c r="L60" s="259"/>
      <c r="M60" s="185"/>
    </row>
    <row r="61" spans="1:13" x14ac:dyDescent="0.25">
      <c r="A61" s="182" t="s">
        <v>293</v>
      </c>
      <c r="B61" s="182" t="s">
        <v>286</v>
      </c>
      <c r="C61" s="183"/>
      <c r="D61" s="183">
        <v>8776778</v>
      </c>
      <c r="E61" s="183">
        <v>8860570</v>
      </c>
      <c r="F61" s="183">
        <v>10272100</v>
      </c>
      <c r="G61" s="183"/>
      <c r="H61" s="183">
        <v>10188308</v>
      </c>
      <c r="I61" s="185"/>
      <c r="J61" s="185"/>
      <c r="K61" s="259"/>
      <c r="L61" s="259"/>
      <c r="M61" s="185"/>
    </row>
    <row r="62" spans="1:13" x14ac:dyDescent="0.25">
      <c r="A62" s="182" t="s">
        <v>294</v>
      </c>
      <c r="B62" s="182" t="s">
        <v>295</v>
      </c>
      <c r="C62" s="183"/>
      <c r="D62" s="183">
        <v>8776778</v>
      </c>
      <c r="E62" s="183">
        <v>8860570</v>
      </c>
      <c r="F62" s="183">
        <v>10272100</v>
      </c>
      <c r="G62" s="183"/>
      <c r="H62" s="183">
        <v>10188308</v>
      </c>
      <c r="I62" s="185"/>
      <c r="J62" s="185"/>
      <c r="K62" s="259"/>
      <c r="L62" s="259"/>
      <c r="M62" s="185"/>
    </row>
    <row r="63" spans="1:13" x14ac:dyDescent="0.25">
      <c r="A63" s="182" t="s">
        <v>296</v>
      </c>
      <c r="B63" s="182" t="s">
        <v>297</v>
      </c>
      <c r="C63" s="183"/>
      <c r="D63" s="183">
        <v>8776778</v>
      </c>
      <c r="E63" s="183">
        <v>8860570</v>
      </c>
      <c r="F63" s="183">
        <v>10272100</v>
      </c>
      <c r="G63" s="183"/>
      <c r="H63" s="183">
        <v>10188308</v>
      </c>
      <c r="I63" s="185"/>
      <c r="J63" s="185">
        <v>10188308</v>
      </c>
      <c r="K63" s="259">
        <f>I63-G63</f>
        <v>0</v>
      </c>
      <c r="L63" s="259">
        <f>J63-H63</f>
        <v>0</v>
      </c>
      <c r="M63" s="185"/>
    </row>
    <row r="64" spans="1:13" x14ac:dyDescent="0.25">
      <c r="A64" s="177" t="s">
        <v>298</v>
      </c>
      <c r="B64" s="177" t="s">
        <v>299</v>
      </c>
      <c r="C64" s="178"/>
      <c r="D64" s="178">
        <v>60000000</v>
      </c>
      <c r="E64" s="178"/>
      <c r="F64" s="178"/>
      <c r="G64" s="178"/>
      <c r="H64" s="178">
        <v>60000000</v>
      </c>
      <c r="I64" s="180"/>
      <c r="J64" s="180"/>
      <c r="K64" s="258"/>
      <c r="L64" s="258"/>
      <c r="M64" s="180"/>
    </row>
    <row r="65" spans="1:13" x14ac:dyDescent="0.25">
      <c r="A65" s="182" t="s">
        <v>300</v>
      </c>
      <c r="B65" s="182" t="s">
        <v>301</v>
      </c>
      <c r="C65" s="183"/>
      <c r="D65" s="183">
        <v>60000000</v>
      </c>
      <c r="E65" s="183"/>
      <c r="F65" s="183"/>
      <c r="G65" s="183"/>
      <c r="H65" s="183">
        <v>60000000</v>
      </c>
      <c r="I65" s="185"/>
      <c r="J65" s="185"/>
      <c r="K65" s="259"/>
      <c r="L65" s="259"/>
      <c r="M65" s="185"/>
    </row>
    <row r="66" spans="1:13" x14ac:dyDescent="0.25">
      <c r="A66" s="182" t="s">
        <v>302</v>
      </c>
      <c r="B66" s="182" t="s">
        <v>303</v>
      </c>
      <c r="C66" s="183"/>
      <c r="D66" s="183">
        <v>60000000</v>
      </c>
      <c r="E66" s="183"/>
      <c r="F66" s="183"/>
      <c r="G66" s="183"/>
      <c r="H66" s="183">
        <v>60000000</v>
      </c>
      <c r="I66" s="185"/>
      <c r="J66" s="185"/>
      <c r="K66" s="259"/>
      <c r="L66" s="259"/>
      <c r="M66" s="185"/>
    </row>
    <row r="67" spans="1:13" x14ac:dyDescent="0.25">
      <c r="A67" s="182" t="s">
        <v>304</v>
      </c>
      <c r="B67" s="182" t="s">
        <v>301</v>
      </c>
      <c r="C67" s="183"/>
      <c r="D67" s="183">
        <v>60000000</v>
      </c>
      <c r="E67" s="183"/>
      <c r="F67" s="183"/>
      <c r="G67" s="183"/>
      <c r="H67" s="183">
        <v>60000000</v>
      </c>
      <c r="I67" s="185"/>
      <c r="J67" s="185"/>
      <c r="K67" s="259"/>
      <c r="L67" s="259"/>
      <c r="M67" s="185"/>
    </row>
    <row r="68" spans="1:13" x14ac:dyDescent="0.25">
      <c r="A68" s="177" t="s">
        <v>305</v>
      </c>
      <c r="B68" s="177" t="s">
        <v>306</v>
      </c>
      <c r="C68" s="178"/>
      <c r="D68" s="178">
        <v>1042009208</v>
      </c>
      <c r="E68" s="178"/>
      <c r="F68" s="178">
        <v>19484685</v>
      </c>
      <c r="G68" s="178"/>
      <c r="H68" s="178">
        <v>1061493893</v>
      </c>
      <c r="I68" s="180"/>
      <c r="J68" s="180"/>
      <c r="K68" s="258"/>
      <c r="L68" s="258"/>
      <c r="M68" s="180"/>
    </row>
    <row r="69" spans="1:13" x14ac:dyDescent="0.25">
      <c r="A69" s="182" t="s">
        <v>307</v>
      </c>
      <c r="B69" s="182" t="s">
        <v>308</v>
      </c>
      <c r="C69" s="183"/>
      <c r="D69" s="183">
        <v>660332300</v>
      </c>
      <c r="E69" s="183"/>
      <c r="F69" s="183"/>
      <c r="G69" s="183"/>
      <c r="H69" s="183">
        <v>660332300</v>
      </c>
      <c r="I69" s="185"/>
      <c r="J69" s="185"/>
      <c r="K69" s="259"/>
      <c r="L69" s="259"/>
      <c r="M69" s="185"/>
    </row>
    <row r="70" spans="1:13" x14ac:dyDescent="0.25">
      <c r="A70" s="182" t="s">
        <v>309</v>
      </c>
      <c r="B70" s="182" t="s">
        <v>310</v>
      </c>
      <c r="C70" s="183"/>
      <c r="D70" s="183">
        <v>381676908</v>
      </c>
      <c r="E70" s="183"/>
      <c r="F70" s="183">
        <v>19484685</v>
      </c>
      <c r="G70" s="183"/>
      <c r="H70" s="183">
        <v>401161593</v>
      </c>
      <c r="I70" s="185"/>
      <c r="J70" s="185"/>
      <c r="K70" s="259"/>
      <c r="L70" s="259"/>
      <c r="M70" s="185"/>
    </row>
    <row r="71" spans="1:13" x14ac:dyDescent="0.25">
      <c r="A71" s="177" t="s">
        <v>311</v>
      </c>
      <c r="B71" s="177" t="s">
        <v>312</v>
      </c>
      <c r="C71" s="178"/>
      <c r="D71" s="178"/>
      <c r="E71" s="178">
        <v>71829587</v>
      </c>
      <c r="F71" s="178">
        <v>71829587</v>
      </c>
      <c r="G71" s="178"/>
      <c r="H71" s="178"/>
      <c r="I71" s="180"/>
      <c r="J71" s="180"/>
      <c r="K71" s="258"/>
      <c r="L71" s="258"/>
      <c r="M71" s="180"/>
    </row>
    <row r="72" spans="1:13" x14ac:dyDescent="0.25">
      <c r="A72" s="182" t="s">
        <v>459</v>
      </c>
      <c r="B72" s="182" t="s">
        <v>460</v>
      </c>
      <c r="C72" s="183"/>
      <c r="D72" s="183"/>
      <c r="E72" s="183"/>
      <c r="F72" s="183"/>
      <c r="G72" s="183"/>
      <c r="H72" s="183"/>
      <c r="I72" s="185"/>
      <c r="J72" s="185"/>
      <c r="K72" s="259"/>
      <c r="L72" s="259"/>
      <c r="M72" s="185"/>
    </row>
    <row r="73" spans="1:13" x14ac:dyDescent="0.25">
      <c r="A73" s="182" t="s">
        <v>461</v>
      </c>
      <c r="B73" s="182" t="s">
        <v>462</v>
      </c>
      <c r="C73" s="183"/>
      <c r="D73" s="183"/>
      <c r="E73" s="183"/>
      <c r="F73" s="183"/>
      <c r="G73" s="183"/>
      <c r="H73" s="183"/>
      <c r="I73" s="185"/>
      <c r="J73" s="185"/>
      <c r="K73" s="259"/>
      <c r="L73" s="259"/>
      <c r="M73" s="185"/>
    </row>
    <row r="74" spans="1:13" x14ac:dyDescent="0.25">
      <c r="A74" s="182" t="s">
        <v>313</v>
      </c>
      <c r="B74" s="182" t="s">
        <v>314</v>
      </c>
      <c r="C74" s="183"/>
      <c r="D74" s="183"/>
      <c r="E74" s="183">
        <v>71829587</v>
      </c>
      <c r="F74" s="183">
        <v>71829587</v>
      </c>
      <c r="G74" s="183"/>
      <c r="H74" s="183"/>
      <c r="I74" s="185"/>
      <c r="J74" s="185"/>
      <c r="K74" s="259"/>
      <c r="L74" s="259"/>
      <c r="M74" s="185"/>
    </row>
    <row r="75" spans="1:13" x14ac:dyDescent="0.25">
      <c r="A75" s="182" t="s">
        <v>315</v>
      </c>
      <c r="B75" s="182" t="s">
        <v>316</v>
      </c>
      <c r="C75" s="183"/>
      <c r="D75" s="183"/>
      <c r="E75" s="183">
        <v>71829587</v>
      </c>
      <c r="F75" s="183">
        <v>71829587</v>
      </c>
      <c r="G75" s="183"/>
      <c r="H75" s="183"/>
      <c r="I75" s="185"/>
      <c r="J75" s="185"/>
      <c r="K75" s="259"/>
      <c r="L75" s="259"/>
      <c r="M75" s="185"/>
    </row>
    <row r="76" spans="1:13" x14ac:dyDescent="0.25">
      <c r="A76" s="177" t="s">
        <v>317</v>
      </c>
      <c r="B76" s="177" t="s">
        <v>318</v>
      </c>
      <c r="C76" s="178"/>
      <c r="D76" s="178"/>
      <c r="E76" s="178">
        <v>46705</v>
      </c>
      <c r="F76" s="178">
        <v>46705</v>
      </c>
      <c r="G76" s="178"/>
      <c r="H76" s="178"/>
      <c r="I76" s="180"/>
      <c r="J76" s="180"/>
      <c r="K76" s="258"/>
      <c r="L76" s="258"/>
      <c r="M76" s="180"/>
    </row>
    <row r="77" spans="1:13" x14ac:dyDescent="0.25">
      <c r="A77" s="182" t="s">
        <v>319</v>
      </c>
      <c r="B77" s="182" t="s">
        <v>320</v>
      </c>
      <c r="C77" s="183"/>
      <c r="D77" s="183"/>
      <c r="E77" s="183">
        <v>46705</v>
      </c>
      <c r="F77" s="183">
        <v>46705</v>
      </c>
      <c r="G77" s="183"/>
      <c r="H77" s="183"/>
      <c r="I77" s="185"/>
      <c r="J77" s="185"/>
      <c r="K77" s="259"/>
      <c r="L77" s="259"/>
      <c r="M77" s="185"/>
    </row>
    <row r="78" spans="1:13" x14ac:dyDescent="0.25">
      <c r="A78" s="177" t="s">
        <v>321</v>
      </c>
      <c r="B78" s="177" t="s">
        <v>322</v>
      </c>
      <c r="C78" s="178"/>
      <c r="D78" s="178"/>
      <c r="E78" s="178">
        <v>26110080</v>
      </c>
      <c r="F78" s="178">
        <v>26110080</v>
      </c>
      <c r="G78" s="178"/>
      <c r="H78" s="178"/>
      <c r="I78" s="180"/>
      <c r="J78" s="180"/>
      <c r="K78" s="258"/>
      <c r="L78" s="258"/>
      <c r="M78" s="180"/>
    </row>
    <row r="79" spans="1:13" x14ac:dyDescent="0.25">
      <c r="A79" s="177" t="s">
        <v>323</v>
      </c>
      <c r="B79" s="177" t="s">
        <v>324</v>
      </c>
      <c r="C79" s="178"/>
      <c r="D79" s="178"/>
      <c r="E79" s="178"/>
      <c r="F79" s="178"/>
      <c r="G79" s="178"/>
      <c r="H79" s="178"/>
      <c r="I79" s="180"/>
      <c r="J79" s="180"/>
      <c r="K79" s="258"/>
      <c r="L79" s="258"/>
      <c r="M79" s="180"/>
    </row>
    <row r="80" spans="1:13" x14ac:dyDescent="0.25">
      <c r="A80" s="182" t="s">
        <v>325</v>
      </c>
      <c r="B80" s="182" t="s">
        <v>326</v>
      </c>
      <c r="C80" s="183"/>
      <c r="D80" s="183"/>
      <c r="E80" s="183"/>
      <c r="F80" s="183"/>
      <c r="G80" s="183"/>
      <c r="H80" s="183"/>
      <c r="I80" s="185"/>
      <c r="J80" s="185"/>
      <c r="K80" s="259"/>
      <c r="L80" s="259"/>
      <c r="M80" s="185"/>
    </row>
    <row r="81" spans="1:13" x14ac:dyDescent="0.25">
      <c r="A81" s="182" t="s">
        <v>463</v>
      </c>
      <c r="B81" s="182" t="s">
        <v>464</v>
      </c>
      <c r="C81" s="183"/>
      <c r="D81" s="183"/>
      <c r="E81" s="183"/>
      <c r="F81" s="183"/>
      <c r="G81" s="183"/>
      <c r="H81" s="183"/>
      <c r="I81" s="185"/>
      <c r="J81" s="185"/>
      <c r="K81" s="259"/>
      <c r="L81" s="259"/>
      <c r="M81" s="185"/>
    </row>
    <row r="82" spans="1:13" x14ac:dyDescent="0.25">
      <c r="A82" s="182" t="s">
        <v>327</v>
      </c>
      <c r="B82" s="182" t="s">
        <v>328</v>
      </c>
      <c r="C82" s="183"/>
      <c r="D82" s="183"/>
      <c r="E82" s="183"/>
      <c r="F82" s="183"/>
      <c r="G82" s="183"/>
      <c r="H82" s="183"/>
      <c r="I82" s="185"/>
      <c r="J82" s="185"/>
      <c r="K82" s="259"/>
      <c r="L82" s="259"/>
      <c r="M82" s="185"/>
    </row>
    <row r="83" spans="1:13" x14ac:dyDescent="0.25">
      <c r="A83" s="177" t="s">
        <v>329</v>
      </c>
      <c r="B83" s="177" t="s">
        <v>330</v>
      </c>
      <c r="C83" s="178"/>
      <c r="D83" s="178"/>
      <c r="E83" s="178">
        <v>636300</v>
      </c>
      <c r="F83" s="178">
        <v>636300</v>
      </c>
      <c r="G83" s="178"/>
      <c r="H83" s="178"/>
      <c r="I83" s="180"/>
      <c r="J83" s="180"/>
      <c r="K83" s="258"/>
      <c r="L83" s="258"/>
      <c r="M83" s="180"/>
    </row>
    <row r="84" spans="1:13" x14ac:dyDescent="0.25">
      <c r="A84" s="182" t="s">
        <v>331</v>
      </c>
      <c r="B84" s="182" t="s">
        <v>332</v>
      </c>
      <c r="C84" s="183"/>
      <c r="D84" s="183"/>
      <c r="E84" s="183">
        <v>636300</v>
      </c>
      <c r="F84" s="183">
        <v>636300</v>
      </c>
      <c r="G84" s="183"/>
      <c r="H84" s="183"/>
      <c r="I84" s="185"/>
      <c r="J84" s="185"/>
      <c r="K84" s="259"/>
      <c r="L84" s="259"/>
      <c r="M84" s="185"/>
    </row>
    <row r="85" spans="1:13" x14ac:dyDescent="0.25">
      <c r="A85" s="177" t="s">
        <v>491</v>
      </c>
      <c r="B85" s="177" t="s">
        <v>492</v>
      </c>
      <c r="C85" s="178"/>
      <c r="D85" s="178"/>
      <c r="E85" s="178">
        <v>17300000</v>
      </c>
      <c r="F85" s="178">
        <v>17300000</v>
      </c>
      <c r="G85" s="178"/>
      <c r="H85" s="178"/>
      <c r="I85" s="180"/>
      <c r="J85" s="180"/>
      <c r="K85" s="258"/>
      <c r="L85" s="258"/>
      <c r="M85" s="180"/>
    </row>
    <row r="86" spans="1:13" x14ac:dyDescent="0.25">
      <c r="A86" s="182" t="s">
        <v>493</v>
      </c>
      <c r="B86" s="182" t="s">
        <v>342</v>
      </c>
      <c r="C86" s="183"/>
      <c r="D86" s="183"/>
      <c r="E86" s="183">
        <v>17300000</v>
      </c>
      <c r="F86" s="183">
        <v>17300000</v>
      </c>
      <c r="G86" s="183"/>
      <c r="H86" s="183"/>
      <c r="I86" s="185"/>
      <c r="J86" s="185"/>
      <c r="K86" s="259"/>
      <c r="L86" s="259"/>
      <c r="M86" s="185"/>
    </row>
    <row r="87" spans="1:13" x14ac:dyDescent="0.25">
      <c r="A87" s="177" t="s">
        <v>333</v>
      </c>
      <c r="B87" s="177" t="s">
        <v>334</v>
      </c>
      <c r="C87" s="178"/>
      <c r="D87" s="178"/>
      <c r="E87" s="178">
        <v>34455262</v>
      </c>
      <c r="F87" s="178">
        <v>34455262</v>
      </c>
      <c r="G87" s="178"/>
      <c r="H87" s="178"/>
      <c r="I87" s="180"/>
      <c r="J87" s="180"/>
      <c r="K87" s="258"/>
      <c r="L87" s="258"/>
      <c r="M87" s="180"/>
    </row>
    <row r="88" spans="1:13" x14ac:dyDescent="0.25">
      <c r="A88" s="182" t="s">
        <v>335</v>
      </c>
      <c r="B88" s="182" t="s">
        <v>336</v>
      </c>
      <c r="C88" s="183"/>
      <c r="D88" s="183"/>
      <c r="E88" s="183">
        <v>8000000</v>
      </c>
      <c r="F88" s="183">
        <v>8000000</v>
      </c>
      <c r="G88" s="183"/>
      <c r="H88" s="183"/>
      <c r="I88" s="185"/>
      <c r="J88" s="185"/>
      <c r="K88" s="259"/>
      <c r="L88" s="259"/>
      <c r="M88" s="185"/>
    </row>
    <row r="89" spans="1:13" x14ac:dyDescent="0.25">
      <c r="A89" s="182" t="s">
        <v>337</v>
      </c>
      <c r="B89" s="182" t="s">
        <v>338</v>
      </c>
      <c r="C89" s="183"/>
      <c r="D89" s="183"/>
      <c r="E89" s="183">
        <v>1568308</v>
      </c>
      <c r="F89" s="183">
        <v>1568308</v>
      </c>
      <c r="G89" s="183"/>
      <c r="H89" s="183"/>
      <c r="I89" s="185"/>
      <c r="J89" s="185"/>
      <c r="K89" s="259"/>
      <c r="L89" s="259"/>
      <c r="M89" s="185"/>
    </row>
    <row r="90" spans="1:13" x14ac:dyDescent="0.25">
      <c r="A90" s="182" t="s">
        <v>339</v>
      </c>
      <c r="B90" s="182" t="s">
        <v>340</v>
      </c>
      <c r="C90" s="183"/>
      <c r="D90" s="183"/>
      <c r="E90" s="183"/>
      <c r="F90" s="183"/>
      <c r="G90" s="183"/>
      <c r="H90" s="183"/>
      <c r="I90" s="185"/>
      <c r="J90" s="185"/>
      <c r="K90" s="259"/>
      <c r="L90" s="259"/>
      <c r="M90" s="185"/>
    </row>
    <row r="91" spans="1:13" x14ac:dyDescent="0.25">
      <c r="A91" s="182" t="s">
        <v>341</v>
      </c>
      <c r="B91" s="182" t="s">
        <v>342</v>
      </c>
      <c r="C91" s="183"/>
      <c r="D91" s="183"/>
      <c r="E91" s="183">
        <v>5866262</v>
      </c>
      <c r="F91" s="183">
        <v>5866262</v>
      </c>
      <c r="G91" s="183"/>
      <c r="H91" s="183"/>
      <c r="I91" s="185"/>
      <c r="J91" s="185"/>
      <c r="K91" s="259"/>
      <c r="L91" s="259"/>
      <c r="M91" s="185"/>
    </row>
    <row r="92" spans="1:13" x14ac:dyDescent="0.25">
      <c r="A92" s="182" t="s">
        <v>343</v>
      </c>
      <c r="B92" s="182" t="s">
        <v>344</v>
      </c>
      <c r="C92" s="183"/>
      <c r="D92" s="183"/>
      <c r="E92" s="183"/>
      <c r="F92" s="183"/>
      <c r="G92" s="183"/>
      <c r="H92" s="183"/>
      <c r="I92" s="185"/>
      <c r="J92" s="185"/>
      <c r="K92" s="259"/>
      <c r="L92" s="259"/>
      <c r="M92" s="185"/>
    </row>
    <row r="93" spans="1:13" x14ac:dyDescent="0.25">
      <c r="A93" s="182" t="s">
        <v>345</v>
      </c>
      <c r="B93" s="182" t="s">
        <v>346</v>
      </c>
      <c r="C93" s="183"/>
      <c r="D93" s="183"/>
      <c r="E93" s="183">
        <v>470000</v>
      </c>
      <c r="F93" s="183">
        <v>470000</v>
      </c>
      <c r="G93" s="183"/>
      <c r="H93" s="183"/>
      <c r="I93" s="185"/>
      <c r="J93" s="185"/>
      <c r="K93" s="259"/>
      <c r="L93" s="259"/>
      <c r="M93" s="185"/>
    </row>
    <row r="94" spans="1:13" x14ac:dyDescent="0.25">
      <c r="A94" s="182" t="s">
        <v>347</v>
      </c>
      <c r="B94" s="182" t="s">
        <v>348</v>
      </c>
      <c r="C94" s="183"/>
      <c r="D94" s="183"/>
      <c r="E94" s="183">
        <v>62929</v>
      </c>
      <c r="F94" s="183">
        <v>62929</v>
      </c>
      <c r="G94" s="183"/>
      <c r="H94" s="183"/>
      <c r="I94" s="185"/>
      <c r="J94" s="185"/>
      <c r="K94" s="259"/>
      <c r="L94" s="259"/>
      <c r="M94" s="185"/>
    </row>
    <row r="95" spans="1:13" x14ac:dyDescent="0.25">
      <c r="A95" s="182" t="s">
        <v>349</v>
      </c>
      <c r="B95" s="182" t="s">
        <v>350</v>
      </c>
      <c r="C95" s="183"/>
      <c r="D95" s="183"/>
      <c r="E95" s="183">
        <v>5333333</v>
      </c>
      <c r="F95" s="183">
        <v>5333333</v>
      </c>
      <c r="G95" s="183"/>
      <c r="H95" s="183"/>
      <c r="I95" s="185"/>
      <c r="J95" s="185"/>
      <c r="K95" s="259"/>
      <c r="L95" s="259"/>
      <c r="M95" s="185"/>
    </row>
    <row r="96" spans="1:13" x14ac:dyDescent="0.25">
      <c r="A96" s="182" t="s">
        <v>351</v>
      </c>
      <c r="B96" s="182" t="s">
        <v>352</v>
      </c>
      <c r="C96" s="183"/>
      <c r="D96" s="183"/>
      <c r="E96" s="183">
        <v>19020692</v>
      </c>
      <c r="F96" s="183">
        <v>19020692</v>
      </c>
      <c r="G96" s="183"/>
      <c r="H96" s="183"/>
      <c r="I96" s="185"/>
      <c r="J96" s="185"/>
      <c r="K96" s="259"/>
      <c r="L96" s="259"/>
      <c r="M96" s="185"/>
    </row>
    <row r="97" spans="1:13" x14ac:dyDescent="0.25">
      <c r="A97" s="177" t="s">
        <v>353</v>
      </c>
      <c r="B97" s="177" t="s">
        <v>354</v>
      </c>
      <c r="C97" s="178"/>
      <c r="D97" s="178"/>
      <c r="E97" s="178"/>
      <c r="F97" s="178"/>
      <c r="G97" s="178"/>
      <c r="H97" s="178"/>
      <c r="I97" s="180"/>
      <c r="J97" s="180"/>
      <c r="K97" s="258"/>
      <c r="L97" s="258"/>
      <c r="M97" s="180"/>
    </row>
    <row r="98" spans="1:13" x14ac:dyDescent="0.25">
      <c r="A98" s="182" t="s">
        <v>355</v>
      </c>
      <c r="B98" s="182" t="s">
        <v>354</v>
      </c>
      <c r="C98" s="183"/>
      <c r="D98" s="183"/>
      <c r="E98" s="183"/>
      <c r="F98" s="183"/>
      <c r="G98" s="183"/>
      <c r="H98" s="183"/>
      <c r="I98" s="185"/>
      <c r="J98" s="185"/>
      <c r="K98" s="259"/>
      <c r="L98" s="259"/>
      <c r="M98" s="185"/>
    </row>
    <row r="99" spans="1:13" x14ac:dyDescent="0.25">
      <c r="A99" s="177" t="s">
        <v>356</v>
      </c>
      <c r="B99" s="177" t="s">
        <v>357</v>
      </c>
      <c r="C99" s="178"/>
      <c r="D99" s="178"/>
      <c r="E99" s="178">
        <v>45</v>
      </c>
      <c r="F99" s="178">
        <v>45</v>
      </c>
      <c r="G99" s="178"/>
      <c r="H99" s="178"/>
      <c r="I99" s="180">
        <v>46</v>
      </c>
      <c r="J99" s="180"/>
      <c r="K99" s="258">
        <f>I99-E99</f>
        <v>1</v>
      </c>
      <c r="L99" s="258"/>
      <c r="M99" s="197" t="s">
        <v>494</v>
      </c>
    </row>
    <row r="100" spans="1:13" x14ac:dyDescent="0.25">
      <c r="A100" s="182" t="s">
        <v>358</v>
      </c>
      <c r="B100" s="182" t="s">
        <v>357</v>
      </c>
      <c r="C100" s="183"/>
      <c r="D100" s="183"/>
      <c r="E100" s="183">
        <v>45</v>
      </c>
      <c r="F100" s="183">
        <v>45</v>
      </c>
      <c r="G100" s="183"/>
      <c r="H100" s="183"/>
      <c r="I100" s="185"/>
      <c r="J100" s="185"/>
      <c r="K100" s="259"/>
      <c r="L100" s="259"/>
      <c r="M100" s="185"/>
    </row>
    <row r="101" spans="1:13" x14ac:dyDescent="0.25">
      <c r="A101" s="177" t="s">
        <v>359</v>
      </c>
      <c r="B101" s="177" t="s">
        <v>360</v>
      </c>
      <c r="C101" s="178"/>
      <c r="D101" s="178"/>
      <c r="E101" s="178"/>
      <c r="F101" s="178"/>
      <c r="G101" s="178"/>
      <c r="H101" s="178"/>
      <c r="I101" s="180"/>
      <c r="J101" s="180"/>
      <c r="K101" s="258"/>
      <c r="L101" s="258"/>
      <c r="M101" s="180"/>
    </row>
    <row r="102" spans="1:13" x14ac:dyDescent="0.25">
      <c r="A102" s="182" t="s">
        <v>361</v>
      </c>
      <c r="B102" s="182" t="s">
        <v>362</v>
      </c>
      <c r="C102" s="183"/>
      <c r="D102" s="183"/>
      <c r="E102" s="183"/>
      <c r="F102" s="183"/>
      <c r="G102" s="183"/>
      <c r="H102" s="183"/>
      <c r="I102" s="185"/>
      <c r="J102" s="185"/>
      <c r="K102" s="259"/>
      <c r="L102" s="259"/>
      <c r="M102" s="185"/>
    </row>
    <row r="103" spans="1:13" x14ac:dyDescent="0.25">
      <c r="A103" s="262" t="s">
        <v>363</v>
      </c>
      <c r="B103" s="262" t="s">
        <v>364</v>
      </c>
      <c r="C103" s="263"/>
      <c r="D103" s="263"/>
      <c r="E103" s="263">
        <v>71876292</v>
      </c>
      <c r="F103" s="263">
        <v>71876292</v>
      </c>
      <c r="G103" s="263"/>
      <c r="H103" s="263"/>
      <c r="I103" s="180"/>
      <c r="J103" s="180"/>
      <c r="K103" s="258"/>
      <c r="L103" s="258"/>
      <c r="M103" s="180"/>
    </row>
    <row r="104" spans="1:13" x14ac:dyDescent="0.25">
      <c r="C104" s="185"/>
      <c r="D104" s="185"/>
      <c r="E104" s="185"/>
      <c r="F104" s="185"/>
      <c r="G104" s="185"/>
      <c r="H104" s="185"/>
      <c r="I104" s="185"/>
      <c r="J104" s="185"/>
      <c r="K104" s="259"/>
      <c r="L104" s="259"/>
      <c r="M104" s="185"/>
    </row>
    <row r="105" spans="1:13" x14ac:dyDescent="0.25">
      <c r="B105" s="190" t="s">
        <v>365</v>
      </c>
      <c r="C105" s="180">
        <v>2087042220</v>
      </c>
      <c r="D105" s="180">
        <v>2087042220</v>
      </c>
      <c r="E105" s="180">
        <v>2796451664</v>
      </c>
      <c r="F105" s="180">
        <v>2796451664</v>
      </c>
      <c r="G105" s="180">
        <v>1925064493</v>
      </c>
      <c r="H105" s="180">
        <v>1925064493</v>
      </c>
      <c r="I105" s="180"/>
      <c r="J105" s="180"/>
      <c r="K105" s="258"/>
      <c r="L105" s="258"/>
      <c r="M105" s="180"/>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73"/>
  <sheetViews>
    <sheetView view="pageBreakPreview" topLeftCell="A4" zoomScaleNormal="100" zoomScaleSheetLayoutView="100" workbookViewId="0">
      <selection activeCell="C16" sqref="C16:D16"/>
    </sheetView>
  </sheetViews>
  <sheetFormatPr defaultColWidth="9.09765625" defaultRowHeight="13.2" x14ac:dyDescent="0.25"/>
  <cols>
    <col min="1" max="1" width="10.69921875" style="121" customWidth="1"/>
    <col min="2" max="2" width="52.69921875" style="121" customWidth="1"/>
    <col min="3" max="3" width="13.296875" style="121" bestFit="1" customWidth="1"/>
    <col min="4" max="4" width="48" style="121" customWidth="1"/>
    <col min="5" max="5" width="9.09765625" style="121"/>
    <col min="6" max="6" width="13.59765625" style="121" bestFit="1" customWidth="1"/>
    <col min="7" max="7" width="12.296875" style="121" bestFit="1" customWidth="1"/>
    <col min="8" max="10" width="11.296875" style="121" bestFit="1" customWidth="1"/>
    <col min="11" max="16384" width="9.09765625" style="121"/>
  </cols>
  <sheetData>
    <row r="1" spans="1:6" x14ac:dyDescent="0.25">
      <c r="A1" s="76" t="s">
        <v>366</v>
      </c>
      <c r="B1" s="78"/>
      <c r="C1" s="84"/>
      <c r="D1" s="84"/>
    </row>
    <row r="2" spans="1:6" ht="26.4" x14ac:dyDescent="0.25">
      <c r="A2" s="77"/>
      <c r="B2" s="78"/>
      <c r="C2" s="79" t="s">
        <v>367</v>
      </c>
      <c r="D2" s="81" t="s">
        <v>128</v>
      </c>
    </row>
    <row r="3" spans="1:6" ht="26.4" x14ac:dyDescent="0.25">
      <c r="A3" s="76" t="s">
        <v>390</v>
      </c>
      <c r="B3" s="78"/>
      <c r="C3" s="79" t="s">
        <v>368</v>
      </c>
      <c r="D3" s="80" t="s">
        <v>127</v>
      </c>
    </row>
    <row r="4" spans="1:6" x14ac:dyDescent="0.25">
      <c r="A4" s="78"/>
      <c r="B4" s="78"/>
      <c r="C4" s="79" t="s">
        <v>369</v>
      </c>
      <c r="D4" s="81" t="s">
        <v>127</v>
      </c>
    </row>
    <row r="5" spans="1:6" x14ac:dyDescent="0.25">
      <c r="A5" s="564" t="s">
        <v>370</v>
      </c>
      <c r="B5" s="564"/>
      <c r="C5" s="79" t="s">
        <v>371</v>
      </c>
      <c r="D5" s="82">
        <v>44482</v>
      </c>
    </row>
    <row r="6" spans="1:6" x14ac:dyDescent="0.25">
      <c r="A6" s="564"/>
      <c r="B6" s="564"/>
      <c r="C6" s="81" t="s">
        <v>372</v>
      </c>
      <c r="D6" s="83">
        <v>44440</v>
      </c>
    </row>
    <row r="7" spans="1:6" x14ac:dyDescent="0.25">
      <c r="A7" s="564"/>
      <c r="B7" s="564"/>
      <c r="C7" s="84"/>
      <c r="D7" s="85"/>
    </row>
    <row r="8" spans="1:6" ht="13.8" thickBot="1" x14ac:dyDescent="0.3">
      <c r="A8" s="86"/>
      <c r="B8" s="86"/>
      <c r="C8" s="122"/>
      <c r="D8" s="122"/>
    </row>
    <row r="9" spans="1:6" ht="13.8" thickTop="1" x14ac:dyDescent="0.25">
      <c r="A9" s="198" t="s">
        <v>373</v>
      </c>
      <c r="B9" s="123" t="s">
        <v>374</v>
      </c>
      <c r="C9" s="565" t="s">
        <v>375</v>
      </c>
      <c r="D9" s="566"/>
    </row>
    <row r="10" spans="1:6" x14ac:dyDescent="0.25">
      <c r="A10" s="199">
        <v>111</v>
      </c>
      <c r="B10" s="124" t="s">
        <v>376</v>
      </c>
      <c r="C10" s="577"/>
      <c r="D10" s="578"/>
    </row>
    <row r="11" spans="1:6" x14ac:dyDescent="0.25">
      <c r="A11" s="200">
        <v>112</v>
      </c>
      <c r="B11" s="125"/>
      <c r="C11" s="125"/>
      <c r="D11" s="201"/>
      <c r="E11" s="126"/>
      <c r="F11" s="126"/>
    </row>
    <row r="12" spans="1:6" x14ac:dyDescent="0.25">
      <c r="A12" s="202" t="s">
        <v>182</v>
      </c>
      <c r="B12" s="127" t="s">
        <v>183</v>
      </c>
      <c r="C12" s="203">
        <v>96709356</v>
      </c>
      <c r="D12" s="204" t="s">
        <v>377</v>
      </c>
    </row>
    <row r="13" spans="1:6" x14ac:dyDescent="0.25">
      <c r="A13" s="202">
        <v>11212</v>
      </c>
      <c r="B13" s="127" t="s">
        <v>187</v>
      </c>
      <c r="C13" s="205">
        <v>292491160</v>
      </c>
      <c r="D13" s="206" t="s">
        <v>434</v>
      </c>
    </row>
    <row r="14" spans="1:6" x14ac:dyDescent="0.25">
      <c r="A14" s="200">
        <v>131</v>
      </c>
      <c r="B14" s="172" t="s">
        <v>438</v>
      </c>
      <c r="C14" s="207">
        <f>C15</f>
        <v>1650000000</v>
      </c>
      <c r="D14" s="208"/>
    </row>
    <row r="15" spans="1:6" ht="26.4" x14ac:dyDescent="0.25">
      <c r="A15" s="200"/>
      <c r="B15" s="174" t="s">
        <v>439</v>
      </c>
      <c r="C15" s="209">
        <v>1650000000</v>
      </c>
      <c r="D15" s="210" t="s">
        <v>440</v>
      </c>
    </row>
    <row r="16" spans="1:6" ht="26.4" x14ac:dyDescent="0.25">
      <c r="A16" s="200">
        <v>133</v>
      </c>
      <c r="B16" s="174" t="s">
        <v>414</v>
      </c>
      <c r="C16" s="579" t="s">
        <v>415</v>
      </c>
      <c r="D16" s="580"/>
    </row>
    <row r="17" spans="1:6" ht="26.4" x14ac:dyDescent="0.25">
      <c r="A17" s="200">
        <v>156</v>
      </c>
      <c r="B17" s="172" t="s">
        <v>438</v>
      </c>
      <c r="C17" s="207">
        <v>0</v>
      </c>
      <c r="D17" s="208" t="s">
        <v>446</v>
      </c>
    </row>
    <row r="18" spans="1:6" ht="26.4" x14ac:dyDescent="0.25">
      <c r="A18" s="200">
        <v>242</v>
      </c>
      <c r="B18" s="172" t="s">
        <v>378</v>
      </c>
      <c r="C18" s="207">
        <v>6841704</v>
      </c>
      <c r="D18" s="211" t="s">
        <v>456</v>
      </c>
      <c r="F18" s="175"/>
    </row>
    <row r="19" spans="1:6" x14ac:dyDescent="0.25">
      <c r="A19" s="200"/>
      <c r="B19" s="172"/>
      <c r="C19" s="212"/>
      <c r="D19" s="208"/>
    </row>
    <row r="20" spans="1:6" x14ac:dyDescent="0.25">
      <c r="A20" s="200">
        <v>244</v>
      </c>
      <c r="B20" s="172" t="s">
        <v>379</v>
      </c>
      <c r="C20" s="213">
        <v>5000000</v>
      </c>
      <c r="D20" s="208" t="s">
        <v>393</v>
      </c>
    </row>
    <row r="21" spans="1:6" x14ac:dyDescent="0.25">
      <c r="A21" s="200">
        <v>331</v>
      </c>
      <c r="B21" s="172" t="s">
        <v>380</v>
      </c>
      <c r="C21" s="213">
        <f>SUM(C22:C23)</f>
        <v>628100000</v>
      </c>
      <c r="D21" s="214">
        <f>SUM(D23:D25)</f>
        <v>0</v>
      </c>
    </row>
    <row r="22" spans="1:6" ht="26.4" x14ac:dyDescent="0.25">
      <c r="A22" s="215"/>
      <c r="B22" s="173" t="s">
        <v>395</v>
      </c>
      <c r="C22" s="216">
        <v>616000000</v>
      </c>
      <c r="D22" s="217" t="s">
        <v>471</v>
      </c>
      <c r="F22" s="171"/>
    </row>
    <row r="23" spans="1:6" x14ac:dyDescent="0.25">
      <c r="A23" s="215"/>
      <c r="B23" s="173" t="s">
        <v>366</v>
      </c>
      <c r="C23" s="216">
        <v>12100000</v>
      </c>
      <c r="D23" s="217" t="s">
        <v>435</v>
      </c>
      <c r="F23" s="171"/>
    </row>
    <row r="24" spans="1:6" x14ac:dyDescent="0.25">
      <c r="A24" s="215"/>
      <c r="B24" s="172" t="s">
        <v>394</v>
      </c>
      <c r="C24" s="213">
        <f>SUM(C25:C26)</f>
        <v>239710219</v>
      </c>
      <c r="D24" s="214">
        <f>SUM(D25:D28)</f>
        <v>0</v>
      </c>
    </row>
    <row r="25" spans="1:6" ht="26.4" x14ac:dyDescent="0.25">
      <c r="A25" s="215"/>
      <c r="B25" s="173" t="s">
        <v>436</v>
      </c>
      <c r="C25" s="218">
        <v>36000000</v>
      </c>
      <c r="D25" s="219" t="s">
        <v>437</v>
      </c>
      <c r="F25" s="171"/>
    </row>
    <row r="26" spans="1:6" s="126" customFormat="1" ht="26.4" x14ac:dyDescent="0.25">
      <c r="A26" s="200">
        <v>3331</v>
      </c>
      <c r="B26" s="172" t="s">
        <v>397</v>
      </c>
      <c r="C26" s="207">
        <v>203710219</v>
      </c>
      <c r="D26" s="208" t="s">
        <v>454</v>
      </c>
    </row>
    <row r="27" spans="1:6" ht="13.8" x14ac:dyDescent="0.25">
      <c r="A27" s="200">
        <v>3334</v>
      </c>
      <c r="B27" s="172" t="s">
        <v>161</v>
      </c>
      <c r="C27" s="220">
        <v>42961626</v>
      </c>
      <c r="D27" s="208" t="s">
        <v>130</v>
      </c>
    </row>
    <row r="28" spans="1:6" x14ac:dyDescent="0.25">
      <c r="A28" s="202"/>
      <c r="B28" s="148"/>
      <c r="C28" s="221"/>
      <c r="D28" s="222"/>
    </row>
    <row r="29" spans="1:6" ht="13.8" x14ac:dyDescent="0.25">
      <c r="A29" s="200">
        <v>3335</v>
      </c>
      <c r="B29" s="136" t="s">
        <v>381</v>
      </c>
      <c r="C29" s="220">
        <f>SUM(C30:C34)</f>
        <v>1237092</v>
      </c>
      <c r="D29" s="223" t="s">
        <v>151</v>
      </c>
    </row>
    <row r="30" spans="1:6" x14ac:dyDescent="0.25">
      <c r="A30" s="202"/>
      <c r="B30" s="127" t="s">
        <v>441</v>
      </c>
      <c r="C30" s="203">
        <v>401253</v>
      </c>
      <c r="D30" s="204" t="s">
        <v>382</v>
      </c>
      <c r="F30" s="175">
        <f>C30-C32</f>
        <v>0</v>
      </c>
    </row>
    <row r="31" spans="1:6" x14ac:dyDescent="0.25">
      <c r="A31" s="202"/>
      <c r="B31" s="127" t="s">
        <v>442</v>
      </c>
      <c r="C31" s="203">
        <v>22222</v>
      </c>
      <c r="D31" s="204" t="s">
        <v>382</v>
      </c>
      <c r="F31" s="175"/>
    </row>
    <row r="32" spans="1:6" x14ac:dyDescent="0.25">
      <c r="A32" s="202"/>
      <c r="B32" s="127" t="s">
        <v>443</v>
      </c>
      <c r="C32" s="203">
        <v>401253</v>
      </c>
      <c r="D32" s="204" t="s">
        <v>382</v>
      </c>
    </row>
    <row r="33" spans="1:10" x14ac:dyDescent="0.25">
      <c r="A33" s="202"/>
      <c r="B33" s="127" t="s">
        <v>444</v>
      </c>
      <c r="C33" s="203">
        <v>401253</v>
      </c>
      <c r="D33" s="204" t="s">
        <v>382</v>
      </c>
    </row>
    <row r="34" spans="1:10" x14ac:dyDescent="0.25">
      <c r="A34" s="202"/>
      <c r="B34" s="127" t="s">
        <v>445</v>
      </c>
      <c r="C34" s="203">
        <v>11111</v>
      </c>
      <c r="D34" s="204" t="s">
        <v>382</v>
      </c>
    </row>
    <row r="35" spans="1:10" x14ac:dyDescent="0.25">
      <c r="A35" s="202"/>
      <c r="B35" s="148"/>
      <c r="C35" s="148"/>
      <c r="D35" s="204"/>
    </row>
    <row r="36" spans="1:10" ht="13.8" x14ac:dyDescent="0.25">
      <c r="A36" s="200">
        <v>334</v>
      </c>
      <c r="B36" s="136" t="s">
        <v>153</v>
      </c>
      <c r="C36" s="224"/>
      <c r="D36" s="223"/>
    </row>
    <row r="37" spans="1:10" x14ac:dyDescent="0.25">
      <c r="A37" s="202"/>
      <c r="B37" s="127"/>
      <c r="C37" s="203"/>
      <c r="D37" s="204"/>
    </row>
    <row r="38" spans="1:10" x14ac:dyDescent="0.25">
      <c r="A38" s="200">
        <v>335</v>
      </c>
      <c r="B38" s="136" t="s">
        <v>129</v>
      </c>
      <c r="C38" s="136"/>
      <c r="D38" s="229"/>
    </row>
    <row r="39" spans="1:10" x14ac:dyDescent="0.25">
      <c r="A39" s="215"/>
      <c r="B39" s="142"/>
      <c r="C39" s="225"/>
      <c r="D39" s="226"/>
    </row>
    <row r="40" spans="1:10" x14ac:dyDescent="0.25">
      <c r="A40" s="215"/>
      <c r="B40" s="142"/>
      <c r="C40" s="225"/>
      <c r="D40" s="226"/>
    </row>
    <row r="41" spans="1:10" ht="26.4" x14ac:dyDescent="0.25">
      <c r="A41" s="200" t="s">
        <v>385</v>
      </c>
      <c r="B41" s="133" t="s">
        <v>386</v>
      </c>
      <c r="C41" s="133"/>
      <c r="D41" s="227" t="s">
        <v>418</v>
      </c>
      <c r="F41" s="159"/>
      <c r="G41" s="159"/>
      <c r="H41" s="159"/>
      <c r="I41" s="159"/>
      <c r="J41" s="159"/>
    </row>
    <row r="42" spans="1:10" ht="111.75" customHeight="1" x14ac:dyDescent="0.25">
      <c r="A42" s="202"/>
      <c r="B42" s="132"/>
      <c r="C42" s="562" t="s">
        <v>422</v>
      </c>
      <c r="D42" s="581"/>
    </row>
    <row r="43" spans="1:10" x14ac:dyDescent="0.25">
      <c r="A43" s="200">
        <v>3388</v>
      </c>
      <c r="B43" s="136" t="s">
        <v>447</v>
      </c>
      <c r="C43" s="228">
        <f>SUM(C44:C45)</f>
        <v>9028154</v>
      </c>
      <c r="D43" s="229"/>
    </row>
    <row r="44" spans="1:10" s="157" customFormat="1" x14ac:dyDescent="0.25">
      <c r="A44" s="215"/>
      <c r="B44" s="142" t="s">
        <v>448</v>
      </c>
      <c r="C44" s="230">
        <v>8776778</v>
      </c>
      <c r="D44" s="231"/>
    </row>
    <row r="45" spans="1:10" s="157" customFormat="1" x14ac:dyDescent="0.25">
      <c r="A45" s="215"/>
      <c r="B45" s="142" t="s">
        <v>449</v>
      </c>
      <c r="C45" s="230">
        <f>167584+83792</f>
        <v>251376</v>
      </c>
      <c r="D45" s="231"/>
    </row>
    <row r="46" spans="1:10" s="157" customFormat="1" x14ac:dyDescent="0.25">
      <c r="A46" s="215"/>
      <c r="B46" s="136" t="s">
        <v>450</v>
      </c>
      <c r="C46" s="228">
        <f>SUM(C47:C47)</f>
        <v>251376</v>
      </c>
      <c r="D46" s="231"/>
    </row>
    <row r="47" spans="1:10" s="157" customFormat="1" x14ac:dyDescent="0.25">
      <c r="A47" s="215"/>
      <c r="B47" s="142" t="s">
        <v>451</v>
      </c>
      <c r="C47" s="230">
        <v>251376</v>
      </c>
      <c r="D47" s="232" t="s">
        <v>452</v>
      </c>
      <c r="E47" s="157" t="s">
        <v>130</v>
      </c>
    </row>
    <row r="48" spans="1:10" s="157" customFormat="1" x14ac:dyDescent="0.25">
      <c r="A48" s="215"/>
      <c r="B48" s="142"/>
      <c r="C48" s="230"/>
      <c r="D48" s="232"/>
    </row>
    <row r="49" spans="1:5" ht="13.8" x14ac:dyDescent="0.25">
      <c r="A49" s="200">
        <v>511</v>
      </c>
      <c r="B49" s="136" t="s">
        <v>433</v>
      </c>
      <c r="C49" s="233">
        <f>SUM(C50:C51)</f>
        <v>3181.82</v>
      </c>
      <c r="D49" s="234">
        <f>SUM(D50:D51)</f>
        <v>1572084132</v>
      </c>
      <c r="E49" s="159"/>
    </row>
    <row r="50" spans="1:5" s="157" customFormat="1" x14ac:dyDescent="0.25">
      <c r="A50" s="215"/>
      <c r="B50" s="142" t="s">
        <v>472</v>
      </c>
      <c r="C50" s="235">
        <v>3181.82</v>
      </c>
      <c r="D50" s="236">
        <v>72084132</v>
      </c>
      <c r="E50" s="157">
        <f>D50/C50</f>
        <v>22654.999968571447</v>
      </c>
    </row>
    <row r="51" spans="1:5" s="157" customFormat="1" x14ac:dyDescent="0.25">
      <c r="A51" s="215"/>
      <c r="B51" s="142" t="s">
        <v>439</v>
      </c>
      <c r="C51" s="230"/>
      <c r="D51" s="236">
        <v>1500000000</v>
      </c>
    </row>
    <row r="52" spans="1:5" x14ac:dyDescent="0.25">
      <c r="A52" s="200">
        <v>632</v>
      </c>
      <c r="B52" s="136"/>
      <c r="C52" s="228"/>
      <c r="D52" s="227" t="s">
        <v>455</v>
      </c>
    </row>
    <row r="53" spans="1:5" x14ac:dyDescent="0.25">
      <c r="A53" s="200">
        <v>642</v>
      </c>
      <c r="B53" s="136" t="s">
        <v>151</v>
      </c>
      <c r="C53" s="228"/>
      <c r="D53" s="229"/>
    </row>
    <row r="54" spans="1:5" x14ac:dyDescent="0.25">
      <c r="A54" s="202"/>
      <c r="B54" s="148"/>
      <c r="C54" s="203"/>
      <c r="D54" s="237"/>
    </row>
    <row r="55" spans="1:5" x14ac:dyDescent="0.25">
      <c r="A55" s="200" t="s">
        <v>388</v>
      </c>
      <c r="B55" s="136"/>
      <c r="C55" s="228"/>
      <c r="D55" s="229"/>
    </row>
    <row r="56" spans="1:5" x14ac:dyDescent="0.25">
      <c r="A56" s="202"/>
      <c r="B56" s="148" t="s">
        <v>389</v>
      </c>
      <c r="C56" s="238"/>
      <c r="D56" s="237"/>
    </row>
    <row r="57" spans="1:5" x14ac:dyDescent="0.25">
      <c r="A57" s="202"/>
      <c r="B57" s="148"/>
      <c r="C57" s="567"/>
      <c r="D57" s="568"/>
    </row>
    <row r="58" spans="1:5" x14ac:dyDescent="0.25">
      <c r="A58" s="202"/>
      <c r="B58" s="148"/>
      <c r="C58" s="567"/>
      <c r="D58" s="568"/>
    </row>
    <row r="59" spans="1:5" x14ac:dyDescent="0.25">
      <c r="A59" s="202"/>
      <c r="B59" s="166" t="s">
        <v>416</v>
      </c>
      <c r="C59" s="562" t="s">
        <v>453</v>
      </c>
      <c r="D59" s="563"/>
    </row>
    <row r="60" spans="1:5" x14ac:dyDescent="0.25">
      <c r="A60" s="202"/>
      <c r="B60" s="148"/>
      <c r="C60" s="567"/>
      <c r="D60" s="568"/>
    </row>
    <row r="61" spans="1:5" x14ac:dyDescent="0.25">
      <c r="A61" s="202"/>
      <c r="B61" s="148"/>
      <c r="C61" s="567"/>
      <c r="D61" s="568"/>
    </row>
    <row r="62" spans="1:5" ht="28.5" customHeight="1" x14ac:dyDescent="0.25">
      <c r="A62" s="202"/>
      <c r="B62" s="132" t="s">
        <v>427</v>
      </c>
      <c r="C62" s="562" t="s">
        <v>428</v>
      </c>
      <c r="D62" s="563"/>
    </row>
    <row r="63" spans="1:5" x14ac:dyDescent="0.25">
      <c r="A63" s="202"/>
      <c r="B63" s="148"/>
      <c r="C63" s="239"/>
      <c r="D63" s="240"/>
    </row>
    <row r="64" spans="1:5" ht="15" customHeight="1" thickBot="1" x14ac:dyDescent="0.3">
      <c r="A64" s="241"/>
      <c r="B64" s="242"/>
      <c r="C64" s="557"/>
      <c r="D64" s="558"/>
    </row>
    <row r="65" spans="2:4" ht="13.8" thickTop="1" x14ac:dyDescent="0.25"/>
    <row r="66" spans="2:4" ht="36.75" customHeight="1" x14ac:dyDescent="0.25">
      <c r="B66" s="559" t="s">
        <v>406</v>
      </c>
      <c r="C66" s="560" t="s">
        <v>407</v>
      </c>
      <c r="D66" s="560"/>
    </row>
    <row r="67" spans="2:4" ht="59.25" customHeight="1" x14ac:dyDescent="0.25">
      <c r="B67" s="559"/>
      <c r="C67" s="556" t="s">
        <v>408</v>
      </c>
      <c r="D67" s="556"/>
    </row>
    <row r="68" spans="2:4" x14ac:dyDescent="0.25">
      <c r="B68" s="559"/>
      <c r="C68" s="556" t="s">
        <v>409</v>
      </c>
      <c r="D68" s="556"/>
    </row>
    <row r="69" spans="2:4" x14ac:dyDescent="0.25">
      <c r="B69" s="559"/>
      <c r="C69" s="561" t="s">
        <v>410</v>
      </c>
      <c r="D69" s="561"/>
    </row>
    <row r="70" spans="2:4" ht="54" customHeight="1" x14ac:dyDescent="0.25">
      <c r="B70" s="559"/>
      <c r="C70" s="561" t="s">
        <v>411</v>
      </c>
      <c r="D70" s="561"/>
    </row>
    <row r="71" spans="2:4" ht="30.75" customHeight="1" x14ac:dyDescent="0.25">
      <c r="B71" s="559"/>
      <c r="C71" s="556" t="s">
        <v>413</v>
      </c>
      <c r="D71" s="556"/>
    </row>
    <row r="73" spans="2:4" ht="100.5" customHeight="1" x14ac:dyDescent="0.25">
      <c r="B73" s="120" t="s">
        <v>412</v>
      </c>
      <c r="C73" s="556" t="s">
        <v>421</v>
      </c>
      <c r="D73" s="556"/>
    </row>
  </sheetData>
  <mergeCells count="20">
    <mergeCell ref="C62:D62"/>
    <mergeCell ref="C64:D64"/>
    <mergeCell ref="C73:D73"/>
    <mergeCell ref="B66:B71"/>
    <mergeCell ref="C66:D66"/>
    <mergeCell ref="C67:D67"/>
    <mergeCell ref="C68:D68"/>
    <mergeCell ref="C69:D69"/>
    <mergeCell ref="C70:D70"/>
    <mergeCell ref="C71:D71"/>
    <mergeCell ref="C57:D57"/>
    <mergeCell ref="C58:D58"/>
    <mergeCell ref="C59:D59"/>
    <mergeCell ref="C60:D60"/>
    <mergeCell ref="C61:D61"/>
    <mergeCell ref="A5:B7"/>
    <mergeCell ref="C9:D9"/>
    <mergeCell ref="C10:D10"/>
    <mergeCell ref="C16:D16"/>
    <mergeCell ref="C42:D42"/>
  </mergeCells>
  <pageMargins left="0.7" right="0.7" top="0.75" bottom="0.75" header="0.3" footer="0.3"/>
  <pageSetup scale="72"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103"/>
  <sheetViews>
    <sheetView zoomScale="85" zoomScaleNormal="85" workbookViewId="0">
      <pane xSplit="2" ySplit="1" topLeftCell="C86" activePane="bottomRight" state="frozen"/>
      <selection activeCell="D5" sqref="D5"/>
      <selection pane="topRight" activeCell="D5" sqref="D5"/>
      <selection pane="bottomLeft" activeCell="D5" sqref="D5"/>
      <selection pane="bottomRight" activeCell="D5" sqref="D5"/>
    </sheetView>
  </sheetViews>
  <sheetFormatPr defaultRowHeight="13.8" x14ac:dyDescent="0.25"/>
  <cols>
    <col min="1" max="1" width="11" customWidth="1"/>
    <col min="2" max="2" width="36.8984375" customWidth="1"/>
    <col min="3" max="4" width="11.09765625" bestFit="1" customWidth="1"/>
    <col min="5" max="10" width="12.69921875" bestFit="1" customWidth="1"/>
    <col min="11" max="12" width="13.3984375" bestFit="1" customWidth="1"/>
    <col min="13" max="13" width="16.09765625" bestFit="1" customWidth="1"/>
    <col min="14" max="14" width="15.8984375" bestFit="1" customWidth="1"/>
  </cols>
  <sheetData>
    <row r="1" spans="1:14" x14ac:dyDescent="0.25">
      <c r="A1" s="191" t="s">
        <v>7</v>
      </c>
      <c r="B1" s="192" t="s">
        <v>168</v>
      </c>
      <c r="C1" s="192" t="s">
        <v>169</v>
      </c>
      <c r="D1" s="192" t="s">
        <v>170</v>
      </c>
      <c r="E1" s="192" t="s">
        <v>171</v>
      </c>
      <c r="F1" s="192" t="s">
        <v>172</v>
      </c>
      <c r="G1" s="192" t="s">
        <v>173</v>
      </c>
      <c r="H1" s="193" t="s">
        <v>174</v>
      </c>
      <c r="I1" s="582" t="s">
        <v>465</v>
      </c>
      <c r="J1" s="583"/>
      <c r="K1" s="194"/>
      <c r="L1" s="194"/>
      <c r="M1" s="194" t="s">
        <v>375</v>
      </c>
      <c r="N1" s="194"/>
    </row>
    <row r="2" spans="1:14" x14ac:dyDescent="0.25">
      <c r="A2" s="176" t="s">
        <v>178</v>
      </c>
      <c r="B2" s="177" t="s">
        <v>179</v>
      </c>
      <c r="C2" s="178">
        <v>397782889</v>
      </c>
      <c r="D2" s="178"/>
      <c r="E2" s="178">
        <v>79318767</v>
      </c>
      <c r="F2" s="178">
        <v>87901140</v>
      </c>
      <c r="G2" s="178">
        <v>389200516</v>
      </c>
      <c r="H2" s="179"/>
      <c r="I2" s="180">
        <v>389200516</v>
      </c>
      <c r="J2" s="180"/>
      <c r="K2" s="180">
        <f>G2-I2</f>
        <v>0</v>
      </c>
      <c r="L2" s="180">
        <f>H2-J2</f>
        <v>0</v>
      </c>
      <c r="M2" s="180"/>
      <c r="N2" s="180"/>
    </row>
    <row r="3" spans="1:14" x14ac:dyDescent="0.25">
      <c r="A3" s="181" t="s">
        <v>180</v>
      </c>
      <c r="B3" s="182" t="s">
        <v>181</v>
      </c>
      <c r="C3" s="183">
        <v>184584229</v>
      </c>
      <c r="D3" s="183"/>
      <c r="E3" s="183">
        <v>26267</v>
      </c>
      <c r="F3" s="183">
        <v>87901140</v>
      </c>
      <c r="G3" s="183">
        <v>96709356</v>
      </c>
      <c r="H3" s="184"/>
      <c r="I3" s="185">
        <v>96709356</v>
      </c>
      <c r="J3" s="185"/>
      <c r="K3" s="185">
        <f t="shared" ref="K3:L63" si="0">G3-I3</f>
        <v>0</v>
      </c>
      <c r="L3" s="185">
        <f t="shared" si="0"/>
        <v>0</v>
      </c>
      <c r="M3" s="185"/>
      <c r="N3" s="185"/>
    </row>
    <row r="4" spans="1:14" x14ac:dyDescent="0.25">
      <c r="A4" s="181" t="s">
        <v>182</v>
      </c>
      <c r="B4" s="182" t="s">
        <v>183</v>
      </c>
      <c r="C4" s="183">
        <v>184584229</v>
      </c>
      <c r="D4" s="183"/>
      <c r="E4" s="183">
        <v>26267</v>
      </c>
      <c r="F4" s="183">
        <v>87901140</v>
      </c>
      <c r="G4" s="183">
        <v>96709356</v>
      </c>
      <c r="H4" s="184"/>
      <c r="I4" s="185">
        <v>96709356</v>
      </c>
      <c r="J4" s="185"/>
      <c r="K4" s="185">
        <f t="shared" si="0"/>
        <v>0</v>
      </c>
      <c r="L4" s="185">
        <f t="shared" si="0"/>
        <v>0</v>
      </c>
      <c r="M4" s="185"/>
      <c r="N4" s="185"/>
    </row>
    <row r="5" spans="1:14" x14ac:dyDescent="0.25">
      <c r="A5" s="181" t="s">
        <v>184</v>
      </c>
      <c r="B5" s="182" t="s">
        <v>185</v>
      </c>
      <c r="C5" s="183">
        <v>213198660</v>
      </c>
      <c r="D5" s="183"/>
      <c r="E5" s="183">
        <v>79292500</v>
      </c>
      <c r="F5" s="183"/>
      <c r="G5" s="183">
        <v>292491160</v>
      </c>
      <c r="H5" s="184"/>
      <c r="I5" s="185">
        <v>292491160</v>
      </c>
      <c r="J5" s="185"/>
      <c r="K5" s="185">
        <f t="shared" si="0"/>
        <v>0</v>
      </c>
      <c r="L5" s="185">
        <f t="shared" si="0"/>
        <v>0</v>
      </c>
      <c r="M5" s="185"/>
      <c r="N5" s="185"/>
    </row>
    <row r="6" spans="1:14" x14ac:dyDescent="0.25">
      <c r="A6" s="181" t="s">
        <v>186</v>
      </c>
      <c r="B6" s="182" t="s">
        <v>187</v>
      </c>
      <c r="C6" s="183">
        <v>213198660</v>
      </c>
      <c r="D6" s="183"/>
      <c r="E6" s="183">
        <v>79292500</v>
      </c>
      <c r="F6" s="183"/>
      <c r="G6" s="183">
        <v>292491160</v>
      </c>
      <c r="H6" s="184"/>
      <c r="I6" s="185">
        <v>292491160</v>
      </c>
      <c r="J6" s="185"/>
      <c r="K6" s="185">
        <f t="shared" si="0"/>
        <v>0</v>
      </c>
      <c r="L6" s="185">
        <f t="shared" si="0"/>
        <v>0</v>
      </c>
      <c r="M6" s="185"/>
      <c r="N6" s="185"/>
    </row>
    <row r="7" spans="1:14" x14ac:dyDescent="0.25">
      <c r="A7" s="176" t="s">
        <v>188</v>
      </c>
      <c r="B7" s="177" t="s">
        <v>189</v>
      </c>
      <c r="C7" s="178"/>
      <c r="D7" s="178"/>
      <c r="E7" s="178">
        <v>1729292545</v>
      </c>
      <c r="F7" s="178">
        <v>79292545</v>
      </c>
      <c r="G7" s="178">
        <v>1650000000</v>
      </c>
      <c r="H7" s="179"/>
      <c r="I7" s="180">
        <v>1650000000</v>
      </c>
      <c r="J7" s="180"/>
      <c r="K7" s="180">
        <f t="shared" si="0"/>
        <v>0</v>
      </c>
      <c r="L7" s="180">
        <f t="shared" si="0"/>
        <v>0</v>
      </c>
      <c r="M7" s="180"/>
      <c r="N7" s="180"/>
    </row>
    <row r="8" spans="1:14" x14ac:dyDescent="0.25">
      <c r="A8" s="181" t="s">
        <v>190</v>
      </c>
      <c r="B8" s="182" t="s">
        <v>191</v>
      </c>
      <c r="C8" s="183"/>
      <c r="D8" s="183"/>
      <c r="E8" s="183">
        <v>1729292545</v>
      </c>
      <c r="F8" s="183">
        <v>79292545</v>
      </c>
      <c r="G8" s="183">
        <v>1650000000</v>
      </c>
      <c r="H8" s="184"/>
      <c r="I8" s="185">
        <v>1650000000</v>
      </c>
      <c r="J8" s="185"/>
      <c r="K8" s="185">
        <f t="shared" si="0"/>
        <v>0</v>
      </c>
      <c r="L8" s="185">
        <f t="shared" si="0"/>
        <v>0</v>
      </c>
      <c r="M8" s="185"/>
      <c r="N8" s="185"/>
    </row>
    <row r="9" spans="1:14" x14ac:dyDescent="0.25">
      <c r="A9" s="181" t="s">
        <v>192</v>
      </c>
      <c r="B9" s="182" t="s">
        <v>193</v>
      </c>
      <c r="C9" s="183"/>
      <c r="D9" s="183"/>
      <c r="E9" s="183">
        <v>1729292545</v>
      </c>
      <c r="F9" s="183">
        <v>79292545</v>
      </c>
      <c r="G9" s="183">
        <v>1650000000</v>
      </c>
      <c r="H9" s="184"/>
      <c r="I9" s="185">
        <v>1650000000</v>
      </c>
      <c r="J9" s="185"/>
      <c r="K9" s="185">
        <f t="shared" si="0"/>
        <v>0</v>
      </c>
      <c r="L9" s="185">
        <f t="shared" si="0"/>
        <v>0</v>
      </c>
      <c r="M9" s="185"/>
      <c r="N9" s="185"/>
    </row>
    <row r="10" spans="1:14" x14ac:dyDescent="0.25">
      <c r="A10" s="181" t="s">
        <v>457</v>
      </c>
      <c r="B10" s="182" t="s">
        <v>458</v>
      </c>
      <c r="C10" s="183"/>
      <c r="D10" s="183"/>
      <c r="E10" s="183">
        <v>1650000000</v>
      </c>
      <c r="F10" s="183"/>
      <c r="G10" s="183">
        <v>1650000000</v>
      </c>
      <c r="H10" s="184"/>
      <c r="I10" s="185">
        <v>1650000000</v>
      </c>
      <c r="J10" s="185"/>
      <c r="K10" s="185">
        <f t="shared" si="0"/>
        <v>0</v>
      </c>
      <c r="L10" s="185">
        <f t="shared" si="0"/>
        <v>0</v>
      </c>
      <c r="M10" s="185"/>
      <c r="N10" s="185"/>
    </row>
    <row r="11" spans="1:14" x14ac:dyDescent="0.25">
      <c r="A11" s="181" t="s">
        <v>194</v>
      </c>
      <c r="B11" s="182" t="s">
        <v>195</v>
      </c>
      <c r="C11" s="183"/>
      <c r="D11" s="183"/>
      <c r="E11" s="183">
        <v>79292545</v>
      </c>
      <c r="F11" s="183">
        <v>79292545</v>
      </c>
      <c r="G11" s="183"/>
      <c r="H11" s="184"/>
      <c r="I11" s="185"/>
      <c r="J11" s="185"/>
      <c r="K11" s="185">
        <f t="shared" si="0"/>
        <v>0</v>
      </c>
      <c r="L11" s="185">
        <f t="shared" si="0"/>
        <v>0</v>
      </c>
      <c r="M11" s="185"/>
      <c r="N11" s="185"/>
    </row>
    <row r="12" spans="1:14" x14ac:dyDescent="0.25">
      <c r="A12" s="176" t="s">
        <v>196</v>
      </c>
      <c r="B12" s="177" t="s">
        <v>197</v>
      </c>
      <c r="C12" s="178"/>
      <c r="D12" s="178"/>
      <c r="E12" s="178">
        <v>1625000</v>
      </c>
      <c r="F12" s="178">
        <v>1625000</v>
      </c>
      <c r="G12" s="178"/>
      <c r="H12" s="179"/>
      <c r="I12" s="180"/>
      <c r="J12" s="180"/>
      <c r="K12" s="180">
        <f t="shared" si="0"/>
        <v>0</v>
      </c>
      <c r="L12" s="180">
        <f t="shared" si="0"/>
        <v>0</v>
      </c>
      <c r="M12" s="180"/>
      <c r="N12" s="180"/>
    </row>
    <row r="13" spans="1:14" x14ac:dyDescent="0.25">
      <c r="A13" s="181" t="s">
        <v>198</v>
      </c>
      <c r="B13" s="182" t="s">
        <v>199</v>
      </c>
      <c r="C13" s="183"/>
      <c r="D13" s="183"/>
      <c r="E13" s="183">
        <v>1625000</v>
      </c>
      <c r="F13" s="183">
        <v>1625000</v>
      </c>
      <c r="G13" s="183"/>
      <c r="H13" s="184"/>
      <c r="I13" s="185"/>
      <c r="J13" s="185"/>
      <c r="K13" s="185">
        <f t="shared" si="0"/>
        <v>0</v>
      </c>
      <c r="L13" s="185">
        <f t="shared" si="0"/>
        <v>0</v>
      </c>
      <c r="M13" s="185"/>
      <c r="N13" s="185"/>
    </row>
    <row r="14" spans="1:14" x14ac:dyDescent="0.25">
      <c r="A14" s="181" t="s">
        <v>200</v>
      </c>
      <c r="B14" s="182" t="s">
        <v>201</v>
      </c>
      <c r="C14" s="183"/>
      <c r="D14" s="183"/>
      <c r="E14" s="183">
        <v>1625000</v>
      </c>
      <c r="F14" s="183">
        <v>1625000</v>
      </c>
      <c r="G14" s="183"/>
      <c r="H14" s="184"/>
      <c r="I14" s="185"/>
      <c r="J14" s="185"/>
      <c r="K14" s="185">
        <f t="shared" si="0"/>
        <v>0</v>
      </c>
      <c r="L14" s="185">
        <f t="shared" si="0"/>
        <v>0</v>
      </c>
      <c r="M14" s="185"/>
      <c r="N14" s="185"/>
    </row>
    <row r="15" spans="1:14" x14ac:dyDescent="0.25">
      <c r="A15" s="181" t="s">
        <v>202</v>
      </c>
      <c r="B15" s="182" t="s">
        <v>203</v>
      </c>
      <c r="C15" s="183"/>
      <c r="D15" s="183"/>
      <c r="E15" s="183">
        <v>1625000</v>
      </c>
      <c r="F15" s="183">
        <v>1625000</v>
      </c>
      <c r="G15" s="183"/>
      <c r="H15" s="184"/>
      <c r="I15" s="185"/>
      <c r="J15" s="185"/>
      <c r="K15" s="185">
        <f t="shared" si="0"/>
        <v>0</v>
      </c>
      <c r="L15" s="185">
        <f t="shared" si="0"/>
        <v>0</v>
      </c>
      <c r="M15" s="185"/>
      <c r="N15" s="185"/>
    </row>
    <row r="16" spans="1:14" x14ac:dyDescent="0.25">
      <c r="A16" s="181" t="s">
        <v>204</v>
      </c>
      <c r="B16" s="182" t="s">
        <v>205</v>
      </c>
      <c r="C16" s="183"/>
      <c r="D16" s="183"/>
      <c r="E16" s="183"/>
      <c r="F16" s="183"/>
      <c r="G16" s="183"/>
      <c r="H16" s="184"/>
      <c r="I16" s="185"/>
      <c r="J16" s="185"/>
      <c r="K16" s="185">
        <f t="shared" si="0"/>
        <v>0</v>
      </c>
      <c r="L16" s="185">
        <f t="shared" si="0"/>
        <v>0</v>
      </c>
      <c r="M16" s="185"/>
      <c r="N16" s="185"/>
    </row>
    <row r="17" spans="1:14" x14ac:dyDescent="0.25">
      <c r="A17" s="181" t="s">
        <v>206</v>
      </c>
      <c r="B17" s="182" t="s">
        <v>207</v>
      </c>
      <c r="C17" s="183"/>
      <c r="D17" s="183"/>
      <c r="E17" s="183"/>
      <c r="F17" s="183"/>
      <c r="G17" s="183"/>
      <c r="H17" s="184"/>
      <c r="I17" s="185"/>
      <c r="J17" s="185"/>
      <c r="K17" s="185">
        <f t="shared" si="0"/>
        <v>0</v>
      </c>
      <c r="L17" s="185">
        <f t="shared" si="0"/>
        <v>0</v>
      </c>
      <c r="M17" s="185"/>
      <c r="N17" s="185"/>
    </row>
    <row r="18" spans="1:14" x14ac:dyDescent="0.25">
      <c r="A18" s="176" t="s">
        <v>208</v>
      </c>
      <c r="B18" s="177" t="s">
        <v>209</v>
      </c>
      <c r="C18" s="178"/>
      <c r="D18" s="178"/>
      <c r="E18" s="178"/>
      <c r="F18" s="178"/>
      <c r="G18" s="178"/>
      <c r="H18" s="179"/>
      <c r="I18" s="180"/>
      <c r="J18" s="180"/>
      <c r="K18" s="180">
        <f t="shared" si="0"/>
        <v>0</v>
      </c>
      <c r="L18" s="180">
        <f t="shared" si="0"/>
        <v>0</v>
      </c>
      <c r="M18" s="180"/>
      <c r="N18" s="180"/>
    </row>
    <row r="19" spans="1:14" x14ac:dyDescent="0.25">
      <c r="A19" s="181" t="s">
        <v>210</v>
      </c>
      <c r="B19" s="182" t="s">
        <v>211</v>
      </c>
      <c r="C19" s="183"/>
      <c r="D19" s="183"/>
      <c r="E19" s="183"/>
      <c r="F19" s="183"/>
      <c r="G19" s="183"/>
      <c r="H19" s="184"/>
      <c r="I19" s="185"/>
      <c r="J19" s="185"/>
      <c r="K19" s="185">
        <f t="shared" si="0"/>
        <v>0</v>
      </c>
      <c r="L19" s="185">
        <f t="shared" si="0"/>
        <v>0</v>
      </c>
      <c r="M19" s="185"/>
      <c r="N19" s="185"/>
    </row>
    <row r="20" spans="1:14" x14ac:dyDescent="0.25">
      <c r="A20" s="176" t="s">
        <v>212</v>
      </c>
      <c r="B20" s="177" t="s">
        <v>213</v>
      </c>
      <c r="C20" s="178"/>
      <c r="D20" s="178"/>
      <c r="E20" s="178"/>
      <c r="F20" s="178"/>
      <c r="G20" s="178"/>
      <c r="H20" s="179"/>
      <c r="I20" s="180"/>
      <c r="J20" s="180"/>
      <c r="K20" s="180">
        <f t="shared" si="0"/>
        <v>0</v>
      </c>
      <c r="L20" s="180">
        <f t="shared" si="0"/>
        <v>0</v>
      </c>
      <c r="M20" s="180"/>
      <c r="N20" s="180"/>
    </row>
    <row r="21" spans="1:14" x14ac:dyDescent="0.25">
      <c r="A21" s="181" t="s">
        <v>214</v>
      </c>
      <c r="B21" s="182" t="s">
        <v>213</v>
      </c>
      <c r="C21" s="183"/>
      <c r="D21" s="183"/>
      <c r="E21" s="183"/>
      <c r="F21" s="183"/>
      <c r="G21" s="183"/>
      <c r="H21" s="184"/>
      <c r="I21" s="185"/>
      <c r="J21" s="185"/>
      <c r="K21" s="185">
        <f t="shared" si="0"/>
        <v>0</v>
      </c>
      <c r="L21" s="185">
        <f t="shared" si="0"/>
        <v>0</v>
      </c>
      <c r="M21" s="185"/>
      <c r="N21" s="185"/>
    </row>
    <row r="22" spans="1:14" x14ac:dyDescent="0.25">
      <c r="A22" s="176" t="s">
        <v>215</v>
      </c>
      <c r="B22" s="177" t="s">
        <v>216</v>
      </c>
      <c r="C22" s="178"/>
      <c r="D22" s="178"/>
      <c r="E22" s="178">
        <v>26277664</v>
      </c>
      <c r="F22" s="178">
        <v>26277664</v>
      </c>
      <c r="G22" s="178"/>
      <c r="H22" s="179"/>
      <c r="I22" s="180"/>
      <c r="J22" s="180"/>
      <c r="K22" s="180">
        <f t="shared" si="0"/>
        <v>0</v>
      </c>
      <c r="L22" s="180">
        <f t="shared" si="0"/>
        <v>0</v>
      </c>
      <c r="M22" s="180"/>
      <c r="N22" s="180"/>
    </row>
    <row r="23" spans="1:14" x14ac:dyDescent="0.25">
      <c r="A23" s="181" t="s">
        <v>217</v>
      </c>
      <c r="B23" s="182" t="s">
        <v>218</v>
      </c>
      <c r="C23" s="183"/>
      <c r="D23" s="183"/>
      <c r="E23" s="183">
        <v>26277664</v>
      </c>
      <c r="F23" s="183">
        <v>26277664</v>
      </c>
      <c r="G23" s="183"/>
      <c r="H23" s="184"/>
      <c r="I23" s="185"/>
      <c r="J23" s="185"/>
      <c r="K23" s="185">
        <f t="shared" si="0"/>
        <v>0</v>
      </c>
      <c r="L23" s="185">
        <f t="shared" si="0"/>
        <v>0</v>
      </c>
      <c r="M23" s="185"/>
      <c r="N23" s="185"/>
    </row>
    <row r="24" spans="1:14" x14ac:dyDescent="0.25">
      <c r="A24" s="176" t="s">
        <v>219</v>
      </c>
      <c r="B24" s="177" t="s">
        <v>220</v>
      </c>
      <c r="C24" s="178"/>
      <c r="D24" s="178"/>
      <c r="E24" s="178">
        <v>1105250000</v>
      </c>
      <c r="F24" s="178">
        <v>1105250000</v>
      </c>
      <c r="G24" s="178"/>
      <c r="H24" s="179"/>
      <c r="I24" s="180"/>
      <c r="J24" s="180"/>
      <c r="K24" s="180">
        <f t="shared" si="0"/>
        <v>0</v>
      </c>
      <c r="L24" s="180">
        <f t="shared" si="0"/>
        <v>0</v>
      </c>
      <c r="M24" s="180" t="s">
        <v>151</v>
      </c>
      <c r="N24" s="180"/>
    </row>
    <row r="25" spans="1:14" x14ac:dyDescent="0.25">
      <c r="A25" s="181" t="s">
        <v>221</v>
      </c>
      <c r="B25" s="182" t="s">
        <v>222</v>
      </c>
      <c r="C25" s="183"/>
      <c r="D25" s="183"/>
      <c r="E25" s="183">
        <v>1105250000</v>
      </c>
      <c r="F25" s="183">
        <v>1105250000</v>
      </c>
      <c r="G25" s="183"/>
      <c r="H25" s="184"/>
      <c r="I25" s="185"/>
      <c r="J25" s="185"/>
      <c r="K25" s="185">
        <f t="shared" si="0"/>
        <v>0</v>
      </c>
      <c r="L25" s="185">
        <f t="shared" si="0"/>
        <v>0</v>
      </c>
      <c r="M25" s="185"/>
      <c r="N25" s="185"/>
    </row>
    <row r="26" spans="1:14" x14ac:dyDescent="0.25">
      <c r="A26" s="176" t="s">
        <v>223</v>
      </c>
      <c r="B26" s="177" t="s">
        <v>224</v>
      </c>
      <c r="C26" s="178">
        <v>17904633</v>
      </c>
      <c r="D26" s="178"/>
      <c r="E26" s="178"/>
      <c r="F26" s="178">
        <v>11062929</v>
      </c>
      <c r="G26" s="178">
        <v>6841704</v>
      </c>
      <c r="H26" s="179"/>
      <c r="I26" s="180">
        <f>6841704+36000000</f>
        <v>42841704</v>
      </c>
      <c r="J26" s="180"/>
      <c r="K26" s="180">
        <f t="shared" si="0"/>
        <v>-36000000</v>
      </c>
      <c r="L26" s="180">
        <f t="shared" si="0"/>
        <v>0</v>
      </c>
      <c r="M26" s="195" t="s">
        <v>466</v>
      </c>
      <c r="N26" s="180"/>
    </row>
    <row r="27" spans="1:14" x14ac:dyDescent="0.25">
      <c r="A27" s="181" t="s">
        <v>225</v>
      </c>
      <c r="B27" s="182" t="s">
        <v>226</v>
      </c>
      <c r="C27" s="183">
        <v>16000000</v>
      </c>
      <c r="D27" s="183"/>
      <c r="E27" s="183"/>
      <c r="F27" s="183">
        <v>11000000</v>
      </c>
      <c r="G27" s="183">
        <v>5000000</v>
      </c>
      <c r="H27" s="184"/>
      <c r="I27" s="185"/>
      <c r="J27" s="185"/>
      <c r="K27" s="185"/>
      <c r="L27" s="185">
        <f t="shared" si="0"/>
        <v>0</v>
      </c>
      <c r="M27" s="185"/>
      <c r="N27" s="185"/>
    </row>
    <row r="28" spans="1:14" x14ac:dyDescent="0.25">
      <c r="A28" s="181" t="s">
        <v>227</v>
      </c>
      <c r="B28" s="182" t="s">
        <v>228</v>
      </c>
      <c r="C28" s="183">
        <v>16000000</v>
      </c>
      <c r="D28" s="183"/>
      <c r="E28" s="183"/>
      <c r="F28" s="183">
        <v>11000000</v>
      </c>
      <c r="G28" s="183">
        <v>5000000</v>
      </c>
      <c r="H28" s="184"/>
      <c r="I28" s="185">
        <f>5000000+36000000</f>
        <v>41000000</v>
      </c>
      <c r="J28" s="185"/>
      <c r="K28" s="185">
        <f t="shared" si="0"/>
        <v>-36000000</v>
      </c>
      <c r="L28" s="185">
        <f t="shared" si="0"/>
        <v>0</v>
      </c>
      <c r="M28" s="185"/>
      <c r="N28" s="185"/>
    </row>
    <row r="29" spans="1:14" x14ac:dyDescent="0.25">
      <c r="A29" s="181" t="s">
        <v>229</v>
      </c>
      <c r="B29" s="182" t="s">
        <v>230</v>
      </c>
      <c r="C29" s="183">
        <v>1904633</v>
      </c>
      <c r="D29" s="183"/>
      <c r="E29" s="183"/>
      <c r="F29" s="183">
        <v>62929</v>
      </c>
      <c r="G29" s="183">
        <v>1841704</v>
      </c>
      <c r="H29" s="184"/>
      <c r="I29" s="185"/>
      <c r="J29" s="185"/>
      <c r="K29" s="185"/>
      <c r="L29" s="185">
        <f t="shared" si="0"/>
        <v>0</v>
      </c>
      <c r="M29" s="185"/>
      <c r="N29" s="185"/>
    </row>
    <row r="30" spans="1:14" x14ac:dyDescent="0.25">
      <c r="A30" s="181" t="s">
        <v>231</v>
      </c>
      <c r="B30" s="182" t="s">
        <v>232</v>
      </c>
      <c r="C30" s="183">
        <v>1904633</v>
      </c>
      <c r="D30" s="183"/>
      <c r="E30" s="183"/>
      <c r="F30" s="183">
        <v>62929</v>
      </c>
      <c r="G30" s="183">
        <v>1841704</v>
      </c>
      <c r="H30" s="184"/>
      <c r="I30" s="185">
        <v>1841704</v>
      </c>
      <c r="J30" s="185"/>
      <c r="K30" s="185">
        <f t="shared" si="0"/>
        <v>0</v>
      </c>
      <c r="L30" s="185">
        <f t="shared" si="0"/>
        <v>0</v>
      </c>
      <c r="M30" s="185"/>
      <c r="N30" s="185"/>
    </row>
    <row r="31" spans="1:14" x14ac:dyDescent="0.25">
      <c r="A31" s="176" t="s">
        <v>233</v>
      </c>
      <c r="B31" s="177" t="s">
        <v>234</v>
      </c>
      <c r="C31" s="178">
        <v>5000000</v>
      </c>
      <c r="D31" s="178"/>
      <c r="E31" s="178"/>
      <c r="F31" s="178"/>
      <c r="G31" s="178">
        <v>5000000</v>
      </c>
      <c r="H31" s="179"/>
      <c r="I31" s="180">
        <v>5000000</v>
      </c>
      <c r="J31" s="180"/>
      <c r="K31" s="180">
        <f t="shared" si="0"/>
        <v>0</v>
      </c>
      <c r="L31" s="180">
        <f t="shared" si="0"/>
        <v>0</v>
      </c>
      <c r="M31" s="180" t="s">
        <v>151</v>
      </c>
      <c r="N31" s="180"/>
    </row>
    <row r="32" spans="1:14" x14ac:dyDescent="0.25">
      <c r="A32" s="181" t="s">
        <v>235</v>
      </c>
      <c r="B32" s="182" t="s">
        <v>236</v>
      </c>
      <c r="C32" s="183">
        <v>5000000</v>
      </c>
      <c r="D32" s="183"/>
      <c r="E32" s="183"/>
      <c r="F32" s="183"/>
      <c r="G32" s="183">
        <v>5000000</v>
      </c>
      <c r="H32" s="184"/>
      <c r="I32" s="185">
        <v>5000000</v>
      </c>
      <c r="J32" s="185"/>
      <c r="K32" s="185">
        <f t="shared" si="0"/>
        <v>0</v>
      </c>
      <c r="L32" s="185">
        <f t="shared" si="0"/>
        <v>0</v>
      </c>
      <c r="M32" s="185"/>
      <c r="N32" s="185"/>
    </row>
    <row r="33" spans="1:14" x14ac:dyDescent="0.25">
      <c r="A33" s="176" t="s">
        <v>237</v>
      </c>
      <c r="B33" s="177" t="s">
        <v>238</v>
      </c>
      <c r="C33" s="178">
        <v>484000000</v>
      </c>
      <c r="D33" s="178">
        <v>12100000</v>
      </c>
      <c r="E33" s="178">
        <v>53875000</v>
      </c>
      <c r="F33" s="178">
        <v>1117875000</v>
      </c>
      <c r="G33" s="178">
        <v>36000000</v>
      </c>
      <c r="H33" s="179">
        <v>628100000</v>
      </c>
      <c r="I33" s="180">
        <v>36000000</v>
      </c>
      <c r="J33" s="180">
        <v>628100000</v>
      </c>
      <c r="K33" s="180">
        <f t="shared" si="0"/>
        <v>0</v>
      </c>
      <c r="L33" s="180">
        <f t="shared" si="0"/>
        <v>0</v>
      </c>
      <c r="M33" s="180"/>
      <c r="N33" s="180"/>
    </row>
    <row r="34" spans="1:14" x14ac:dyDescent="0.25">
      <c r="A34" s="181" t="s">
        <v>239</v>
      </c>
      <c r="B34" s="182" t="s">
        <v>240</v>
      </c>
      <c r="C34" s="183">
        <v>484000000</v>
      </c>
      <c r="D34" s="183">
        <v>12100000</v>
      </c>
      <c r="E34" s="183">
        <v>53875000</v>
      </c>
      <c r="F34" s="183">
        <v>1117875000</v>
      </c>
      <c r="G34" s="183">
        <v>36000000</v>
      </c>
      <c r="H34" s="184">
        <v>628100000</v>
      </c>
      <c r="I34" s="185"/>
      <c r="J34" s="185">
        <v>628100000</v>
      </c>
      <c r="K34" s="185">
        <f t="shared" si="0"/>
        <v>36000000</v>
      </c>
      <c r="L34" s="185">
        <f t="shared" si="0"/>
        <v>0</v>
      </c>
      <c r="M34" s="195" t="s">
        <v>466</v>
      </c>
      <c r="N34" s="185"/>
    </row>
    <row r="35" spans="1:14" x14ac:dyDescent="0.25">
      <c r="A35" s="181" t="s">
        <v>241</v>
      </c>
      <c r="B35" s="182" t="s">
        <v>242</v>
      </c>
      <c r="C35" s="183">
        <v>484000000</v>
      </c>
      <c r="D35" s="183">
        <v>12100000</v>
      </c>
      <c r="E35" s="183">
        <v>53875000</v>
      </c>
      <c r="F35" s="183">
        <v>1117875000</v>
      </c>
      <c r="G35" s="183">
        <v>36000000</v>
      </c>
      <c r="H35" s="184">
        <v>628100000</v>
      </c>
      <c r="I35" s="185"/>
      <c r="J35" s="185"/>
      <c r="K35" s="185"/>
      <c r="L35" s="185"/>
      <c r="M35" s="185"/>
      <c r="N35" s="185"/>
    </row>
    <row r="36" spans="1:14" x14ac:dyDescent="0.25">
      <c r="A36" s="181" t="s">
        <v>243</v>
      </c>
      <c r="B36" s="182" t="s">
        <v>244</v>
      </c>
      <c r="C36" s="183">
        <v>484000000</v>
      </c>
      <c r="D36" s="183">
        <v>12100000</v>
      </c>
      <c r="E36" s="183">
        <v>53875000</v>
      </c>
      <c r="F36" s="183">
        <v>1117875000</v>
      </c>
      <c r="G36" s="183">
        <v>36000000</v>
      </c>
      <c r="H36" s="184">
        <v>628100000</v>
      </c>
      <c r="I36" s="185"/>
      <c r="J36" s="185"/>
      <c r="K36" s="185"/>
      <c r="L36" s="185"/>
      <c r="M36" s="185"/>
      <c r="N36" s="185"/>
    </row>
    <row r="37" spans="1:14" x14ac:dyDescent="0.25">
      <c r="A37" s="176" t="s">
        <v>245</v>
      </c>
      <c r="B37" s="177" t="s">
        <v>246</v>
      </c>
      <c r="C37" s="178"/>
      <c r="D37" s="178">
        <v>91913160</v>
      </c>
      <c r="E37" s="178">
        <v>1625000</v>
      </c>
      <c r="F37" s="178">
        <v>157620777</v>
      </c>
      <c r="G37" s="178"/>
      <c r="H37" s="179">
        <v>247908937</v>
      </c>
      <c r="I37" s="180"/>
      <c r="J37" s="180"/>
      <c r="K37" s="180"/>
      <c r="L37" s="180"/>
      <c r="M37" s="180"/>
      <c r="N37" s="180"/>
    </row>
    <row r="38" spans="1:14" x14ac:dyDescent="0.25">
      <c r="A38" s="181" t="s">
        <v>247</v>
      </c>
      <c r="B38" s="182" t="s">
        <v>248</v>
      </c>
      <c r="C38" s="183"/>
      <c r="D38" s="183">
        <v>48126806</v>
      </c>
      <c r="E38" s="183">
        <v>1625000</v>
      </c>
      <c r="F38" s="183">
        <v>157208413</v>
      </c>
      <c r="G38" s="183"/>
      <c r="H38" s="184">
        <v>203710219</v>
      </c>
      <c r="I38" s="185"/>
      <c r="J38" s="185"/>
      <c r="K38" s="185"/>
      <c r="L38" s="185"/>
      <c r="M38" s="185"/>
      <c r="N38" s="185"/>
    </row>
    <row r="39" spans="1:14" x14ac:dyDescent="0.25">
      <c r="A39" s="181" t="s">
        <v>249</v>
      </c>
      <c r="B39" s="182" t="s">
        <v>250</v>
      </c>
      <c r="C39" s="183"/>
      <c r="D39" s="183">
        <v>48126806</v>
      </c>
      <c r="E39" s="183">
        <v>1625000</v>
      </c>
      <c r="F39" s="183">
        <v>157208413</v>
      </c>
      <c r="G39" s="183"/>
      <c r="H39" s="184">
        <v>203710219</v>
      </c>
      <c r="I39" s="185"/>
      <c r="J39" s="185"/>
      <c r="K39" s="185"/>
      <c r="L39" s="185"/>
      <c r="M39" s="185"/>
      <c r="N39" s="185"/>
    </row>
    <row r="40" spans="1:14" x14ac:dyDescent="0.25">
      <c r="A40" s="181" t="s">
        <v>251</v>
      </c>
      <c r="B40" s="182" t="s">
        <v>252</v>
      </c>
      <c r="C40" s="183"/>
      <c r="D40" s="183">
        <v>48126806</v>
      </c>
      <c r="E40" s="183">
        <v>1625000</v>
      </c>
      <c r="F40" s="183">
        <v>157208413</v>
      </c>
      <c r="G40" s="183"/>
      <c r="H40" s="184">
        <v>203710219</v>
      </c>
      <c r="I40" s="185"/>
      <c r="J40" s="185">
        <v>203710219</v>
      </c>
      <c r="K40" s="185">
        <f t="shared" si="0"/>
        <v>0</v>
      </c>
      <c r="L40" s="185">
        <f t="shared" si="0"/>
        <v>0</v>
      </c>
      <c r="M40" s="195" t="s">
        <v>467</v>
      </c>
      <c r="N40" s="185"/>
    </row>
    <row r="41" spans="1:14" x14ac:dyDescent="0.25">
      <c r="A41" s="181" t="s">
        <v>253</v>
      </c>
      <c r="B41" s="182" t="s">
        <v>254</v>
      </c>
      <c r="C41" s="183"/>
      <c r="D41" s="183"/>
      <c r="E41" s="183"/>
      <c r="F41" s="183"/>
      <c r="G41" s="183"/>
      <c r="H41" s="184"/>
      <c r="I41" s="185"/>
      <c r="J41" s="185"/>
      <c r="K41" s="185">
        <f t="shared" si="0"/>
        <v>0</v>
      </c>
      <c r="L41" s="185">
        <f t="shared" si="0"/>
        <v>0</v>
      </c>
      <c r="M41" s="185"/>
      <c r="N41" s="185"/>
    </row>
    <row r="42" spans="1:14" x14ac:dyDescent="0.25">
      <c r="A42" s="181" t="s">
        <v>255</v>
      </c>
      <c r="B42" s="182" t="s">
        <v>256</v>
      </c>
      <c r="C42" s="183"/>
      <c r="D42" s="183"/>
      <c r="E42" s="183"/>
      <c r="F42" s="183"/>
      <c r="G42" s="183"/>
      <c r="H42" s="184"/>
      <c r="I42" s="185"/>
      <c r="J42" s="185"/>
      <c r="K42" s="185">
        <f t="shared" si="0"/>
        <v>0</v>
      </c>
      <c r="L42" s="185">
        <f t="shared" si="0"/>
        <v>0</v>
      </c>
      <c r="M42" s="185"/>
      <c r="N42" s="185"/>
    </row>
    <row r="43" spans="1:14" x14ac:dyDescent="0.25">
      <c r="A43" s="181" t="s">
        <v>257</v>
      </c>
      <c r="B43" s="182" t="s">
        <v>258</v>
      </c>
      <c r="C43" s="183"/>
      <c r="D43" s="183"/>
      <c r="E43" s="183"/>
      <c r="F43" s="183"/>
      <c r="G43" s="183"/>
      <c r="H43" s="184"/>
      <c r="I43" s="185"/>
      <c r="J43" s="185"/>
      <c r="K43" s="185">
        <f t="shared" si="0"/>
        <v>0</v>
      </c>
      <c r="L43" s="185">
        <f t="shared" si="0"/>
        <v>0</v>
      </c>
      <c r="M43" s="185"/>
      <c r="N43" s="185"/>
    </row>
    <row r="44" spans="1:14" x14ac:dyDescent="0.25">
      <c r="A44" s="181" t="s">
        <v>259</v>
      </c>
      <c r="B44" s="182" t="s">
        <v>260</v>
      </c>
      <c r="C44" s="183"/>
      <c r="D44" s="183"/>
      <c r="E44" s="183"/>
      <c r="F44" s="183"/>
      <c r="G44" s="183"/>
      <c r="H44" s="184"/>
      <c r="I44" s="185"/>
      <c r="J44" s="185"/>
      <c r="K44" s="185">
        <f t="shared" si="0"/>
        <v>0</v>
      </c>
      <c r="L44" s="185">
        <f t="shared" si="0"/>
        <v>0</v>
      </c>
      <c r="M44" s="185"/>
      <c r="N44" s="185"/>
    </row>
    <row r="45" spans="1:14" x14ac:dyDescent="0.25">
      <c r="A45" s="181" t="s">
        <v>261</v>
      </c>
      <c r="B45" s="182" t="s">
        <v>262</v>
      </c>
      <c r="C45" s="183"/>
      <c r="D45" s="183"/>
      <c r="E45" s="183"/>
      <c r="F45" s="183"/>
      <c r="G45" s="183"/>
      <c r="H45" s="184"/>
      <c r="I45" s="185"/>
      <c r="J45" s="185"/>
      <c r="K45" s="185">
        <f t="shared" si="0"/>
        <v>0</v>
      </c>
      <c r="L45" s="185">
        <f t="shared" si="0"/>
        <v>0</v>
      </c>
      <c r="M45" s="185"/>
      <c r="N45" s="185"/>
    </row>
    <row r="46" spans="1:14" x14ac:dyDescent="0.25">
      <c r="A46" s="181" t="s">
        <v>263</v>
      </c>
      <c r="B46" s="182" t="s">
        <v>264</v>
      </c>
      <c r="C46" s="183"/>
      <c r="D46" s="183"/>
      <c r="E46" s="183"/>
      <c r="F46" s="183"/>
      <c r="G46" s="183"/>
      <c r="H46" s="184"/>
      <c r="I46" s="185"/>
      <c r="J46" s="185"/>
      <c r="K46" s="185">
        <f t="shared" si="0"/>
        <v>0</v>
      </c>
      <c r="L46" s="185">
        <f t="shared" si="0"/>
        <v>0</v>
      </c>
      <c r="M46" s="185"/>
      <c r="N46" s="185"/>
    </row>
    <row r="47" spans="1:14" x14ac:dyDescent="0.25">
      <c r="A47" s="181" t="s">
        <v>265</v>
      </c>
      <c r="B47" s="182" t="s">
        <v>266</v>
      </c>
      <c r="C47" s="183"/>
      <c r="D47" s="183"/>
      <c r="E47" s="183"/>
      <c r="F47" s="183"/>
      <c r="G47" s="183"/>
      <c r="H47" s="184"/>
      <c r="I47" s="185"/>
      <c r="J47" s="185"/>
      <c r="K47" s="185">
        <f t="shared" si="0"/>
        <v>0</v>
      </c>
      <c r="L47" s="185">
        <f t="shared" si="0"/>
        <v>0</v>
      </c>
      <c r="M47" s="185"/>
      <c r="N47" s="185"/>
    </row>
    <row r="48" spans="1:14" x14ac:dyDescent="0.25">
      <c r="A48" s="181" t="s">
        <v>267</v>
      </c>
      <c r="B48" s="182" t="s">
        <v>268</v>
      </c>
      <c r="C48" s="183"/>
      <c r="D48" s="183">
        <v>42961626</v>
      </c>
      <c r="E48" s="183"/>
      <c r="F48" s="183"/>
      <c r="G48" s="183"/>
      <c r="H48" s="184">
        <v>42961626</v>
      </c>
      <c r="I48" s="185"/>
      <c r="J48" s="185">
        <v>42961626</v>
      </c>
      <c r="K48" s="185">
        <f t="shared" si="0"/>
        <v>0</v>
      </c>
      <c r="L48" s="185">
        <f t="shared" si="0"/>
        <v>0</v>
      </c>
      <c r="M48" s="185" t="s">
        <v>130</v>
      </c>
      <c r="N48" s="185"/>
    </row>
    <row r="49" spans="1:14" x14ac:dyDescent="0.25">
      <c r="A49" s="181" t="s">
        <v>269</v>
      </c>
      <c r="B49" s="182" t="s">
        <v>270</v>
      </c>
      <c r="C49" s="183"/>
      <c r="D49" s="183">
        <v>824728</v>
      </c>
      <c r="E49" s="183"/>
      <c r="F49" s="183">
        <v>412364</v>
      </c>
      <c r="G49" s="183"/>
      <c r="H49" s="184">
        <v>1237092</v>
      </c>
      <c r="I49" s="185"/>
      <c r="J49" s="185">
        <f>Note9!C29</f>
        <v>1237092</v>
      </c>
      <c r="K49" s="185">
        <f t="shared" si="0"/>
        <v>0</v>
      </c>
      <c r="L49" s="185">
        <f t="shared" si="0"/>
        <v>0</v>
      </c>
      <c r="M49" s="185" t="s">
        <v>130</v>
      </c>
      <c r="N49" s="185"/>
    </row>
    <row r="50" spans="1:14" x14ac:dyDescent="0.25">
      <c r="A50" s="181" t="s">
        <v>271</v>
      </c>
      <c r="B50" s="182" t="s">
        <v>272</v>
      </c>
      <c r="C50" s="183"/>
      <c r="D50" s="183"/>
      <c r="E50" s="183"/>
      <c r="F50" s="183"/>
      <c r="G50" s="183"/>
      <c r="H50" s="184"/>
      <c r="I50" s="185"/>
      <c r="J50" s="185"/>
      <c r="K50" s="185">
        <f t="shared" si="0"/>
        <v>0</v>
      </c>
      <c r="L50" s="185">
        <f t="shared" si="0"/>
        <v>0</v>
      </c>
      <c r="M50" s="185"/>
      <c r="N50" s="185"/>
    </row>
    <row r="51" spans="1:14" x14ac:dyDescent="0.25">
      <c r="A51" s="181" t="s">
        <v>273</v>
      </c>
      <c r="B51" s="182" t="s">
        <v>274</v>
      </c>
      <c r="C51" s="183"/>
      <c r="D51" s="183"/>
      <c r="E51" s="183"/>
      <c r="F51" s="183"/>
      <c r="G51" s="183"/>
      <c r="H51" s="184"/>
      <c r="I51" s="185"/>
      <c r="J51" s="185"/>
      <c r="K51" s="185">
        <f t="shared" si="0"/>
        <v>0</v>
      </c>
      <c r="L51" s="185">
        <f t="shared" si="0"/>
        <v>0</v>
      </c>
      <c r="M51" s="185"/>
      <c r="N51" s="185"/>
    </row>
    <row r="52" spans="1:14" x14ac:dyDescent="0.25">
      <c r="A52" s="176" t="s">
        <v>275</v>
      </c>
      <c r="B52" s="177" t="s">
        <v>276</v>
      </c>
      <c r="C52" s="178"/>
      <c r="D52" s="178"/>
      <c r="E52" s="178">
        <v>25009776</v>
      </c>
      <c r="F52" s="178">
        <v>25009776</v>
      </c>
      <c r="G52" s="178"/>
      <c r="H52" s="179"/>
      <c r="I52" s="180"/>
      <c r="J52" s="180"/>
      <c r="K52" s="180">
        <f t="shared" si="0"/>
        <v>0</v>
      </c>
      <c r="L52" s="180">
        <f t="shared" si="0"/>
        <v>0</v>
      </c>
      <c r="M52" s="180"/>
      <c r="N52" s="180"/>
    </row>
    <row r="53" spans="1:14" x14ac:dyDescent="0.25">
      <c r="A53" s="181" t="s">
        <v>277</v>
      </c>
      <c r="B53" s="182" t="s">
        <v>278</v>
      </c>
      <c r="C53" s="183"/>
      <c r="D53" s="183"/>
      <c r="E53" s="183">
        <v>25009776</v>
      </c>
      <c r="F53" s="183">
        <v>25009776</v>
      </c>
      <c r="G53" s="183"/>
      <c r="H53" s="184"/>
      <c r="I53" s="185"/>
      <c r="J53" s="185"/>
      <c r="K53" s="185">
        <f t="shared" si="0"/>
        <v>0</v>
      </c>
      <c r="L53" s="185">
        <f t="shared" si="0"/>
        <v>0</v>
      </c>
      <c r="M53" s="185"/>
      <c r="N53" s="185"/>
    </row>
    <row r="54" spans="1:14" x14ac:dyDescent="0.25">
      <c r="A54" s="176" t="s">
        <v>279</v>
      </c>
      <c r="B54" s="177" t="s">
        <v>280</v>
      </c>
      <c r="C54" s="178"/>
      <c r="D54" s="178"/>
      <c r="E54" s="178"/>
      <c r="F54" s="178"/>
      <c r="G54" s="178"/>
      <c r="H54" s="179"/>
      <c r="I54" s="180"/>
      <c r="J54" s="180"/>
      <c r="K54" s="180">
        <f t="shared" si="0"/>
        <v>0</v>
      </c>
      <c r="L54" s="180">
        <f t="shared" si="0"/>
        <v>0</v>
      </c>
      <c r="M54" s="180"/>
      <c r="N54" s="180"/>
    </row>
    <row r="55" spans="1:14" x14ac:dyDescent="0.25">
      <c r="A55" s="181" t="s">
        <v>281</v>
      </c>
      <c r="B55" s="182" t="s">
        <v>282</v>
      </c>
      <c r="C55" s="183"/>
      <c r="D55" s="183"/>
      <c r="E55" s="183"/>
      <c r="F55" s="183"/>
      <c r="G55" s="183"/>
      <c r="H55" s="184"/>
      <c r="I55" s="185"/>
      <c r="J55" s="185"/>
      <c r="K55" s="185">
        <f t="shared" si="0"/>
        <v>0</v>
      </c>
      <c r="L55" s="185">
        <f t="shared" si="0"/>
        <v>0</v>
      </c>
      <c r="M55" s="185"/>
      <c r="N55" s="185"/>
    </row>
    <row r="56" spans="1:14" x14ac:dyDescent="0.25">
      <c r="A56" s="181" t="s">
        <v>283</v>
      </c>
      <c r="B56" s="182" t="s">
        <v>284</v>
      </c>
      <c r="C56" s="183"/>
      <c r="D56" s="183"/>
      <c r="E56" s="183"/>
      <c r="F56" s="183"/>
      <c r="G56" s="183"/>
      <c r="H56" s="184"/>
      <c r="I56" s="185"/>
      <c r="J56" s="185"/>
      <c r="K56" s="185">
        <f t="shared" si="0"/>
        <v>0</v>
      </c>
      <c r="L56" s="185">
        <f t="shared" si="0"/>
        <v>0</v>
      </c>
      <c r="M56" s="185"/>
      <c r="N56" s="185"/>
    </row>
    <row r="57" spans="1:14" x14ac:dyDescent="0.25">
      <c r="A57" s="176" t="s">
        <v>285</v>
      </c>
      <c r="B57" s="177" t="s">
        <v>286</v>
      </c>
      <c r="C57" s="178"/>
      <c r="D57" s="178">
        <v>5959237</v>
      </c>
      <c r="E57" s="178">
        <v>11321925</v>
      </c>
      <c r="F57" s="178">
        <v>14139466</v>
      </c>
      <c r="G57" s="178">
        <v>251376</v>
      </c>
      <c r="H57" s="179">
        <v>9028154</v>
      </c>
      <c r="I57" s="180"/>
      <c r="J57" s="180"/>
      <c r="K57" s="180"/>
      <c r="L57" s="180"/>
      <c r="M57" s="197" t="s">
        <v>469</v>
      </c>
      <c r="N57" s="180"/>
    </row>
    <row r="58" spans="1:14" x14ac:dyDescent="0.25">
      <c r="A58" s="181" t="s">
        <v>287</v>
      </c>
      <c r="B58" s="182" t="s">
        <v>288</v>
      </c>
      <c r="C58" s="183"/>
      <c r="D58" s="183"/>
      <c r="E58" s="183">
        <v>4189600</v>
      </c>
      <c r="F58" s="183">
        <v>4189600</v>
      </c>
      <c r="G58" s="183"/>
      <c r="H58" s="184"/>
      <c r="I58" s="185"/>
      <c r="J58" s="185"/>
      <c r="K58" s="185"/>
      <c r="L58" s="185"/>
      <c r="M58" s="185"/>
      <c r="N58" s="185"/>
    </row>
    <row r="59" spans="1:14" x14ac:dyDescent="0.25">
      <c r="A59" s="181" t="s">
        <v>289</v>
      </c>
      <c r="B59" s="182" t="s">
        <v>290</v>
      </c>
      <c r="C59" s="183"/>
      <c r="D59" s="183"/>
      <c r="E59" s="183">
        <v>754128</v>
      </c>
      <c r="F59" s="183">
        <v>754128</v>
      </c>
      <c r="G59" s="183"/>
      <c r="H59" s="184"/>
      <c r="I59" s="185"/>
      <c r="J59" s="185"/>
      <c r="K59" s="185"/>
      <c r="L59" s="185"/>
      <c r="M59" s="185"/>
      <c r="N59" s="185"/>
    </row>
    <row r="60" spans="1:14" x14ac:dyDescent="0.25">
      <c r="A60" s="181" t="s">
        <v>291</v>
      </c>
      <c r="B60" s="182" t="s">
        <v>292</v>
      </c>
      <c r="C60" s="183"/>
      <c r="D60" s="183"/>
      <c r="E60" s="183">
        <v>335168</v>
      </c>
      <c r="F60" s="183">
        <v>335168</v>
      </c>
      <c r="G60" s="183"/>
      <c r="H60" s="184"/>
      <c r="I60" s="185"/>
      <c r="J60" s="185"/>
      <c r="K60" s="185"/>
      <c r="L60" s="185"/>
      <c r="M60" s="185"/>
      <c r="N60" s="185"/>
    </row>
    <row r="61" spans="1:14" x14ac:dyDescent="0.25">
      <c r="A61" s="181" t="s">
        <v>293</v>
      </c>
      <c r="B61" s="182" t="s">
        <v>286</v>
      </c>
      <c r="C61" s="183"/>
      <c r="D61" s="183">
        <v>5959237</v>
      </c>
      <c r="E61" s="183">
        <v>6043029</v>
      </c>
      <c r="F61" s="183">
        <v>8860570</v>
      </c>
      <c r="G61" s="183">
        <v>251376</v>
      </c>
      <c r="H61" s="184">
        <v>9028154</v>
      </c>
      <c r="I61" s="185"/>
      <c r="J61" s="185"/>
      <c r="K61" s="185"/>
      <c r="L61" s="185"/>
      <c r="M61" s="185"/>
      <c r="N61" s="185"/>
    </row>
    <row r="62" spans="1:14" x14ac:dyDescent="0.25">
      <c r="A62" s="181" t="s">
        <v>294</v>
      </c>
      <c r="B62" s="182" t="s">
        <v>295</v>
      </c>
      <c r="C62" s="183"/>
      <c r="D62" s="183">
        <v>5959237</v>
      </c>
      <c r="E62" s="183">
        <v>6043029</v>
      </c>
      <c r="F62" s="183">
        <v>8860570</v>
      </c>
      <c r="G62" s="183">
        <v>251376</v>
      </c>
      <c r="H62" s="184">
        <v>9028154</v>
      </c>
      <c r="I62" s="185"/>
      <c r="J62" s="185"/>
      <c r="K62" s="185"/>
      <c r="L62" s="185"/>
      <c r="M62" s="185"/>
      <c r="N62" s="185"/>
    </row>
    <row r="63" spans="1:14" x14ac:dyDescent="0.25">
      <c r="A63" s="181" t="s">
        <v>296</v>
      </c>
      <c r="B63" s="182" t="s">
        <v>297</v>
      </c>
      <c r="C63" s="183"/>
      <c r="D63" s="183">
        <v>5959237</v>
      </c>
      <c r="E63" s="183">
        <v>6043029</v>
      </c>
      <c r="F63" s="183">
        <v>8860570</v>
      </c>
      <c r="G63" s="196">
        <v>251376</v>
      </c>
      <c r="H63" s="184">
        <v>9028154</v>
      </c>
      <c r="I63" s="185"/>
      <c r="J63" s="185">
        <v>8776778</v>
      </c>
      <c r="K63" s="185">
        <f t="shared" si="0"/>
        <v>251376</v>
      </c>
      <c r="L63" s="185">
        <f t="shared" si="0"/>
        <v>251376</v>
      </c>
      <c r="M63" s="195" t="s">
        <v>468</v>
      </c>
      <c r="N63" s="185"/>
    </row>
    <row r="64" spans="1:14" x14ac:dyDescent="0.25">
      <c r="A64" s="176" t="s">
        <v>298</v>
      </c>
      <c r="B64" s="177" t="s">
        <v>299</v>
      </c>
      <c r="C64" s="178"/>
      <c r="D64" s="178">
        <v>60000000</v>
      </c>
      <c r="E64" s="178"/>
      <c r="F64" s="178"/>
      <c r="G64" s="178"/>
      <c r="H64" s="179">
        <v>60000000</v>
      </c>
      <c r="I64" s="180"/>
      <c r="J64" s="180"/>
      <c r="K64" s="180"/>
      <c r="L64" s="180"/>
      <c r="M64" s="180"/>
      <c r="N64" s="180"/>
    </row>
    <row r="65" spans="1:14" x14ac:dyDescent="0.25">
      <c r="A65" s="181" t="s">
        <v>300</v>
      </c>
      <c r="B65" s="182" t="s">
        <v>301</v>
      </c>
      <c r="C65" s="183"/>
      <c r="D65" s="183">
        <v>60000000</v>
      </c>
      <c r="E65" s="183"/>
      <c r="F65" s="183"/>
      <c r="G65" s="183"/>
      <c r="H65" s="184">
        <v>60000000</v>
      </c>
      <c r="I65" s="185"/>
      <c r="J65" s="185"/>
      <c r="K65" s="185"/>
      <c r="L65" s="185"/>
      <c r="M65" s="185"/>
      <c r="N65" s="185"/>
    </row>
    <row r="66" spans="1:14" x14ac:dyDescent="0.25">
      <c r="A66" s="181" t="s">
        <v>302</v>
      </c>
      <c r="B66" s="182" t="s">
        <v>303</v>
      </c>
      <c r="C66" s="183"/>
      <c r="D66" s="183">
        <v>60000000</v>
      </c>
      <c r="E66" s="183"/>
      <c r="F66" s="183"/>
      <c r="G66" s="183"/>
      <c r="H66" s="184">
        <v>60000000</v>
      </c>
      <c r="I66" s="185"/>
      <c r="J66" s="185"/>
      <c r="K66" s="185"/>
      <c r="L66" s="185"/>
      <c r="M66" s="185"/>
      <c r="N66" s="185"/>
    </row>
    <row r="67" spans="1:14" x14ac:dyDescent="0.25">
      <c r="A67" s="181" t="s">
        <v>304</v>
      </c>
      <c r="B67" s="182" t="s">
        <v>301</v>
      </c>
      <c r="C67" s="183"/>
      <c r="D67" s="183">
        <v>60000000</v>
      </c>
      <c r="E67" s="183"/>
      <c r="F67" s="183"/>
      <c r="G67" s="183"/>
      <c r="H67" s="184">
        <v>60000000</v>
      </c>
      <c r="I67" s="185"/>
      <c r="J67" s="185"/>
      <c r="K67" s="185"/>
      <c r="L67" s="185"/>
      <c r="M67" s="185"/>
      <c r="N67" s="185"/>
    </row>
    <row r="68" spans="1:14" x14ac:dyDescent="0.25">
      <c r="A68" s="176" t="s">
        <v>305</v>
      </c>
      <c r="B68" s="177" t="s">
        <v>306</v>
      </c>
      <c r="C68" s="178"/>
      <c r="D68" s="178">
        <v>734715125</v>
      </c>
      <c r="E68" s="178"/>
      <c r="F68" s="178">
        <v>407541380</v>
      </c>
      <c r="G68" s="178"/>
      <c r="H68" s="179">
        <v>1142256505</v>
      </c>
      <c r="I68" s="180"/>
      <c r="J68" s="180"/>
      <c r="K68" s="180"/>
      <c r="L68" s="180"/>
      <c r="M68" s="180"/>
      <c r="N68" s="180"/>
    </row>
    <row r="69" spans="1:14" x14ac:dyDescent="0.25">
      <c r="A69" s="181" t="s">
        <v>307</v>
      </c>
      <c r="B69" s="182" t="s">
        <v>308</v>
      </c>
      <c r="C69" s="183"/>
      <c r="D69" s="183">
        <v>660332300</v>
      </c>
      <c r="E69" s="183"/>
      <c r="F69" s="183"/>
      <c r="G69" s="183"/>
      <c r="H69" s="184">
        <v>660332300</v>
      </c>
      <c r="I69" s="185"/>
      <c r="J69" s="185"/>
      <c r="K69" s="185"/>
      <c r="L69" s="185"/>
      <c r="M69" s="185"/>
      <c r="N69" s="185"/>
    </row>
    <row r="70" spans="1:14" x14ac:dyDescent="0.25">
      <c r="A70" s="181" t="s">
        <v>309</v>
      </c>
      <c r="B70" s="182" t="s">
        <v>310</v>
      </c>
      <c r="C70" s="183"/>
      <c r="D70" s="183">
        <v>74382825</v>
      </c>
      <c r="E70" s="183"/>
      <c r="F70" s="183">
        <v>407541380</v>
      </c>
      <c r="G70" s="183"/>
      <c r="H70" s="184">
        <v>481924205</v>
      </c>
      <c r="I70" s="185"/>
      <c r="J70" s="185"/>
      <c r="K70" s="185"/>
      <c r="L70" s="185"/>
      <c r="M70" s="185"/>
      <c r="N70" s="185"/>
    </row>
    <row r="71" spans="1:14" x14ac:dyDescent="0.25">
      <c r="A71" s="176" t="s">
        <v>311</v>
      </c>
      <c r="B71" s="177" t="s">
        <v>312</v>
      </c>
      <c r="C71" s="178"/>
      <c r="D71" s="178"/>
      <c r="E71" s="178">
        <v>1572084132</v>
      </c>
      <c r="F71" s="178">
        <v>1572084132</v>
      </c>
      <c r="G71" s="178"/>
      <c r="H71" s="179"/>
      <c r="I71" s="180"/>
      <c r="J71" s="180">
        <v>1572084132</v>
      </c>
      <c r="K71" s="180"/>
      <c r="L71" s="180">
        <f>F71-J71</f>
        <v>0</v>
      </c>
      <c r="M71" s="197" t="s">
        <v>470</v>
      </c>
      <c r="N71" s="180"/>
    </row>
    <row r="72" spans="1:14" x14ac:dyDescent="0.25">
      <c r="A72" s="181" t="s">
        <v>459</v>
      </c>
      <c r="B72" s="182" t="s">
        <v>460</v>
      </c>
      <c r="C72" s="183"/>
      <c r="D72" s="183"/>
      <c r="E72" s="183">
        <v>1500000000</v>
      </c>
      <c r="F72" s="183">
        <v>1500000000</v>
      </c>
      <c r="G72" s="183"/>
      <c r="H72" s="184"/>
      <c r="I72" s="185"/>
      <c r="J72" s="185">
        <v>1500000000</v>
      </c>
      <c r="K72" s="185"/>
      <c r="L72" s="185">
        <f t="shared" ref="K72:L101" si="1">F72-J72</f>
        <v>0</v>
      </c>
      <c r="M72" s="185"/>
      <c r="N72" s="185"/>
    </row>
    <row r="73" spans="1:14" x14ac:dyDescent="0.25">
      <c r="A73" s="181" t="s">
        <v>461</v>
      </c>
      <c r="B73" s="182" t="s">
        <v>462</v>
      </c>
      <c r="C73" s="183"/>
      <c r="D73" s="183"/>
      <c r="E73" s="183">
        <v>1500000000</v>
      </c>
      <c r="F73" s="183">
        <v>1500000000</v>
      </c>
      <c r="G73" s="183"/>
      <c r="H73" s="184"/>
      <c r="I73" s="185"/>
      <c r="J73" s="185">
        <v>1500000000</v>
      </c>
      <c r="K73" s="185"/>
      <c r="L73" s="185">
        <f t="shared" si="1"/>
        <v>0</v>
      </c>
      <c r="M73" s="185"/>
      <c r="N73" s="185"/>
    </row>
    <row r="74" spans="1:14" x14ac:dyDescent="0.25">
      <c r="A74" s="181" t="s">
        <v>313</v>
      </c>
      <c r="B74" s="182" t="s">
        <v>314</v>
      </c>
      <c r="C74" s="183"/>
      <c r="D74" s="183"/>
      <c r="E74" s="183">
        <v>72084132</v>
      </c>
      <c r="F74" s="183">
        <v>72084132</v>
      </c>
      <c r="G74" s="183"/>
      <c r="H74" s="184"/>
      <c r="I74" s="185"/>
      <c r="J74" s="185">
        <v>72084132</v>
      </c>
      <c r="K74" s="185"/>
      <c r="L74" s="185">
        <f t="shared" si="1"/>
        <v>0</v>
      </c>
      <c r="M74" s="185"/>
      <c r="N74" s="185"/>
    </row>
    <row r="75" spans="1:14" x14ac:dyDescent="0.25">
      <c r="A75" s="181" t="s">
        <v>315</v>
      </c>
      <c r="B75" s="182" t="s">
        <v>316</v>
      </c>
      <c r="C75" s="183"/>
      <c r="D75" s="183"/>
      <c r="E75" s="183">
        <v>72084132</v>
      </c>
      <c r="F75" s="183">
        <v>72084132</v>
      </c>
      <c r="G75" s="183"/>
      <c r="H75" s="184"/>
      <c r="I75" s="185"/>
      <c r="J75" s="185">
        <v>72084132</v>
      </c>
      <c r="K75" s="185"/>
      <c r="L75" s="185">
        <f t="shared" si="1"/>
        <v>0</v>
      </c>
      <c r="M75" s="185"/>
      <c r="N75" s="185"/>
    </row>
    <row r="76" spans="1:14" x14ac:dyDescent="0.25">
      <c r="A76" s="176" t="s">
        <v>317</v>
      </c>
      <c r="B76" s="177" t="s">
        <v>318</v>
      </c>
      <c r="C76" s="178"/>
      <c r="D76" s="178"/>
      <c r="E76" s="178">
        <v>26267</v>
      </c>
      <c r="F76" s="178">
        <v>26267</v>
      </c>
      <c r="G76" s="178"/>
      <c r="H76" s="179"/>
      <c r="I76" s="180"/>
      <c r="J76" s="180">
        <v>26267</v>
      </c>
      <c r="K76" s="180"/>
      <c r="L76" s="180">
        <f t="shared" si="1"/>
        <v>0</v>
      </c>
      <c r="M76" s="180"/>
      <c r="N76" s="180"/>
    </row>
    <row r="77" spans="1:14" x14ac:dyDescent="0.25">
      <c r="A77" s="181" t="s">
        <v>319</v>
      </c>
      <c r="B77" s="182" t="s">
        <v>320</v>
      </c>
      <c r="C77" s="183"/>
      <c r="D77" s="183"/>
      <c r="E77" s="183">
        <v>26267</v>
      </c>
      <c r="F77" s="183">
        <v>26267</v>
      </c>
      <c r="G77" s="183"/>
      <c r="H77" s="184"/>
      <c r="I77" s="185"/>
      <c r="J77" s="185">
        <v>26267</v>
      </c>
      <c r="K77" s="185"/>
      <c r="L77" s="185">
        <f t="shared" si="1"/>
        <v>0</v>
      </c>
      <c r="M77" s="185"/>
      <c r="N77" s="185"/>
    </row>
    <row r="78" spans="1:14" x14ac:dyDescent="0.25">
      <c r="A78" s="176" t="s">
        <v>321</v>
      </c>
      <c r="B78" s="177" t="s">
        <v>322</v>
      </c>
      <c r="C78" s="178"/>
      <c r="D78" s="178"/>
      <c r="E78" s="178">
        <v>26277664</v>
      </c>
      <c r="F78" s="178">
        <v>26277664</v>
      </c>
      <c r="G78" s="178"/>
      <c r="H78" s="179"/>
      <c r="I78" s="180">
        <v>26277664</v>
      </c>
      <c r="J78" s="180">
        <v>26277664</v>
      </c>
      <c r="K78" s="180">
        <f t="shared" si="1"/>
        <v>0</v>
      </c>
      <c r="L78" s="180">
        <f t="shared" si="1"/>
        <v>0</v>
      </c>
      <c r="M78" s="180" t="s">
        <v>151</v>
      </c>
      <c r="N78" s="180"/>
    </row>
    <row r="79" spans="1:14" x14ac:dyDescent="0.25">
      <c r="A79" s="176" t="s">
        <v>323</v>
      </c>
      <c r="B79" s="177" t="s">
        <v>324</v>
      </c>
      <c r="C79" s="178"/>
      <c r="D79" s="178"/>
      <c r="E79" s="178">
        <v>1131527664</v>
      </c>
      <c r="F79" s="178">
        <v>1131527664</v>
      </c>
      <c r="G79" s="178"/>
      <c r="H79" s="179"/>
      <c r="I79" s="180">
        <v>1131527664</v>
      </c>
      <c r="J79" s="180"/>
      <c r="K79" s="180">
        <f t="shared" si="1"/>
        <v>0</v>
      </c>
      <c r="L79" s="180"/>
      <c r="M79" s="197" t="s">
        <v>455</v>
      </c>
      <c r="N79" s="180"/>
    </row>
    <row r="80" spans="1:14" x14ac:dyDescent="0.25">
      <c r="A80" s="181" t="s">
        <v>325</v>
      </c>
      <c r="B80" s="182" t="s">
        <v>326</v>
      </c>
      <c r="C80" s="183"/>
      <c r="D80" s="183"/>
      <c r="E80" s="183">
        <v>1131527664</v>
      </c>
      <c r="F80" s="183">
        <v>1131527664</v>
      </c>
      <c r="G80" s="183"/>
      <c r="H80" s="184"/>
      <c r="I80" s="185">
        <v>1131527664</v>
      </c>
      <c r="J80" s="185"/>
      <c r="K80" s="185">
        <f t="shared" si="1"/>
        <v>0</v>
      </c>
      <c r="L80" s="185"/>
      <c r="M80" s="185"/>
      <c r="N80" s="185"/>
    </row>
    <row r="81" spans="1:14" x14ac:dyDescent="0.25">
      <c r="A81" s="181" t="s">
        <v>463</v>
      </c>
      <c r="B81" s="182" t="s">
        <v>464</v>
      </c>
      <c r="C81" s="183"/>
      <c r="D81" s="183"/>
      <c r="E81" s="183">
        <v>1105250000</v>
      </c>
      <c r="F81" s="183">
        <v>1105250000</v>
      </c>
      <c r="G81" s="183"/>
      <c r="H81" s="184"/>
      <c r="I81" s="185">
        <v>1105250000</v>
      </c>
      <c r="J81" s="185"/>
      <c r="K81" s="185">
        <f t="shared" si="1"/>
        <v>0</v>
      </c>
      <c r="L81" s="185"/>
      <c r="M81" s="185"/>
      <c r="N81" s="185"/>
    </row>
    <row r="82" spans="1:14" x14ac:dyDescent="0.25">
      <c r="A82" s="181" t="s">
        <v>327</v>
      </c>
      <c r="B82" s="182" t="s">
        <v>328</v>
      </c>
      <c r="C82" s="183"/>
      <c r="D82" s="183"/>
      <c r="E82" s="183">
        <v>26277664</v>
      </c>
      <c r="F82" s="183">
        <v>26277664</v>
      </c>
      <c r="G82" s="183"/>
      <c r="H82" s="184"/>
      <c r="I82" s="185">
        <v>26277664</v>
      </c>
      <c r="J82" s="185"/>
      <c r="K82" s="185">
        <f t="shared" si="1"/>
        <v>0</v>
      </c>
      <c r="L82" s="185"/>
      <c r="M82" s="185"/>
      <c r="N82" s="185"/>
    </row>
    <row r="83" spans="1:14" x14ac:dyDescent="0.25">
      <c r="A83" s="176" t="s">
        <v>329</v>
      </c>
      <c r="B83" s="177" t="s">
        <v>330</v>
      </c>
      <c r="C83" s="178"/>
      <c r="D83" s="178"/>
      <c r="E83" s="178"/>
      <c r="F83" s="178"/>
      <c r="G83" s="178"/>
      <c r="H83" s="179"/>
      <c r="I83" s="180"/>
      <c r="J83" s="180"/>
      <c r="K83" s="180">
        <f t="shared" si="1"/>
        <v>0</v>
      </c>
      <c r="L83" s="180">
        <f t="shared" si="1"/>
        <v>0</v>
      </c>
      <c r="M83" s="180"/>
      <c r="N83" s="180"/>
    </row>
    <row r="84" spans="1:14" x14ac:dyDescent="0.25">
      <c r="A84" s="181" t="s">
        <v>331</v>
      </c>
      <c r="B84" s="182" t="s">
        <v>332</v>
      </c>
      <c r="C84" s="183"/>
      <c r="D84" s="183"/>
      <c r="E84" s="183"/>
      <c r="F84" s="183"/>
      <c r="G84" s="183"/>
      <c r="H84" s="184"/>
      <c r="I84" s="185"/>
      <c r="J84" s="185"/>
      <c r="K84" s="185">
        <f t="shared" si="1"/>
        <v>0</v>
      </c>
      <c r="L84" s="185">
        <f t="shared" si="1"/>
        <v>0</v>
      </c>
      <c r="M84" s="185"/>
      <c r="N84" s="185"/>
    </row>
    <row r="85" spans="1:14" x14ac:dyDescent="0.25">
      <c r="A85" s="176" t="s">
        <v>333</v>
      </c>
      <c r="B85" s="177" t="s">
        <v>334</v>
      </c>
      <c r="C85" s="178"/>
      <c r="D85" s="178"/>
      <c r="E85" s="178">
        <v>33041310</v>
      </c>
      <c r="F85" s="178">
        <v>33041310</v>
      </c>
      <c r="G85" s="178"/>
      <c r="H85" s="179"/>
      <c r="I85" s="180"/>
      <c r="J85" s="180"/>
      <c r="K85" s="180"/>
      <c r="L85" s="180"/>
      <c r="M85" s="180"/>
      <c r="N85" s="180"/>
    </row>
    <row r="86" spans="1:14" x14ac:dyDescent="0.25">
      <c r="A86" s="181" t="s">
        <v>335</v>
      </c>
      <c r="B86" s="182" t="s">
        <v>336</v>
      </c>
      <c r="C86" s="183"/>
      <c r="D86" s="183"/>
      <c r="E86" s="183">
        <v>8000000</v>
      </c>
      <c r="F86" s="183">
        <v>8000000</v>
      </c>
      <c r="G86" s="183"/>
      <c r="H86" s="184"/>
      <c r="I86" s="185"/>
      <c r="J86" s="185"/>
      <c r="K86" s="185"/>
      <c r="L86" s="185"/>
      <c r="M86" s="185"/>
      <c r="N86" s="185"/>
    </row>
    <row r="87" spans="1:14" x14ac:dyDescent="0.25">
      <c r="A87" s="181" t="s">
        <v>337</v>
      </c>
      <c r="B87" s="182" t="s">
        <v>338</v>
      </c>
      <c r="C87" s="183"/>
      <c r="D87" s="183"/>
      <c r="E87" s="183">
        <v>2166778</v>
      </c>
      <c r="F87" s="183">
        <v>2166778</v>
      </c>
      <c r="G87" s="183"/>
      <c r="H87" s="184"/>
      <c r="I87" s="185"/>
      <c r="J87" s="185"/>
      <c r="K87" s="185"/>
      <c r="L87" s="185"/>
      <c r="M87" s="185"/>
      <c r="N87" s="185"/>
    </row>
    <row r="88" spans="1:14" x14ac:dyDescent="0.25">
      <c r="A88" s="181" t="s">
        <v>339</v>
      </c>
      <c r="B88" s="182" t="s">
        <v>340</v>
      </c>
      <c r="C88" s="183"/>
      <c r="D88" s="183"/>
      <c r="E88" s="183"/>
      <c r="F88" s="183"/>
      <c r="G88" s="183"/>
      <c r="H88" s="184"/>
      <c r="I88" s="185"/>
      <c r="J88" s="185"/>
      <c r="K88" s="185"/>
      <c r="L88" s="185"/>
      <c r="M88" s="185"/>
      <c r="N88" s="185"/>
    </row>
    <row r="89" spans="1:14" x14ac:dyDescent="0.25">
      <c r="A89" s="181" t="s">
        <v>341</v>
      </c>
      <c r="B89" s="182" t="s">
        <v>342</v>
      </c>
      <c r="C89" s="183"/>
      <c r="D89" s="183"/>
      <c r="E89" s="183">
        <v>5824040</v>
      </c>
      <c r="F89" s="183">
        <v>5824040</v>
      </c>
      <c r="G89" s="183"/>
      <c r="H89" s="184"/>
      <c r="I89" s="185"/>
      <c r="J89" s="185"/>
      <c r="K89" s="185"/>
      <c r="L89" s="185"/>
      <c r="M89" s="185"/>
      <c r="N89" s="185"/>
    </row>
    <row r="90" spans="1:14" x14ac:dyDescent="0.25">
      <c r="A90" s="181" t="s">
        <v>343</v>
      </c>
      <c r="B90" s="182" t="s">
        <v>344</v>
      </c>
      <c r="C90" s="183"/>
      <c r="D90" s="183"/>
      <c r="E90" s="183"/>
      <c r="F90" s="183"/>
      <c r="G90" s="183"/>
      <c r="H90" s="184"/>
      <c r="I90" s="185"/>
      <c r="J90" s="185"/>
      <c r="K90" s="185"/>
      <c r="L90" s="185"/>
      <c r="M90" s="185"/>
      <c r="N90" s="185"/>
    </row>
    <row r="91" spans="1:14" x14ac:dyDescent="0.25">
      <c r="A91" s="181" t="s">
        <v>345</v>
      </c>
      <c r="B91" s="182" t="s">
        <v>346</v>
      </c>
      <c r="C91" s="183"/>
      <c r="D91" s="183"/>
      <c r="E91" s="183">
        <v>650000</v>
      </c>
      <c r="F91" s="183">
        <v>650000</v>
      </c>
      <c r="G91" s="183"/>
      <c r="H91" s="184"/>
      <c r="I91" s="185"/>
      <c r="J91" s="185"/>
      <c r="K91" s="185"/>
      <c r="L91" s="185"/>
      <c r="M91" s="185"/>
      <c r="N91" s="185"/>
    </row>
    <row r="92" spans="1:14" x14ac:dyDescent="0.25">
      <c r="A92" s="181" t="s">
        <v>347</v>
      </c>
      <c r="B92" s="182" t="s">
        <v>348</v>
      </c>
      <c r="C92" s="183"/>
      <c r="D92" s="183"/>
      <c r="E92" s="183">
        <v>62929</v>
      </c>
      <c r="F92" s="183">
        <v>62929</v>
      </c>
      <c r="G92" s="183"/>
      <c r="H92" s="184"/>
      <c r="I92" s="185"/>
      <c r="J92" s="185"/>
      <c r="K92" s="185"/>
      <c r="L92" s="185"/>
      <c r="M92" s="185"/>
      <c r="N92" s="185"/>
    </row>
    <row r="93" spans="1:14" x14ac:dyDescent="0.25">
      <c r="A93" s="181" t="s">
        <v>349</v>
      </c>
      <c r="B93" s="182" t="s">
        <v>350</v>
      </c>
      <c r="C93" s="183"/>
      <c r="D93" s="183"/>
      <c r="E93" s="183">
        <v>5111111</v>
      </c>
      <c r="F93" s="183">
        <v>5111111</v>
      </c>
      <c r="G93" s="183"/>
      <c r="H93" s="184"/>
      <c r="I93" s="185"/>
      <c r="J93" s="185"/>
      <c r="K93" s="185"/>
      <c r="L93" s="185"/>
      <c r="M93" s="185"/>
      <c r="N93" s="185"/>
    </row>
    <row r="94" spans="1:14" x14ac:dyDescent="0.25">
      <c r="A94" s="181" t="s">
        <v>351</v>
      </c>
      <c r="B94" s="182" t="s">
        <v>352</v>
      </c>
      <c r="C94" s="183"/>
      <c r="D94" s="183"/>
      <c r="E94" s="183">
        <v>17050492</v>
      </c>
      <c r="F94" s="183">
        <v>17050492</v>
      </c>
      <c r="G94" s="183"/>
      <c r="H94" s="184"/>
      <c r="I94" s="185"/>
      <c r="J94" s="185"/>
      <c r="K94" s="185"/>
      <c r="L94" s="185"/>
      <c r="M94" s="185"/>
      <c r="N94" s="185"/>
    </row>
    <row r="95" spans="1:14" x14ac:dyDescent="0.25">
      <c r="A95" s="176" t="s">
        <v>353</v>
      </c>
      <c r="B95" s="177" t="s">
        <v>354</v>
      </c>
      <c r="C95" s="178"/>
      <c r="D95" s="178"/>
      <c r="E95" s="178"/>
      <c r="F95" s="178"/>
      <c r="G95" s="178"/>
      <c r="H95" s="179"/>
      <c r="I95" s="180"/>
      <c r="J95" s="180"/>
      <c r="K95" s="180"/>
      <c r="L95" s="180"/>
      <c r="M95" s="180"/>
      <c r="N95" s="180"/>
    </row>
    <row r="96" spans="1:14" x14ac:dyDescent="0.25">
      <c r="A96" s="181" t="s">
        <v>355</v>
      </c>
      <c r="B96" s="182" t="s">
        <v>354</v>
      </c>
      <c r="C96" s="183"/>
      <c r="D96" s="183"/>
      <c r="E96" s="183"/>
      <c r="F96" s="183"/>
      <c r="G96" s="183"/>
      <c r="H96" s="184"/>
      <c r="I96" s="185"/>
      <c r="J96" s="185"/>
      <c r="K96" s="185"/>
      <c r="L96" s="185"/>
      <c r="M96" s="185"/>
      <c r="N96" s="185"/>
    </row>
    <row r="97" spans="1:14" x14ac:dyDescent="0.25">
      <c r="A97" s="176" t="s">
        <v>356</v>
      </c>
      <c r="B97" s="177" t="s">
        <v>357</v>
      </c>
      <c r="C97" s="178"/>
      <c r="D97" s="178"/>
      <c r="E97" s="178">
        <v>45</v>
      </c>
      <c r="F97" s="178">
        <v>45</v>
      </c>
      <c r="G97" s="178"/>
      <c r="H97" s="179"/>
      <c r="I97" s="180"/>
      <c r="J97" s="180"/>
      <c r="K97" s="180"/>
      <c r="L97" s="180"/>
      <c r="M97" s="180"/>
      <c r="N97" s="180"/>
    </row>
    <row r="98" spans="1:14" x14ac:dyDescent="0.25">
      <c r="A98" s="181" t="s">
        <v>358</v>
      </c>
      <c r="B98" s="182" t="s">
        <v>357</v>
      </c>
      <c r="C98" s="183"/>
      <c r="D98" s="183"/>
      <c r="E98" s="183">
        <v>45</v>
      </c>
      <c r="F98" s="183">
        <v>45</v>
      </c>
      <c r="G98" s="183"/>
      <c r="H98" s="184"/>
      <c r="I98" s="185"/>
      <c r="J98" s="185"/>
      <c r="K98" s="185"/>
      <c r="L98" s="185"/>
      <c r="M98" s="185"/>
      <c r="N98" s="185"/>
    </row>
    <row r="99" spans="1:14" x14ac:dyDescent="0.25">
      <c r="A99" s="176" t="s">
        <v>359</v>
      </c>
      <c r="B99" s="177" t="s">
        <v>360</v>
      </c>
      <c r="C99" s="178"/>
      <c r="D99" s="178"/>
      <c r="E99" s="178"/>
      <c r="F99" s="178"/>
      <c r="G99" s="178"/>
      <c r="H99" s="179"/>
      <c r="I99" s="180"/>
      <c r="J99" s="180"/>
      <c r="K99" s="180">
        <f t="shared" si="1"/>
        <v>0</v>
      </c>
      <c r="L99" s="180">
        <f t="shared" si="1"/>
        <v>0</v>
      </c>
      <c r="M99" s="180"/>
      <c r="N99" s="180"/>
    </row>
    <row r="100" spans="1:14" x14ac:dyDescent="0.25">
      <c r="A100" s="181" t="s">
        <v>361</v>
      </c>
      <c r="B100" s="182" t="s">
        <v>362</v>
      </c>
      <c r="C100" s="183"/>
      <c r="D100" s="183"/>
      <c r="E100" s="183"/>
      <c r="F100" s="183"/>
      <c r="G100" s="183"/>
      <c r="H100" s="184"/>
      <c r="I100" s="185"/>
      <c r="J100" s="185"/>
      <c r="K100" s="185">
        <f t="shared" si="1"/>
        <v>0</v>
      </c>
      <c r="L100" s="185">
        <f t="shared" si="1"/>
        <v>0</v>
      </c>
      <c r="M100" s="185"/>
      <c r="N100" s="185"/>
    </row>
    <row r="101" spans="1:14" ht="14.4" thickBot="1" x14ac:dyDescent="0.3">
      <c r="A101" s="186" t="s">
        <v>363</v>
      </c>
      <c r="B101" s="187" t="s">
        <v>364</v>
      </c>
      <c r="C101" s="188"/>
      <c r="D101" s="188"/>
      <c r="E101" s="188">
        <v>1572110399</v>
      </c>
      <c r="F101" s="188">
        <v>1572110399</v>
      </c>
      <c r="G101" s="188"/>
      <c r="H101" s="189"/>
      <c r="I101" s="180">
        <v>1572110399</v>
      </c>
      <c r="J101" s="180">
        <v>1572110399</v>
      </c>
      <c r="K101" s="180">
        <f t="shared" si="1"/>
        <v>0</v>
      </c>
      <c r="L101" s="180">
        <f t="shared" si="1"/>
        <v>0</v>
      </c>
      <c r="M101" s="180"/>
      <c r="N101" s="180"/>
    </row>
    <row r="102" spans="1:14" x14ac:dyDescent="0.25">
      <c r="C102" s="185"/>
      <c r="D102" s="185"/>
      <c r="E102" s="185"/>
      <c r="F102" s="185"/>
      <c r="G102" s="185"/>
      <c r="H102" s="185"/>
      <c r="I102" s="185"/>
      <c r="J102" s="185"/>
      <c r="K102" s="185"/>
      <c r="L102" s="185"/>
      <c r="M102" s="185"/>
      <c r="N102" s="185"/>
    </row>
    <row r="103" spans="1:14" x14ac:dyDescent="0.25">
      <c r="B103" s="190" t="s">
        <v>365</v>
      </c>
      <c r="C103" s="180">
        <v>904687522</v>
      </c>
      <c r="D103" s="180">
        <v>904687522</v>
      </c>
      <c r="E103" s="180">
        <v>7368663158</v>
      </c>
      <c r="F103" s="180">
        <v>7368663158</v>
      </c>
      <c r="G103" s="180">
        <v>2087293596</v>
      </c>
      <c r="H103" s="180">
        <v>2087293596</v>
      </c>
      <c r="I103" s="180"/>
      <c r="J103" s="180"/>
      <c r="K103" s="180"/>
      <c r="L103" s="180"/>
      <c r="M103" s="180"/>
      <c r="N103" s="180"/>
    </row>
  </sheetData>
  <mergeCells count="1">
    <mergeCell ref="I1:J1"/>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J65"/>
  <sheetViews>
    <sheetView topLeftCell="A7" workbookViewId="0">
      <selection activeCell="B17" sqref="B17"/>
    </sheetView>
  </sheetViews>
  <sheetFormatPr defaultColWidth="9.09765625" defaultRowHeight="13.2" x14ac:dyDescent="0.25"/>
  <cols>
    <col min="1" max="1" width="10.69921875" style="121" customWidth="1"/>
    <col min="2" max="2" width="52.69921875" style="121" customWidth="1"/>
    <col min="3" max="3" width="12.09765625" style="121" customWidth="1"/>
    <col min="4" max="4" width="48" style="121" customWidth="1"/>
    <col min="5" max="5" width="9.09765625" style="121"/>
    <col min="6" max="7" width="12.296875" style="121" bestFit="1" customWidth="1"/>
    <col min="8" max="10" width="11.296875" style="121" bestFit="1" customWidth="1"/>
    <col min="11" max="16384" width="9.09765625" style="121"/>
  </cols>
  <sheetData>
    <row r="1" spans="1:6" x14ac:dyDescent="0.25">
      <c r="A1" s="76" t="s">
        <v>366</v>
      </c>
      <c r="B1" s="78"/>
      <c r="C1" s="84"/>
      <c r="D1" s="84"/>
    </row>
    <row r="2" spans="1:6" ht="26.4" x14ac:dyDescent="0.25">
      <c r="A2" s="77"/>
      <c r="B2" s="78"/>
      <c r="C2" s="79" t="s">
        <v>367</v>
      </c>
      <c r="D2" s="81" t="s">
        <v>128</v>
      </c>
    </row>
    <row r="3" spans="1:6" ht="26.4" x14ac:dyDescent="0.25">
      <c r="A3" s="76" t="s">
        <v>390</v>
      </c>
      <c r="B3" s="78"/>
      <c r="C3" s="79" t="s">
        <v>368</v>
      </c>
      <c r="D3" s="80" t="s">
        <v>127</v>
      </c>
    </row>
    <row r="4" spans="1:6" x14ac:dyDescent="0.25">
      <c r="A4" s="78"/>
      <c r="B4" s="78"/>
      <c r="C4" s="79" t="s">
        <v>369</v>
      </c>
      <c r="D4" s="81" t="s">
        <v>127</v>
      </c>
    </row>
    <row r="5" spans="1:6" x14ac:dyDescent="0.25">
      <c r="A5" s="564" t="s">
        <v>370</v>
      </c>
      <c r="B5" s="564"/>
      <c r="C5" s="79" t="s">
        <v>371</v>
      </c>
      <c r="D5" s="82">
        <v>44461</v>
      </c>
    </row>
    <row r="6" spans="1:6" x14ac:dyDescent="0.25">
      <c r="A6" s="564"/>
      <c r="B6" s="564"/>
      <c r="C6" s="81" t="s">
        <v>372</v>
      </c>
      <c r="D6" s="83">
        <v>44409</v>
      </c>
    </row>
    <row r="7" spans="1:6" x14ac:dyDescent="0.25">
      <c r="A7" s="564"/>
      <c r="B7" s="564"/>
      <c r="C7" s="84"/>
      <c r="D7" s="85"/>
    </row>
    <row r="8" spans="1:6" ht="13.8" thickBot="1" x14ac:dyDescent="0.3">
      <c r="A8" s="86"/>
      <c r="B8" s="86"/>
      <c r="C8" s="122"/>
      <c r="D8" s="122"/>
    </row>
    <row r="9" spans="1:6" ht="13.8" thickTop="1" x14ac:dyDescent="0.25">
      <c r="A9" s="87" t="s">
        <v>373</v>
      </c>
      <c r="B9" s="123" t="s">
        <v>374</v>
      </c>
      <c r="C9" s="588" t="s">
        <v>375</v>
      </c>
      <c r="D9" s="589"/>
    </row>
    <row r="10" spans="1:6" x14ac:dyDescent="0.25">
      <c r="A10" s="88">
        <v>111</v>
      </c>
      <c r="B10" s="124" t="s">
        <v>376</v>
      </c>
      <c r="C10" s="569"/>
      <c r="D10" s="590"/>
    </row>
    <row r="11" spans="1:6" x14ac:dyDescent="0.25">
      <c r="A11" s="89">
        <v>112</v>
      </c>
      <c r="B11" s="125"/>
      <c r="C11" s="90"/>
      <c r="D11" s="91"/>
      <c r="E11" s="126"/>
      <c r="F11" s="126"/>
    </row>
    <row r="12" spans="1:6" x14ac:dyDescent="0.25">
      <c r="A12" s="92" t="s">
        <v>182</v>
      </c>
      <c r="B12" s="127" t="s">
        <v>183</v>
      </c>
      <c r="C12" s="128">
        <v>184584229</v>
      </c>
      <c r="D12" s="93" t="s">
        <v>377</v>
      </c>
    </row>
    <row r="13" spans="1:6" ht="26.4" x14ac:dyDescent="0.25">
      <c r="A13" s="92">
        <v>11212</v>
      </c>
      <c r="B13" s="129" t="s">
        <v>187</v>
      </c>
      <c r="C13" s="130">
        <v>214108710</v>
      </c>
      <c r="D13" s="131" t="s">
        <v>391</v>
      </c>
    </row>
    <row r="14" spans="1:6" ht="26.4" x14ac:dyDescent="0.25">
      <c r="A14" s="89">
        <v>133</v>
      </c>
      <c r="B14" s="132" t="s">
        <v>414</v>
      </c>
      <c r="C14" s="595" t="s">
        <v>415</v>
      </c>
      <c r="D14" s="596"/>
    </row>
    <row r="15" spans="1:6" ht="26.4" x14ac:dyDescent="0.25">
      <c r="A15" s="89">
        <v>242</v>
      </c>
      <c r="B15" s="133" t="s">
        <v>378</v>
      </c>
      <c r="C15" s="134">
        <v>17904633</v>
      </c>
      <c r="D15" s="135" t="s">
        <v>392</v>
      </c>
    </row>
    <row r="16" spans="1:6" x14ac:dyDescent="0.25">
      <c r="A16" s="89"/>
      <c r="B16" s="136"/>
      <c r="C16" s="137"/>
      <c r="D16" s="138"/>
    </row>
    <row r="17" spans="1:4" x14ac:dyDescent="0.25">
      <c r="A17" s="89">
        <v>244</v>
      </c>
      <c r="B17" s="136" t="s">
        <v>379</v>
      </c>
      <c r="C17" s="139">
        <v>5000000</v>
      </c>
      <c r="D17" s="140" t="s">
        <v>393</v>
      </c>
    </row>
    <row r="18" spans="1:4" x14ac:dyDescent="0.25">
      <c r="A18" s="89">
        <v>331</v>
      </c>
      <c r="B18" s="136" t="s">
        <v>380</v>
      </c>
      <c r="C18" s="139">
        <f>SUM(C19:C19)</f>
        <v>12100000</v>
      </c>
      <c r="D18" s="141">
        <f>SUM(D19:D21)</f>
        <v>0</v>
      </c>
    </row>
    <row r="19" spans="1:4" x14ac:dyDescent="0.25">
      <c r="A19" s="94"/>
      <c r="B19" s="142" t="s">
        <v>366</v>
      </c>
      <c r="C19" s="143">
        <v>12100000</v>
      </c>
      <c r="D19" s="144" t="s">
        <v>396</v>
      </c>
    </row>
    <row r="20" spans="1:4" x14ac:dyDescent="0.25">
      <c r="A20" s="94"/>
      <c r="B20" s="136" t="s">
        <v>394</v>
      </c>
      <c r="C20" s="139">
        <f>SUM(C21:C22)</f>
        <v>532126760</v>
      </c>
      <c r="D20" s="141">
        <f>SUM(D21:D24)</f>
        <v>0</v>
      </c>
    </row>
    <row r="21" spans="1:4" ht="39.6" x14ac:dyDescent="0.25">
      <c r="A21" s="94"/>
      <c r="B21" s="142" t="s">
        <v>395</v>
      </c>
      <c r="C21" s="145">
        <v>484000000</v>
      </c>
      <c r="D21" s="167" t="s">
        <v>419</v>
      </c>
    </row>
    <row r="22" spans="1:4" s="126" customFormat="1" ht="26.4" x14ac:dyDescent="0.25">
      <c r="A22" s="89">
        <v>3331</v>
      </c>
      <c r="B22" s="133" t="s">
        <v>397</v>
      </c>
      <c r="C22" s="134">
        <v>48126760</v>
      </c>
      <c r="D22" s="146" t="s">
        <v>398</v>
      </c>
    </row>
    <row r="23" spans="1:4" x14ac:dyDescent="0.25">
      <c r="A23" s="89">
        <v>3334</v>
      </c>
      <c r="B23" s="136"/>
      <c r="C23" s="147"/>
      <c r="D23" s="140"/>
    </row>
    <row r="24" spans="1:4" x14ac:dyDescent="0.25">
      <c r="A24" s="92"/>
      <c r="B24" s="148" t="s">
        <v>161</v>
      </c>
      <c r="C24" s="95">
        <v>42961626</v>
      </c>
      <c r="D24" s="149"/>
    </row>
    <row r="25" spans="1:4" ht="13.8" x14ac:dyDescent="0.25">
      <c r="A25" s="89">
        <v>3335</v>
      </c>
      <c r="B25" s="136" t="s">
        <v>381</v>
      </c>
      <c r="C25" s="150">
        <f>SUM(C26:C27)</f>
        <v>824728</v>
      </c>
      <c r="D25" s="151"/>
    </row>
    <row r="26" spans="1:4" x14ac:dyDescent="0.25">
      <c r="A26" s="92"/>
      <c r="B26" s="127" t="s">
        <v>383</v>
      </c>
      <c r="C26" s="128">
        <v>423475</v>
      </c>
      <c r="D26" s="93" t="s">
        <v>382</v>
      </c>
    </row>
    <row r="27" spans="1:4" x14ac:dyDescent="0.25">
      <c r="A27" s="92"/>
      <c r="B27" s="127" t="s">
        <v>384</v>
      </c>
      <c r="C27" s="128">
        <v>401253</v>
      </c>
      <c r="D27" s="93" t="s">
        <v>382</v>
      </c>
    </row>
    <row r="28" spans="1:4" x14ac:dyDescent="0.25">
      <c r="A28" s="92"/>
      <c r="B28" s="148"/>
      <c r="C28" s="591"/>
      <c r="D28" s="592"/>
    </row>
    <row r="29" spans="1:4" ht="27.6" x14ac:dyDescent="0.25">
      <c r="A29" s="89">
        <v>334</v>
      </c>
      <c r="B29" s="133" t="s">
        <v>399</v>
      </c>
      <c r="C29" s="152">
        <v>167584</v>
      </c>
      <c r="D29" s="153" t="s">
        <v>405</v>
      </c>
    </row>
    <row r="30" spans="1:4" x14ac:dyDescent="0.25">
      <c r="A30" s="92"/>
      <c r="B30" s="127"/>
      <c r="C30" s="128"/>
      <c r="D30" s="93"/>
    </row>
    <row r="31" spans="1:4" x14ac:dyDescent="0.25">
      <c r="A31" s="89">
        <v>335</v>
      </c>
      <c r="B31" s="136" t="s">
        <v>129</v>
      </c>
      <c r="C31" s="593"/>
      <c r="D31" s="594"/>
    </row>
    <row r="32" spans="1:4" x14ac:dyDescent="0.25">
      <c r="A32" s="94"/>
      <c r="B32" s="142"/>
      <c r="C32" s="145"/>
      <c r="D32" s="154"/>
    </row>
    <row r="33" spans="1:10" x14ac:dyDescent="0.25">
      <c r="A33" s="94"/>
      <c r="B33" s="142"/>
      <c r="C33" s="145"/>
      <c r="D33" s="154"/>
    </row>
    <row r="34" spans="1:10" ht="26.4" x14ac:dyDescent="0.25">
      <c r="A34" s="89" t="s">
        <v>385</v>
      </c>
      <c r="B34" s="133" t="s">
        <v>386</v>
      </c>
      <c r="C34" s="155"/>
      <c r="D34" s="146" t="s">
        <v>418</v>
      </c>
      <c r="F34" s="159"/>
      <c r="G34" s="159"/>
      <c r="H34" s="159"/>
      <c r="I34" s="159"/>
      <c r="J34" s="159"/>
    </row>
    <row r="35" spans="1:10" ht="111.75" customHeight="1" x14ac:dyDescent="0.25">
      <c r="A35" s="92"/>
      <c r="B35" s="132" t="s">
        <v>423</v>
      </c>
      <c r="C35" s="584" t="s">
        <v>422</v>
      </c>
      <c r="D35" s="587"/>
    </row>
    <row r="36" spans="1:10" x14ac:dyDescent="0.25">
      <c r="A36" s="89">
        <v>3388</v>
      </c>
      <c r="B36" s="136"/>
      <c r="C36" s="139">
        <f>SUM(C37:C38)</f>
        <v>5959237</v>
      </c>
      <c r="D36" s="140"/>
    </row>
    <row r="37" spans="1:10" s="157" customFormat="1" x14ac:dyDescent="0.25">
      <c r="A37" s="94"/>
      <c r="B37" s="142" t="s">
        <v>400</v>
      </c>
      <c r="C37" s="156">
        <v>5791653</v>
      </c>
      <c r="D37" s="144"/>
    </row>
    <row r="38" spans="1:10" s="157" customFormat="1" x14ac:dyDescent="0.25">
      <c r="A38" s="94"/>
      <c r="B38" s="142" t="s">
        <v>401</v>
      </c>
      <c r="C38" s="156">
        <v>167584</v>
      </c>
      <c r="D38" s="144"/>
    </row>
    <row r="39" spans="1:10" ht="13.8" x14ac:dyDescent="0.25">
      <c r="A39" s="89">
        <v>511</v>
      </c>
      <c r="B39" s="136" t="s">
        <v>387</v>
      </c>
      <c r="C39" s="158">
        <v>3181.82</v>
      </c>
      <c r="D39" s="150">
        <f>C39*22690</f>
        <v>72195495.799999997</v>
      </c>
      <c r="E39" s="159">
        <f>D39/C39</f>
        <v>22689.999999999996</v>
      </c>
    </row>
    <row r="40" spans="1:10" ht="54.75" customHeight="1" x14ac:dyDescent="0.25">
      <c r="A40" s="92"/>
      <c r="B40" s="148"/>
      <c r="C40" s="597" t="s">
        <v>420</v>
      </c>
      <c r="D40" s="598"/>
    </row>
    <row r="41" spans="1:10" x14ac:dyDescent="0.25">
      <c r="A41" s="89">
        <v>642</v>
      </c>
      <c r="B41" s="136" t="s">
        <v>151</v>
      </c>
      <c r="C41" s="139"/>
      <c r="D41" s="140"/>
    </row>
    <row r="42" spans="1:10" x14ac:dyDescent="0.25">
      <c r="A42" s="92"/>
      <c r="B42" s="148"/>
      <c r="C42" s="128"/>
      <c r="D42" s="160"/>
    </row>
    <row r="43" spans="1:10" x14ac:dyDescent="0.25">
      <c r="A43" s="89" t="s">
        <v>388</v>
      </c>
      <c r="B43" s="136"/>
      <c r="C43" s="139"/>
      <c r="D43" s="140"/>
    </row>
    <row r="44" spans="1:10" ht="26.4" x14ac:dyDescent="0.25">
      <c r="A44" s="92"/>
      <c r="B44" s="161" t="s">
        <v>402</v>
      </c>
      <c r="C44" s="162"/>
      <c r="D44" s="163"/>
    </row>
    <row r="45" spans="1:10" x14ac:dyDescent="0.25">
      <c r="A45" s="92"/>
      <c r="B45" s="148" t="s">
        <v>389</v>
      </c>
      <c r="C45" s="164"/>
      <c r="D45" s="160"/>
    </row>
    <row r="46" spans="1:10" x14ac:dyDescent="0.25">
      <c r="A46" s="92"/>
      <c r="B46" s="148"/>
      <c r="C46" s="591"/>
      <c r="D46" s="592"/>
    </row>
    <row r="47" spans="1:10" x14ac:dyDescent="0.25">
      <c r="A47" s="92"/>
      <c r="B47" s="148"/>
      <c r="C47" s="591"/>
      <c r="D47" s="592"/>
    </row>
    <row r="48" spans="1:10" x14ac:dyDescent="0.25">
      <c r="A48" s="92"/>
      <c r="B48" s="166" t="s">
        <v>416</v>
      </c>
      <c r="C48" s="584" t="s">
        <v>417</v>
      </c>
      <c r="D48" s="585"/>
    </row>
    <row r="49" spans="1:4" x14ac:dyDescent="0.25">
      <c r="A49" s="92"/>
      <c r="B49" s="148"/>
      <c r="C49" s="591"/>
      <c r="D49" s="592"/>
    </row>
    <row r="50" spans="1:4" ht="49.5" customHeight="1" x14ac:dyDescent="0.25">
      <c r="A50" s="92"/>
      <c r="B50" s="132" t="s">
        <v>424</v>
      </c>
      <c r="C50" s="584" t="s">
        <v>425</v>
      </c>
      <c r="D50" s="585"/>
    </row>
    <row r="51" spans="1:4" x14ac:dyDescent="0.25">
      <c r="A51" s="92"/>
      <c r="B51" s="148"/>
      <c r="C51" s="591"/>
      <c r="D51" s="592"/>
    </row>
    <row r="52" spans="1:4" ht="28.5" customHeight="1" x14ac:dyDescent="0.25">
      <c r="A52" s="92"/>
      <c r="B52" s="132" t="s">
        <v>427</v>
      </c>
      <c r="C52" s="584" t="s">
        <v>428</v>
      </c>
      <c r="D52" s="585"/>
    </row>
    <row r="53" spans="1:4" x14ac:dyDescent="0.25">
      <c r="A53" s="92"/>
      <c r="B53" s="148"/>
      <c r="C53" s="168"/>
      <c r="D53" s="169"/>
    </row>
    <row r="54" spans="1:4" ht="15" customHeight="1" x14ac:dyDescent="0.25">
      <c r="A54" s="92"/>
      <c r="B54" s="170" t="s">
        <v>426</v>
      </c>
      <c r="C54" s="584"/>
      <c r="D54" s="585"/>
    </row>
    <row r="55" spans="1:4" ht="45" customHeight="1" x14ac:dyDescent="0.25">
      <c r="A55" s="92"/>
      <c r="B55" s="132" t="s">
        <v>429</v>
      </c>
      <c r="C55" s="586" t="s">
        <v>430</v>
      </c>
      <c r="D55" s="585"/>
    </row>
    <row r="56" spans="1:4" ht="75.75" customHeight="1" x14ac:dyDescent="0.25">
      <c r="A56" s="92"/>
      <c r="B56" s="132" t="s">
        <v>431</v>
      </c>
      <c r="C56" s="584" t="s">
        <v>432</v>
      </c>
      <c r="D56" s="585"/>
    </row>
    <row r="58" spans="1:4" ht="36.75" customHeight="1" x14ac:dyDescent="0.25">
      <c r="B58" s="559" t="s">
        <v>406</v>
      </c>
      <c r="C58" s="560" t="s">
        <v>407</v>
      </c>
      <c r="D58" s="560"/>
    </row>
    <row r="59" spans="1:4" ht="59.25" customHeight="1" x14ac:dyDescent="0.25">
      <c r="B59" s="559"/>
      <c r="C59" s="556" t="s">
        <v>408</v>
      </c>
      <c r="D59" s="556"/>
    </row>
    <row r="60" spans="1:4" x14ac:dyDescent="0.25">
      <c r="B60" s="559"/>
      <c r="C60" s="556" t="s">
        <v>409</v>
      </c>
      <c r="D60" s="556"/>
    </row>
    <row r="61" spans="1:4" x14ac:dyDescent="0.25">
      <c r="B61" s="559"/>
      <c r="C61" s="561" t="s">
        <v>410</v>
      </c>
      <c r="D61" s="561"/>
    </row>
    <row r="62" spans="1:4" ht="54" customHeight="1" x14ac:dyDescent="0.25">
      <c r="B62" s="559"/>
      <c r="C62" s="561" t="s">
        <v>411</v>
      </c>
      <c r="D62" s="561"/>
    </row>
    <row r="63" spans="1:4" ht="30.75" customHeight="1" x14ac:dyDescent="0.25">
      <c r="B63" s="559"/>
      <c r="C63" s="556" t="s">
        <v>413</v>
      </c>
      <c r="D63" s="556"/>
    </row>
    <row r="65" spans="2:4" ht="100.5" customHeight="1" x14ac:dyDescent="0.25">
      <c r="B65" s="120" t="s">
        <v>412</v>
      </c>
      <c r="C65" s="556" t="s">
        <v>421</v>
      </c>
      <c r="D65" s="556"/>
    </row>
  </sheetData>
  <mergeCells count="26">
    <mergeCell ref="B58:B63"/>
    <mergeCell ref="C65:D65"/>
    <mergeCell ref="C14:D14"/>
    <mergeCell ref="C40:D40"/>
    <mergeCell ref="C58:D58"/>
    <mergeCell ref="C59:D59"/>
    <mergeCell ref="C60:D60"/>
    <mergeCell ref="C61:D61"/>
    <mergeCell ref="C62:D62"/>
    <mergeCell ref="C63:D63"/>
    <mergeCell ref="C51:D51"/>
    <mergeCell ref="C56:D56"/>
    <mergeCell ref="C46:D46"/>
    <mergeCell ref="C47:D47"/>
    <mergeCell ref="C48:D48"/>
    <mergeCell ref="C49:D49"/>
    <mergeCell ref="A5:B7"/>
    <mergeCell ref="C9:D9"/>
    <mergeCell ref="C10:D10"/>
    <mergeCell ref="C28:D28"/>
    <mergeCell ref="C31:D31"/>
    <mergeCell ref="C52:D52"/>
    <mergeCell ref="C54:D54"/>
    <mergeCell ref="C55:D55"/>
    <mergeCell ref="C50:D50"/>
    <mergeCell ref="C35:D35"/>
  </mergeCell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99"/>
  <sheetViews>
    <sheetView workbookViewId="0">
      <pane ySplit="1" topLeftCell="A2" activePane="bottomLeft" state="frozen"/>
      <selection activeCell="C85" sqref="C85"/>
      <selection pane="bottomLeft" activeCell="C85" sqref="C85"/>
    </sheetView>
  </sheetViews>
  <sheetFormatPr defaultColWidth="9.09765625" defaultRowHeight="13.8" x14ac:dyDescent="0.25"/>
  <cols>
    <col min="1" max="1" width="11" style="101" customWidth="1"/>
    <col min="2" max="2" width="41.296875" style="101" customWidth="1"/>
    <col min="3" max="8" width="11.09765625" style="101" bestFit="1" customWidth="1"/>
    <col min="9" max="9" width="14" style="101" bestFit="1" customWidth="1"/>
    <col min="10" max="10" width="15.59765625" style="101" bestFit="1" customWidth="1"/>
    <col min="11" max="11" width="16.09765625" style="101" bestFit="1" customWidth="1"/>
    <col min="12" max="16384" width="9.09765625" style="101"/>
  </cols>
  <sheetData>
    <row r="1" spans="1:11" x14ac:dyDescent="0.25">
      <c r="A1" s="96" t="s">
        <v>7</v>
      </c>
      <c r="B1" s="97" t="s">
        <v>168</v>
      </c>
      <c r="C1" s="97" t="s">
        <v>169</v>
      </c>
      <c r="D1" s="97" t="s">
        <v>170</v>
      </c>
      <c r="E1" s="97" t="s">
        <v>171</v>
      </c>
      <c r="F1" s="97" t="s">
        <v>172</v>
      </c>
      <c r="G1" s="97" t="s">
        <v>173</v>
      </c>
      <c r="H1" s="98" t="s">
        <v>174</v>
      </c>
      <c r="I1" s="99" t="s">
        <v>175</v>
      </c>
      <c r="J1" s="99" t="s">
        <v>176</v>
      </c>
      <c r="K1" s="100" t="s">
        <v>177</v>
      </c>
    </row>
    <row r="2" spans="1:11" x14ac:dyDescent="0.25">
      <c r="A2" s="102" t="s">
        <v>178</v>
      </c>
      <c r="B2" s="103" t="s">
        <v>179</v>
      </c>
      <c r="C2" s="104">
        <v>366475293</v>
      </c>
      <c r="D2" s="104"/>
      <c r="E2" s="104">
        <v>193107024</v>
      </c>
      <c r="F2" s="104">
        <v>160889378</v>
      </c>
      <c r="G2" s="104">
        <v>398692939</v>
      </c>
      <c r="H2" s="105"/>
      <c r="I2" s="106"/>
      <c r="J2" s="106"/>
      <c r="K2" s="107"/>
    </row>
    <row r="3" spans="1:11" x14ac:dyDescent="0.25">
      <c r="A3" s="108" t="s">
        <v>180</v>
      </c>
      <c r="B3" s="109" t="s">
        <v>181</v>
      </c>
      <c r="C3" s="110">
        <v>118111583</v>
      </c>
      <c r="D3" s="110"/>
      <c r="E3" s="110">
        <v>113692024</v>
      </c>
      <c r="F3" s="110">
        <v>47219378</v>
      </c>
      <c r="G3" s="110">
        <v>184584229</v>
      </c>
      <c r="H3" s="111"/>
      <c r="I3" s="112"/>
      <c r="J3" s="112"/>
      <c r="K3" s="113"/>
    </row>
    <row r="4" spans="1:11" x14ac:dyDescent="0.25">
      <c r="A4" s="108" t="s">
        <v>182</v>
      </c>
      <c r="B4" s="109" t="s">
        <v>183</v>
      </c>
      <c r="C4" s="119">
        <v>118111583</v>
      </c>
      <c r="D4" s="110"/>
      <c r="E4" s="110">
        <v>113692024</v>
      </c>
      <c r="F4" s="110">
        <v>47219378</v>
      </c>
      <c r="G4" s="119">
        <v>184584229</v>
      </c>
      <c r="H4" s="111"/>
      <c r="I4" s="112">
        <v>184584229</v>
      </c>
      <c r="J4" s="112">
        <f>I4-G4</f>
        <v>0</v>
      </c>
      <c r="K4" s="165" t="s">
        <v>130</v>
      </c>
    </row>
    <row r="5" spans="1:11" x14ac:dyDescent="0.25">
      <c r="A5" s="108" t="s">
        <v>184</v>
      </c>
      <c r="B5" s="109" t="s">
        <v>185</v>
      </c>
      <c r="C5" s="110">
        <v>248363710</v>
      </c>
      <c r="D5" s="110"/>
      <c r="E5" s="110">
        <v>79415000</v>
      </c>
      <c r="F5" s="110">
        <v>113670000</v>
      </c>
      <c r="G5" s="110">
        <v>214108710</v>
      </c>
      <c r="H5" s="111"/>
      <c r="I5" s="112"/>
      <c r="J5" s="112"/>
      <c r="K5" s="165"/>
    </row>
    <row r="6" spans="1:11" x14ac:dyDescent="0.25">
      <c r="A6" s="108" t="s">
        <v>186</v>
      </c>
      <c r="B6" s="109" t="s">
        <v>187</v>
      </c>
      <c r="C6" s="119">
        <v>248363710</v>
      </c>
      <c r="D6" s="110"/>
      <c r="E6" s="110">
        <v>79415000</v>
      </c>
      <c r="F6" s="110">
        <v>113670000</v>
      </c>
      <c r="G6" s="119">
        <v>214108710</v>
      </c>
      <c r="H6" s="111"/>
      <c r="I6" s="112">
        <v>213198660</v>
      </c>
      <c r="J6" s="112">
        <f>I6-G6</f>
        <v>-910050</v>
      </c>
      <c r="K6" s="165" t="s">
        <v>403</v>
      </c>
    </row>
    <row r="7" spans="1:11" x14ac:dyDescent="0.25">
      <c r="A7" s="102" t="s">
        <v>188</v>
      </c>
      <c r="B7" s="103" t="s">
        <v>189</v>
      </c>
      <c r="C7" s="104"/>
      <c r="D7" s="104"/>
      <c r="E7" s="104">
        <v>79415000</v>
      </c>
      <c r="F7" s="104">
        <v>79415000</v>
      </c>
      <c r="G7" s="104"/>
      <c r="H7" s="105"/>
      <c r="I7" s="106"/>
      <c r="J7" s="106"/>
      <c r="K7" s="107" t="s">
        <v>130</v>
      </c>
    </row>
    <row r="8" spans="1:11" x14ac:dyDescent="0.25">
      <c r="A8" s="108" t="s">
        <v>190</v>
      </c>
      <c r="B8" s="109" t="s">
        <v>191</v>
      </c>
      <c r="C8" s="110"/>
      <c r="D8" s="110"/>
      <c r="E8" s="110">
        <v>79415000</v>
      </c>
      <c r="F8" s="110">
        <v>79415000</v>
      </c>
      <c r="G8" s="110"/>
      <c r="H8" s="111"/>
      <c r="I8" s="112"/>
      <c r="J8" s="112"/>
      <c r="K8" s="165"/>
    </row>
    <row r="9" spans="1:11" x14ac:dyDescent="0.25">
      <c r="A9" s="108" t="s">
        <v>192</v>
      </c>
      <c r="B9" s="109" t="s">
        <v>193</v>
      </c>
      <c r="C9" s="110"/>
      <c r="D9" s="110"/>
      <c r="E9" s="110">
        <v>79415000</v>
      </c>
      <c r="F9" s="110">
        <v>79415000</v>
      </c>
      <c r="G9" s="110"/>
      <c r="H9" s="111"/>
      <c r="I9" s="112"/>
      <c r="J9" s="112"/>
      <c r="K9" s="165"/>
    </row>
    <row r="10" spans="1:11" x14ac:dyDescent="0.25">
      <c r="A10" s="108" t="s">
        <v>194</v>
      </c>
      <c r="B10" s="109" t="s">
        <v>195</v>
      </c>
      <c r="C10" s="110"/>
      <c r="D10" s="110"/>
      <c r="E10" s="110">
        <v>79415000</v>
      </c>
      <c r="F10" s="110">
        <v>79415000</v>
      </c>
      <c r="G10" s="110"/>
      <c r="H10" s="111"/>
      <c r="I10" s="112"/>
      <c r="J10" s="112"/>
      <c r="K10" s="165"/>
    </row>
    <row r="11" spans="1:11" x14ac:dyDescent="0.25">
      <c r="A11" s="102" t="s">
        <v>196</v>
      </c>
      <c r="B11" s="103" t="s">
        <v>197</v>
      </c>
      <c r="C11" s="104"/>
      <c r="D11" s="104"/>
      <c r="E11" s="104">
        <v>1100000</v>
      </c>
      <c r="F11" s="104">
        <v>1100000</v>
      </c>
      <c r="G11" s="104"/>
      <c r="H11" s="105"/>
      <c r="I11" s="106"/>
      <c r="J11" s="106"/>
      <c r="K11" s="107" t="s">
        <v>130</v>
      </c>
    </row>
    <row r="12" spans="1:11" x14ac:dyDescent="0.25">
      <c r="A12" s="108" t="s">
        <v>198</v>
      </c>
      <c r="B12" s="109" t="s">
        <v>199</v>
      </c>
      <c r="C12" s="110"/>
      <c r="D12" s="110"/>
      <c r="E12" s="110">
        <v>1100000</v>
      </c>
      <c r="F12" s="110">
        <v>1100000</v>
      </c>
      <c r="G12" s="110"/>
      <c r="H12" s="111"/>
      <c r="I12" s="112"/>
      <c r="J12" s="112"/>
      <c r="K12" s="165"/>
    </row>
    <row r="13" spans="1:11" x14ac:dyDescent="0.25">
      <c r="A13" s="108" t="s">
        <v>200</v>
      </c>
      <c r="B13" s="109" t="s">
        <v>201</v>
      </c>
      <c r="C13" s="110"/>
      <c r="D13" s="110"/>
      <c r="E13" s="110">
        <v>1100000</v>
      </c>
      <c r="F13" s="110">
        <v>1100000</v>
      </c>
      <c r="G13" s="110"/>
      <c r="H13" s="111"/>
      <c r="I13" s="112"/>
      <c r="J13" s="112"/>
      <c r="K13" s="165"/>
    </row>
    <row r="14" spans="1:11" x14ac:dyDescent="0.25">
      <c r="A14" s="108" t="s">
        <v>202</v>
      </c>
      <c r="B14" s="109" t="s">
        <v>203</v>
      </c>
      <c r="C14" s="110"/>
      <c r="D14" s="110"/>
      <c r="E14" s="110">
        <v>1100000</v>
      </c>
      <c r="F14" s="110">
        <v>1100000</v>
      </c>
      <c r="G14" s="110"/>
      <c r="H14" s="111"/>
      <c r="I14" s="112"/>
      <c r="J14" s="112"/>
      <c r="K14" s="165"/>
    </row>
    <row r="15" spans="1:11" x14ac:dyDescent="0.25">
      <c r="A15" s="108" t="s">
        <v>204</v>
      </c>
      <c r="B15" s="109" t="s">
        <v>205</v>
      </c>
      <c r="C15" s="110"/>
      <c r="D15" s="110"/>
      <c r="E15" s="110"/>
      <c r="F15" s="110"/>
      <c r="G15" s="110"/>
      <c r="H15" s="111"/>
      <c r="I15" s="112"/>
      <c r="J15" s="112"/>
      <c r="K15" s="165"/>
    </row>
    <row r="16" spans="1:11" x14ac:dyDescent="0.25">
      <c r="A16" s="108" t="s">
        <v>206</v>
      </c>
      <c r="B16" s="109" t="s">
        <v>207</v>
      </c>
      <c r="C16" s="110"/>
      <c r="D16" s="110"/>
      <c r="E16" s="110"/>
      <c r="F16" s="110"/>
      <c r="G16" s="110"/>
      <c r="H16" s="111"/>
      <c r="I16" s="112"/>
      <c r="J16" s="112"/>
      <c r="K16" s="165"/>
    </row>
    <row r="17" spans="1:11" x14ac:dyDescent="0.25">
      <c r="A17" s="102" t="s">
        <v>208</v>
      </c>
      <c r="B17" s="103" t="s">
        <v>209</v>
      </c>
      <c r="C17" s="104"/>
      <c r="D17" s="104"/>
      <c r="E17" s="104"/>
      <c r="F17" s="104"/>
      <c r="G17" s="104"/>
      <c r="H17" s="105"/>
      <c r="I17" s="106"/>
      <c r="J17" s="106"/>
      <c r="K17" s="107" t="s">
        <v>130</v>
      </c>
    </row>
    <row r="18" spans="1:11" x14ac:dyDescent="0.25">
      <c r="A18" s="108" t="s">
        <v>210</v>
      </c>
      <c r="B18" s="109" t="s">
        <v>211</v>
      </c>
      <c r="C18" s="110"/>
      <c r="D18" s="110"/>
      <c r="E18" s="110"/>
      <c r="F18" s="110"/>
      <c r="G18" s="110"/>
      <c r="H18" s="111"/>
      <c r="I18" s="112"/>
      <c r="J18" s="112"/>
      <c r="K18" s="165"/>
    </row>
    <row r="19" spans="1:11" x14ac:dyDescent="0.25">
      <c r="A19" s="102" t="s">
        <v>212</v>
      </c>
      <c r="B19" s="103" t="s">
        <v>213</v>
      </c>
      <c r="C19" s="104"/>
      <c r="D19" s="104"/>
      <c r="E19" s="104"/>
      <c r="F19" s="104"/>
      <c r="G19" s="104"/>
      <c r="H19" s="105"/>
      <c r="I19" s="106"/>
      <c r="J19" s="106"/>
      <c r="K19" s="107" t="s">
        <v>130</v>
      </c>
    </row>
    <row r="20" spans="1:11" x14ac:dyDescent="0.25">
      <c r="A20" s="108" t="s">
        <v>214</v>
      </c>
      <c r="B20" s="109" t="s">
        <v>213</v>
      </c>
      <c r="C20" s="110"/>
      <c r="D20" s="110"/>
      <c r="E20" s="110"/>
      <c r="F20" s="110"/>
      <c r="G20" s="110"/>
      <c r="H20" s="111"/>
      <c r="I20" s="112"/>
      <c r="J20" s="112"/>
      <c r="K20" s="165"/>
    </row>
    <row r="21" spans="1:11" x14ac:dyDescent="0.25">
      <c r="A21" s="102" t="s">
        <v>215</v>
      </c>
      <c r="B21" s="103" t="s">
        <v>216</v>
      </c>
      <c r="C21" s="104"/>
      <c r="D21" s="104"/>
      <c r="E21" s="104">
        <v>26277664</v>
      </c>
      <c r="F21" s="104">
        <v>26277664</v>
      </c>
      <c r="G21" s="104"/>
      <c r="H21" s="105"/>
      <c r="I21" s="106"/>
      <c r="J21" s="106"/>
      <c r="K21" s="107" t="s">
        <v>130</v>
      </c>
    </row>
    <row r="22" spans="1:11" x14ac:dyDescent="0.25">
      <c r="A22" s="108" t="s">
        <v>217</v>
      </c>
      <c r="B22" s="109" t="s">
        <v>218</v>
      </c>
      <c r="C22" s="110"/>
      <c r="D22" s="110"/>
      <c r="E22" s="110">
        <v>26277664</v>
      </c>
      <c r="F22" s="110">
        <v>26277664</v>
      </c>
      <c r="G22" s="110"/>
      <c r="H22" s="111"/>
      <c r="I22" s="112"/>
      <c r="J22" s="112"/>
      <c r="K22" s="165"/>
    </row>
    <row r="23" spans="1:11" x14ac:dyDescent="0.25">
      <c r="A23" s="102" t="s">
        <v>219</v>
      </c>
      <c r="B23" s="103" t="s">
        <v>220</v>
      </c>
      <c r="C23" s="104"/>
      <c r="D23" s="104"/>
      <c r="E23" s="104"/>
      <c r="F23" s="104"/>
      <c r="G23" s="104"/>
      <c r="H23" s="105"/>
      <c r="I23" s="106"/>
      <c r="J23" s="106"/>
      <c r="K23" s="107" t="s">
        <v>130</v>
      </c>
    </row>
    <row r="24" spans="1:11" x14ac:dyDescent="0.25">
      <c r="A24" s="108" t="s">
        <v>221</v>
      </c>
      <c r="B24" s="109" t="s">
        <v>222</v>
      </c>
      <c r="C24" s="110"/>
      <c r="D24" s="110"/>
      <c r="E24" s="110"/>
      <c r="F24" s="110"/>
      <c r="G24" s="110"/>
      <c r="H24" s="111"/>
      <c r="I24" s="112"/>
      <c r="J24" s="112"/>
      <c r="K24" s="113"/>
    </row>
    <row r="25" spans="1:11" x14ac:dyDescent="0.25">
      <c r="A25" s="102" t="s">
        <v>223</v>
      </c>
      <c r="B25" s="103" t="s">
        <v>224</v>
      </c>
      <c r="C25" s="104">
        <v>29110062</v>
      </c>
      <c r="D25" s="104"/>
      <c r="E25" s="104"/>
      <c r="F25" s="104">
        <v>11205429</v>
      </c>
      <c r="G25" s="104">
        <v>17904633</v>
      </c>
      <c r="H25" s="105"/>
      <c r="I25" s="106">
        <v>17904633</v>
      </c>
      <c r="J25" s="106"/>
      <c r="K25" s="107" t="s">
        <v>130</v>
      </c>
    </row>
    <row r="26" spans="1:11" x14ac:dyDescent="0.25">
      <c r="A26" s="108" t="s">
        <v>225</v>
      </c>
      <c r="B26" s="109" t="s">
        <v>226</v>
      </c>
      <c r="C26" s="110">
        <v>27142500</v>
      </c>
      <c r="D26" s="110"/>
      <c r="E26" s="110"/>
      <c r="F26" s="110">
        <v>11142500</v>
      </c>
      <c r="G26" s="110">
        <v>16000000</v>
      </c>
      <c r="H26" s="111"/>
      <c r="I26" s="112"/>
      <c r="J26" s="112"/>
      <c r="K26" s="113"/>
    </row>
    <row r="27" spans="1:11" x14ac:dyDescent="0.25">
      <c r="A27" s="108" t="s">
        <v>227</v>
      </c>
      <c r="B27" s="109" t="s">
        <v>228</v>
      </c>
      <c r="C27" s="110">
        <v>27142500</v>
      </c>
      <c r="D27" s="110"/>
      <c r="E27" s="110"/>
      <c r="F27" s="110">
        <v>11142500</v>
      </c>
      <c r="G27" s="110">
        <v>16000000</v>
      </c>
      <c r="H27" s="111"/>
      <c r="I27" s="112"/>
      <c r="J27" s="112"/>
      <c r="K27" s="113"/>
    </row>
    <row r="28" spans="1:11" x14ac:dyDescent="0.25">
      <c r="A28" s="108" t="s">
        <v>229</v>
      </c>
      <c r="B28" s="109" t="s">
        <v>230</v>
      </c>
      <c r="C28" s="110">
        <v>1967562</v>
      </c>
      <c r="D28" s="110"/>
      <c r="E28" s="110"/>
      <c r="F28" s="110">
        <v>62929</v>
      </c>
      <c r="G28" s="110">
        <v>1904633</v>
      </c>
      <c r="H28" s="111"/>
      <c r="I28" s="112"/>
      <c r="J28" s="112"/>
      <c r="K28" s="113"/>
    </row>
    <row r="29" spans="1:11" x14ac:dyDescent="0.25">
      <c r="A29" s="108" t="s">
        <v>231</v>
      </c>
      <c r="B29" s="109" t="s">
        <v>232</v>
      </c>
      <c r="C29" s="110">
        <v>1967562</v>
      </c>
      <c r="D29" s="110"/>
      <c r="E29" s="110"/>
      <c r="F29" s="110">
        <v>62929</v>
      </c>
      <c r="G29" s="110">
        <v>1904633</v>
      </c>
      <c r="H29" s="111"/>
      <c r="I29" s="112"/>
      <c r="J29" s="112"/>
      <c r="K29" s="113"/>
    </row>
    <row r="30" spans="1:11" x14ac:dyDescent="0.25">
      <c r="A30" s="102" t="s">
        <v>233</v>
      </c>
      <c r="B30" s="103" t="s">
        <v>234</v>
      </c>
      <c r="C30" s="104">
        <v>5000000</v>
      </c>
      <c r="D30" s="104"/>
      <c r="E30" s="104"/>
      <c r="F30" s="104"/>
      <c r="G30" s="104">
        <v>5000000</v>
      </c>
      <c r="H30" s="105"/>
      <c r="I30" s="106"/>
      <c r="J30" s="106"/>
      <c r="K30" s="107" t="s">
        <v>130</v>
      </c>
    </row>
    <row r="31" spans="1:11" x14ac:dyDescent="0.25">
      <c r="A31" s="108" t="s">
        <v>235</v>
      </c>
      <c r="B31" s="109" t="s">
        <v>236</v>
      </c>
      <c r="C31" s="110">
        <v>5000000</v>
      </c>
      <c r="D31" s="110"/>
      <c r="E31" s="110"/>
      <c r="F31" s="110"/>
      <c r="G31" s="110">
        <v>5000000</v>
      </c>
      <c r="H31" s="111"/>
      <c r="I31" s="112"/>
      <c r="J31" s="112"/>
      <c r="K31" s="113"/>
    </row>
    <row r="32" spans="1:11" x14ac:dyDescent="0.25">
      <c r="A32" s="102" t="s">
        <v>237</v>
      </c>
      <c r="B32" s="103" t="s">
        <v>238</v>
      </c>
      <c r="C32" s="104">
        <v>484000000</v>
      </c>
      <c r="D32" s="104">
        <v>12100000</v>
      </c>
      <c r="E32" s="104">
        <v>12100000</v>
      </c>
      <c r="F32" s="104">
        <v>12100000</v>
      </c>
      <c r="G32" s="104">
        <v>484000000</v>
      </c>
      <c r="H32" s="105">
        <v>12100000</v>
      </c>
      <c r="I32" s="106"/>
      <c r="J32" s="106"/>
      <c r="K32" s="107" t="s">
        <v>130</v>
      </c>
    </row>
    <row r="33" spans="1:11" x14ac:dyDescent="0.25">
      <c r="A33" s="108" t="s">
        <v>239</v>
      </c>
      <c r="B33" s="109" t="s">
        <v>240</v>
      </c>
      <c r="C33" s="110">
        <v>484000000</v>
      </c>
      <c r="D33" s="110">
        <v>12100000</v>
      </c>
      <c r="E33" s="110">
        <v>12100000</v>
      </c>
      <c r="F33" s="110">
        <v>12100000</v>
      </c>
      <c r="G33" s="110">
        <v>484000000</v>
      </c>
      <c r="H33" s="111">
        <v>12100000</v>
      </c>
      <c r="I33" s="112"/>
      <c r="J33" s="112"/>
      <c r="K33" s="113"/>
    </row>
    <row r="34" spans="1:11" x14ac:dyDescent="0.25">
      <c r="A34" s="108" t="s">
        <v>241</v>
      </c>
      <c r="B34" s="109" t="s">
        <v>242</v>
      </c>
      <c r="C34" s="110">
        <v>484000000</v>
      </c>
      <c r="D34" s="110">
        <v>12100000</v>
      </c>
      <c r="E34" s="110">
        <v>12100000</v>
      </c>
      <c r="F34" s="110">
        <v>12100000</v>
      </c>
      <c r="G34" s="110">
        <v>484000000</v>
      </c>
      <c r="H34" s="111">
        <v>12100000</v>
      </c>
      <c r="I34" s="112"/>
      <c r="J34" s="112"/>
      <c r="K34" s="113"/>
    </row>
    <row r="35" spans="1:11" x14ac:dyDescent="0.25">
      <c r="A35" s="108" t="s">
        <v>243</v>
      </c>
      <c r="B35" s="109" t="s">
        <v>244</v>
      </c>
      <c r="C35" s="110">
        <v>484000000</v>
      </c>
      <c r="D35" s="110">
        <v>12100000</v>
      </c>
      <c r="E35" s="110">
        <v>12100000</v>
      </c>
      <c r="F35" s="110">
        <v>12100000</v>
      </c>
      <c r="G35" s="110">
        <v>484000000</v>
      </c>
      <c r="H35" s="111">
        <v>12100000</v>
      </c>
      <c r="I35" s="112"/>
      <c r="J35" s="112"/>
      <c r="K35" s="113"/>
    </row>
    <row r="36" spans="1:11" x14ac:dyDescent="0.25">
      <c r="A36" s="102" t="s">
        <v>245</v>
      </c>
      <c r="B36" s="103" t="s">
        <v>246</v>
      </c>
      <c r="C36" s="104"/>
      <c r="D36" s="104">
        <v>85392357</v>
      </c>
      <c r="E36" s="104">
        <v>1100000</v>
      </c>
      <c r="F36" s="104">
        <v>7620757</v>
      </c>
      <c r="G36" s="104"/>
      <c r="H36" s="105">
        <v>91913114</v>
      </c>
      <c r="I36" s="106"/>
      <c r="J36" s="106"/>
      <c r="K36" s="107"/>
    </row>
    <row r="37" spans="1:11" x14ac:dyDescent="0.25">
      <c r="A37" s="108" t="s">
        <v>247</v>
      </c>
      <c r="B37" s="109" t="s">
        <v>248</v>
      </c>
      <c r="C37" s="110"/>
      <c r="D37" s="110">
        <v>42007256</v>
      </c>
      <c r="E37" s="110">
        <v>1100000</v>
      </c>
      <c r="F37" s="110">
        <v>7219504</v>
      </c>
      <c r="G37" s="110"/>
      <c r="H37" s="111">
        <v>48126760</v>
      </c>
      <c r="I37" s="112"/>
      <c r="J37" s="112"/>
      <c r="K37" s="113"/>
    </row>
    <row r="38" spans="1:11" x14ac:dyDescent="0.25">
      <c r="A38" s="108" t="s">
        <v>249</v>
      </c>
      <c r="B38" s="109" t="s">
        <v>250</v>
      </c>
      <c r="C38" s="110"/>
      <c r="D38" s="110">
        <v>42007256</v>
      </c>
      <c r="E38" s="110">
        <v>1100000</v>
      </c>
      <c r="F38" s="110">
        <v>7219504</v>
      </c>
      <c r="G38" s="110"/>
      <c r="H38" s="111">
        <v>48126760</v>
      </c>
      <c r="I38" s="112"/>
      <c r="J38" s="112"/>
      <c r="K38" s="113"/>
    </row>
    <row r="39" spans="1:11" x14ac:dyDescent="0.25">
      <c r="A39" s="108" t="s">
        <v>251</v>
      </c>
      <c r="B39" s="109" t="s">
        <v>252</v>
      </c>
      <c r="C39" s="110"/>
      <c r="D39" s="110">
        <v>42007256</v>
      </c>
      <c r="E39" s="110">
        <v>1100000</v>
      </c>
      <c r="F39" s="110">
        <v>7219504</v>
      </c>
      <c r="G39" s="110"/>
      <c r="H39" s="111">
        <v>48126760</v>
      </c>
      <c r="I39" s="112"/>
      <c r="J39" s="112"/>
      <c r="K39" s="113" t="s">
        <v>404</v>
      </c>
    </row>
    <row r="40" spans="1:11" x14ac:dyDescent="0.25">
      <c r="A40" s="108" t="s">
        <v>253</v>
      </c>
      <c r="B40" s="109" t="s">
        <v>254</v>
      </c>
      <c r="C40" s="110"/>
      <c r="D40" s="110"/>
      <c r="E40" s="110"/>
      <c r="F40" s="110"/>
      <c r="G40" s="110"/>
      <c r="H40" s="111"/>
      <c r="I40" s="112"/>
      <c r="J40" s="112"/>
      <c r="K40" s="113"/>
    </row>
    <row r="41" spans="1:11" x14ac:dyDescent="0.25">
      <c r="A41" s="108" t="s">
        <v>255</v>
      </c>
      <c r="B41" s="109" t="s">
        <v>256</v>
      </c>
      <c r="C41" s="110"/>
      <c r="D41" s="110"/>
      <c r="E41" s="110"/>
      <c r="F41" s="110"/>
      <c r="G41" s="110"/>
      <c r="H41" s="111"/>
      <c r="I41" s="112"/>
      <c r="J41" s="112"/>
      <c r="K41" s="113"/>
    </row>
    <row r="42" spans="1:11" x14ac:dyDescent="0.25">
      <c r="A42" s="108" t="s">
        <v>257</v>
      </c>
      <c r="B42" s="109" t="s">
        <v>258</v>
      </c>
      <c r="C42" s="110"/>
      <c r="D42" s="110"/>
      <c r="E42" s="110"/>
      <c r="F42" s="110"/>
      <c r="G42" s="110"/>
      <c r="H42" s="111"/>
      <c r="I42" s="112"/>
      <c r="J42" s="112"/>
      <c r="K42" s="113"/>
    </row>
    <row r="43" spans="1:11" x14ac:dyDescent="0.25">
      <c r="A43" s="108" t="s">
        <v>259</v>
      </c>
      <c r="B43" s="109" t="s">
        <v>260</v>
      </c>
      <c r="C43" s="110"/>
      <c r="D43" s="110"/>
      <c r="E43" s="110"/>
      <c r="F43" s="110"/>
      <c r="G43" s="110"/>
      <c r="H43" s="111"/>
      <c r="I43" s="112"/>
      <c r="J43" s="112"/>
      <c r="K43" s="113"/>
    </row>
    <row r="44" spans="1:11" x14ac:dyDescent="0.25">
      <c r="A44" s="108" t="s">
        <v>261</v>
      </c>
      <c r="B44" s="109" t="s">
        <v>262</v>
      </c>
      <c r="C44" s="110"/>
      <c r="D44" s="110"/>
      <c r="E44" s="110"/>
      <c r="F44" s="110"/>
      <c r="G44" s="110"/>
      <c r="H44" s="111"/>
      <c r="I44" s="112"/>
      <c r="J44" s="112"/>
      <c r="K44" s="113"/>
    </row>
    <row r="45" spans="1:11" x14ac:dyDescent="0.25">
      <c r="A45" s="108" t="s">
        <v>263</v>
      </c>
      <c r="B45" s="109" t="s">
        <v>264</v>
      </c>
      <c r="C45" s="110"/>
      <c r="D45" s="110"/>
      <c r="E45" s="110"/>
      <c r="F45" s="110"/>
      <c r="G45" s="110"/>
      <c r="H45" s="111"/>
      <c r="I45" s="112"/>
      <c r="J45" s="112"/>
      <c r="K45" s="113"/>
    </row>
    <row r="46" spans="1:11" x14ac:dyDescent="0.25">
      <c r="A46" s="108" t="s">
        <v>265</v>
      </c>
      <c r="B46" s="109" t="s">
        <v>266</v>
      </c>
      <c r="C46" s="110"/>
      <c r="D46" s="110"/>
      <c r="E46" s="110"/>
      <c r="F46" s="110"/>
      <c r="G46" s="110"/>
      <c r="H46" s="111"/>
      <c r="I46" s="112"/>
      <c r="J46" s="112"/>
      <c r="K46" s="113"/>
    </row>
    <row r="47" spans="1:11" x14ac:dyDescent="0.25">
      <c r="A47" s="108" t="s">
        <v>267</v>
      </c>
      <c r="B47" s="109" t="s">
        <v>268</v>
      </c>
      <c r="C47" s="110"/>
      <c r="D47" s="110">
        <v>42961626</v>
      </c>
      <c r="E47" s="110"/>
      <c r="F47" s="110"/>
      <c r="G47" s="110"/>
      <c r="H47" s="111">
        <v>42961626</v>
      </c>
      <c r="I47" s="112"/>
      <c r="J47" s="112"/>
      <c r="K47" s="113"/>
    </row>
    <row r="48" spans="1:11" x14ac:dyDescent="0.25">
      <c r="A48" s="108" t="s">
        <v>269</v>
      </c>
      <c r="B48" s="109" t="s">
        <v>270</v>
      </c>
      <c r="C48" s="110"/>
      <c r="D48" s="110">
        <v>423475</v>
      </c>
      <c r="E48" s="110"/>
      <c r="F48" s="110">
        <v>401253</v>
      </c>
      <c r="G48" s="110"/>
      <c r="H48" s="111">
        <v>824728</v>
      </c>
      <c r="I48" s="112"/>
      <c r="J48" s="112"/>
      <c r="K48" s="113"/>
    </row>
    <row r="49" spans="1:11" x14ac:dyDescent="0.25">
      <c r="A49" s="108" t="s">
        <v>271</v>
      </c>
      <c r="B49" s="109" t="s">
        <v>272</v>
      </c>
      <c r="C49" s="110"/>
      <c r="D49" s="110"/>
      <c r="E49" s="110"/>
      <c r="F49" s="110"/>
      <c r="G49" s="110"/>
      <c r="H49" s="111"/>
      <c r="I49" s="112"/>
      <c r="J49" s="112"/>
      <c r="K49" s="113"/>
    </row>
    <row r="50" spans="1:11" x14ac:dyDescent="0.25">
      <c r="A50" s="108" t="s">
        <v>273</v>
      </c>
      <c r="B50" s="109" t="s">
        <v>274</v>
      </c>
      <c r="C50" s="110"/>
      <c r="D50" s="110"/>
      <c r="E50" s="110"/>
      <c r="F50" s="110"/>
      <c r="G50" s="110"/>
      <c r="H50" s="111"/>
      <c r="I50" s="112"/>
      <c r="J50" s="112"/>
      <c r="K50" s="113"/>
    </row>
    <row r="51" spans="1:11" x14ac:dyDescent="0.25">
      <c r="A51" s="102" t="s">
        <v>275</v>
      </c>
      <c r="B51" s="103" t="s">
        <v>276</v>
      </c>
      <c r="C51" s="104"/>
      <c r="D51" s="104"/>
      <c r="E51" s="104">
        <v>24758400</v>
      </c>
      <c r="F51" s="104">
        <v>24925984</v>
      </c>
      <c r="G51" s="104"/>
      <c r="H51" s="105">
        <v>167584</v>
      </c>
      <c r="I51" s="106"/>
      <c r="J51" s="106"/>
      <c r="K51" s="107"/>
    </row>
    <row r="52" spans="1:11" x14ac:dyDescent="0.25">
      <c r="A52" s="108" t="s">
        <v>277</v>
      </c>
      <c r="B52" s="109" t="s">
        <v>278</v>
      </c>
      <c r="C52" s="110"/>
      <c r="D52" s="110"/>
      <c r="E52" s="110">
        <v>24758400</v>
      </c>
      <c r="F52" s="110">
        <v>24925984</v>
      </c>
      <c r="G52" s="110"/>
      <c r="H52" s="111">
        <v>167584</v>
      </c>
      <c r="I52" s="112"/>
      <c r="J52" s="112"/>
      <c r="K52" s="113"/>
    </row>
    <row r="53" spans="1:11" x14ac:dyDescent="0.25">
      <c r="A53" s="102" t="s">
        <v>279</v>
      </c>
      <c r="B53" s="103" t="s">
        <v>280</v>
      </c>
      <c r="C53" s="104"/>
      <c r="D53" s="104"/>
      <c r="E53" s="104"/>
      <c r="F53" s="104"/>
      <c r="G53" s="104"/>
      <c r="H53" s="105"/>
      <c r="I53" s="106"/>
      <c r="J53" s="106"/>
      <c r="K53" s="107"/>
    </row>
    <row r="54" spans="1:11" x14ac:dyDescent="0.25">
      <c r="A54" s="108" t="s">
        <v>281</v>
      </c>
      <c r="B54" s="109" t="s">
        <v>282</v>
      </c>
      <c r="C54" s="110"/>
      <c r="D54" s="110"/>
      <c r="E54" s="110"/>
      <c r="F54" s="110"/>
      <c r="G54" s="110"/>
      <c r="H54" s="111"/>
      <c r="I54" s="112"/>
      <c r="J54" s="112"/>
      <c r="K54" s="113"/>
    </row>
    <row r="55" spans="1:11" x14ac:dyDescent="0.25">
      <c r="A55" s="108" t="s">
        <v>283</v>
      </c>
      <c r="B55" s="109" t="s">
        <v>284</v>
      </c>
      <c r="C55" s="110"/>
      <c r="D55" s="110"/>
      <c r="E55" s="110"/>
      <c r="F55" s="110"/>
      <c r="G55" s="110"/>
      <c r="H55" s="111"/>
      <c r="I55" s="112"/>
      <c r="J55" s="112"/>
      <c r="K55" s="113"/>
    </row>
    <row r="56" spans="1:11" x14ac:dyDescent="0.25">
      <c r="A56" s="102" t="s">
        <v>285</v>
      </c>
      <c r="B56" s="103" t="s">
        <v>286</v>
      </c>
      <c r="C56" s="104"/>
      <c r="D56" s="104">
        <v>7233259</v>
      </c>
      <c r="E56" s="104">
        <v>12595947</v>
      </c>
      <c r="F56" s="104">
        <v>11154341</v>
      </c>
      <c r="G56" s="104">
        <v>167584</v>
      </c>
      <c r="H56" s="105">
        <v>5959237</v>
      </c>
      <c r="I56" s="106"/>
      <c r="J56" s="106"/>
      <c r="K56" s="107"/>
    </row>
    <row r="57" spans="1:11" x14ac:dyDescent="0.25">
      <c r="A57" s="108" t="s">
        <v>287</v>
      </c>
      <c r="B57" s="109" t="s">
        <v>288</v>
      </c>
      <c r="C57" s="110"/>
      <c r="D57" s="110"/>
      <c r="E57" s="110">
        <v>4189600</v>
      </c>
      <c r="F57" s="119">
        <v>4189600</v>
      </c>
      <c r="G57" s="110"/>
      <c r="H57" s="111"/>
      <c r="I57" s="112"/>
      <c r="J57" s="112"/>
      <c r="K57" s="113"/>
    </row>
    <row r="58" spans="1:11" x14ac:dyDescent="0.25">
      <c r="A58" s="108" t="s">
        <v>289</v>
      </c>
      <c r="B58" s="109" t="s">
        <v>290</v>
      </c>
      <c r="C58" s="110"/>
      <c r="D58" s="110"/>
      <c r="E58" s="110">
        <v>754128</v>
      </c>
      <c r="F58" s="119">
        <v>754128</v>
      </c>
      <c r="G58" s="110"/>
      <c r="H58" s="111"/>
      <c r="I58" s="112"/>
      <c r="J58" s="112"/>
      <c r="K58" s="113"/>
    </row>
    <row r="59" spans="1:11" x14ac:dyDescent="0.25">
      <c r="A59" s="108" t="s">
        <v>291</v>
      </c>
      <c r="B59" s="109" t="s">
        <v>292</v>
      </c>
      <c r="C59" s="110"/>
      <c r="D59" s="110"/>
      <c r="E59" s="110">
        <v>335168</v>
      </c>
      <c r="F59" s="119">
        <v>335168</v>
      </c>
      <c r="G59" s="110"/>
      <c r="H59" s="111"/>
      <c r="I59" s="112"/>
      <c r="J59" s="112"/>
      <c r="K59" s="113"/>
    </row>
    <row r="60" spans="1:11" x14ac:dyDescent="0.25">
      <c r="A60" s="108" t="s">
        <v>293</v>
      </c>
      <c r="B60" s="109" t="s">
        <v>286</v>
      </c>
      <c r="C60" s="110"/>
      <c r="D60" s="110">
        <v>7233259</v>
      </c>
      <c r="E60" s="110">
        <v>7317051</v>
      </c>
      <c r="F60" s="110">
        <v>5875445</v>
      </c>
      <c r="G60" s="110">
        <v>167584</v>
      </c>
      <c r="H60" s="111">
        <v>5959237</v>
      </c>
      <c r="I60" s="112"/>
      <c r="J60" s="112"/>
      <c r="K60" s="113"/>
    </row>
    <row r="61" spans="1:11" x14ac:dyDescent="0.25">
      <c r="A61" s="108" t="s">
        <v>294</v>
      </c>
      <c r="B61" s="109" t="s">
        <v>295</v>
      </c>
      <c r="C61" s="110"/>
      <c r="D61" s="110">
        <v>7233259</v>
      </c>
      <c r="E61" s="110">
        <v>7317051</v>
      </c>
      <c r="F61" s="110">
        <v>5875445</v>
      </c>
      <c r="G61" s="110">
        <v>167584</v>
      </c>
      <c r="H61" s="111">
        <v>5959237</v>
      </c>
      <c r="I61" s="112"/>
      <c r="J61" s="112"/>
      <c r="K61" s="113"/>
    </row>
    <row r="62" spans="1:11" x14ac:dyDescent="0.25">
      <c r="A62" s="108" t="s">
        <v>296</v>
      </c>
      <c r="B62" s="109" t="s">
        <v>297</v>
      </c>
      <c r="C62" s="110"/>
      <c r="D62" s="110">
        <v>7233259</v>
      </c>
      <c r="E62" s="110">
        <v>7317051</v>
      </c>
      <c r="F62" s="110">
        <v>5875445</v>
      </c>
      <c r="G62" s="110">
        <v>167584</v>
      </c>
      <c r="H62" s="111">
        <v>5959237</v>
      </c>
      <c r="I62" s="112"/>
      <c r="J62" s="112"/>
      <c r="K62" s="113"/>
    </row>
    <row r="63" spans="1:11" x14ac:dyDescent="0.25">
      <c r="A63" s="102" t="s">
        <v>298</v>
      </c>
      <c r="B63" s="103" t="s">
        <v>299</v>
      </c>
      <c r="C63" s="104"/>
      <c r="D63" s="104">
        <v>60000000</v>
      </c>
      <c r="E63" s="104"/>
      <c r="F63" s="104"/>
      <c r="G63" s="104"/>
      <c r="H63" s="105">
        <v>60000000</v>
      </c>
      <c r="I63" s="106"/>
      <c r="J63" s="106"/>
      <c r="K63" s="107"/>
    </row>
    <row r="64" spans="1:11" x14ac:dyDescent="0.25">
      <c r="A64" s="108" t="s">
        <v>300</v>
      </c>
      <c r="B64" s="109" t="s">
        <v>301</v>
      </c>
      <c r="C64" s="110"/>
      <c r="D64" s="110">
        <v>60000000</v>
      </c>
      <c r="E64" s="110"/>
      <c r="F64" s="110"/>
      <c r="G64" s="110"/>
      <c r="H64" s="111">
        <v>60000000</v>
      </c>
      <c r="I64" s="112"/>
      <c r="J64" s="112"/>
      <c r="K64" s="113"/>
    </row>
    <row r="65" spans="1:11" x14ac:dyDescent="0.25">
      <c r="A65" s="108" t="s">
        <v>302</v>
      </c>
      <c r="B65" s="109" t="s">
        <v>303</v>
      </c>
      <c r="C65" s="110"/>
      <c r="D65" s="110">
        <v>60000000</v>
      </c>
      <c r="E65" s="110"/>
      <c r="F65" s="110"/>
      <c r="G65" s="110"/>
      <c r="H65" s="111">
        <v>60000000</v>
      </c>
      <c r="I65" s="112"/>
      <c r="J65" s="112"/>
      <c r="K65" s="113"/>
    </row>
    <row r="66" spans="1:11" x14ac:dyDescent="0.25">
      <c r="A66" s="108" t="s">
        <v>304</v>
      </c>
      <c r="B66" s="109" t="s">
        <v>301</v>
      </c>
      <c r="C66" s="110"/>
      <c r="D66" s="110">
        <v>60000000</v>
      </c>
      <c r="E66" s="110"/>
      <c r="F66" s="110"/>
      <c r="G66" s="110"/>
      <c r="H66" s="111">
        <v>60000000</v>
      </c>
      <c r="I66" s="112"/>
      <c r="J66" s="112"/>
      <c r="K66" s="113"/>
    </row>
    <row r="67" spans="1:11" x14ac:dyDescent="0.25">
      <c r="A67" s="102" t="s">
        <v>305</v>
      </c>
      <c r="B67" s="103" t="s">
        <v>306</v>
      </c>
      <c r="C67" s="104"/>
      <c r="D67" s="104">
        <v>719859739</v>
      </c>
      <c r="E67" s="104"/>
      <c r="F67" s="104">
        <v>15765482</v>
      </c>
      <c r="G67" s="104"/>
      <c r="H67" s="105">
        <v>735625221</v>
      </c>
      <c r="I67" s="106"/>
      <c r="J67" s="106"/>
      <c r="K67" s="107"/>
    </row>
    <row r="68" spans="1:11" x14ac:dyDescent="0.25">
      <c r="A68" s="108" t="s">
        <v>307</v>
      </c>
      <c r="B68" s="109" t="s">
        <v>308</v>
      </c>
      <c r="C68" s="110"/>
      <c r="D68" s="110">
        <v>660332300</v>
      </c>
      <c r="E68" s="110"/>
      <c r="F68" s="110"/>
      <c r="G68" s="110"/>
      <c r="H68" s="111">
        <v>660332300</v>
      </c>
      <c r="I68" s="112"/>
      <c r="J68" s="112"/>
      <c r="K68" s="113"/>
    </row>
    <row r="69" spans="1:11" x14ac:dyDescent="0.25">
      <c r="A69" s="108" t="s">
        <v>309</v>
      </c>
      <c r="B69" s="109" t="s">
        <v>310</v>
      </c>
      <c r="C69" s="110"/>
      <c r="D69" s="110">
        <v>59527439</v>
      </c>
      <c r="E69" s="110"/>
      <c r="F69" s="110">
        <v>15765482</v>
      </c>
      <c r="G69" s="110"/>
      <c r="H69" s="111">
        <v>75292921</v>
      </c>
      <c r="I69" s="112"/>
      <c r="J69" s="112"/>
      <c r="K69" s="113"/>
    </row>
    <row r="70" spans="1:11" x14ac:dyDescent="0.25">
      <c r="A70" s="102" t="s">
        <v>311</v>
      </c>
      <c r="B70" s="103" t="s">
        <v>312</v>
      </c>
      <c r="C70" s="104"/>
      <c r="D70" s="104"/>
      <c r="E70" s="104">
        <v>72195496</v>
      </c>
      <c r="F70" s="104">
        <v>72195496</v>
      </c>
      <c r="G70" s="104"/>
      <c r="H70" s="105"/>
      <c r="I70" s="106"/>
      <c r="J70" s="106"/>
      <c r="K70" s="107"/>
    </row>
    <row r="71" spans="1:11" x14ac:dyDescent="0.25">
      <c r="A71" s="108" t="s">
        <v>313</v>
      </c>
      <c r="B71" s="109" t="s">
        <v>314</v>
      </c>
      <c r="C71" s="110"/>
      <c r="D71" s="110"/>
      <c r="E71" s="110">
        <v>72195496</v>
      </c>
      <c r="F71" s="110">
        <v>72195496</v>
      </c>
      <c r="G71" s="110"/>
      <c r="H71" s="111"/>
      <c r="I71" s="112"/>
      <c r="J71" s="112"/>
      <c r="K71" s="113"/>
    </row>
    <row r="72" spans="1:11" x14ac:dyDescent="0.25">
      <c r="A72" s="108" t="s">
        <v>315</v>
      </c>
      <c r="B72" s="109" t="s">
        <v>316</v>
      </c>
      <c r="C72" s="110"/>
      <c r="D72" s="110"/>
      <c r="E72" s="110">
        <v>72195496</v>
      </c>
      <c r="F72" s="110">
        <v>72195496</v>
      </c>
      <c r="G72" s="110"/>
      <c r="H72" s="111"/>
      <c r="I72" s="112"/>
      <c r="J72" s="112"/>
      <c r="K72" s="113"/>
    </row>
    <row r="73" spans="1:11" x14ac:dyDescent="0.25">
      <c r="A73" s="102" t="s">
        <v>317</v>
      </c>
      <c r="B73" s="103" t="s">
        <v>318</v>
      </c>
      <c r="C73" s="104"/>
      <c r="D73" s="104"/>
      <c r="E73" s="104">
        <v>22024</v>
      </c>
      <c r="F73" s="104">
        <v>22024</v>
      </c>
      <c r="G73" s="104"/>
      <c r="H73" s="105"/>
      <c r="I73" s="106"/>
      <c r="J73" s="106"/>
      <c r="K73" s="107"/>
    </row>
    <row r="74" spans="1:11" x14ac:dyDescent="0.25">
      <c r="A74" s="108" t="s">
        <v>319</v>
      </c>
      <c r="B74" s="109" t="s">
        <v>320</v>
      </c>
      <c r="C74" s="110"/>
      <c r="D74" s="110"/>
      <c r="E74" s="110">
        <v>22024</v>
      </c>
      <c r="F74" s="110">
        <v>22024</v>
      </c>
      <c r="G74" s="110"/>
      <c r="H74" s="111"/>
      <c r="I74" s="112"/>
      <c r="J74" s="112"/>
      <c r="K74" s="113"/>
    </row>
    <row r="75" spans="1:11" x14ac:dyDescent="0.25">
      <c r="A75" s="102" t="s">
        <v>321</v>
      </c>
      <c r="B75" s="103" t="s">
        <v>322</v>
      </c>
      <c r="C75" s="104"/>
      <c r="D75" s="104"/>
      <c r="E75" s="104">
        <v>26277664</v>
      </c>
      <c r="F75" s="104">
        <v>26277664</v>
      </c>
      <c r="G75" s="104"/>
      <c r="H75" s="105"/>
      <c r="I75" s="106"/>
      <c r="J75" s="106"/>
      <c r="K75" s="107"/>
    </row>
    <row r="76" spans="1:11" x14ac:dyDescent="0.25">
      <c r="A76" s="102" t="s">
        <v>323</v>
      </c>
      <c r="B76" s="103" t="s">
        <v>324</v>
      </c>
      <c r="C76" s="104"/>
      <c r="D76" s="104"/>
      <c r="E76" s="104">
        <v>26277664</v>
      </c>
      <c r="F76" s="104">
        <v>26277664</v>
      </c>
      <c r="G76" s="104"/>
      <c r="H76" s="105"/>
      <c r="I76" s="106"/>
      <c r="J76" s="106"/>
      <c r="K76" s="107"/>
    </row>
    <row r="77" spans="1:11" x14ac:dyDescent="0.25">
      <c r="A77" s="108" t="s">
        <v>325</v>
      </c>
      <c r="B77" s="109" t="s">
        <v>326</v>
      </c>
      <c r="C77" s="110"/>
      <c r="D77" s="110"/>
      <c r="E77" s="110">
        <v>26277664</v>
      </c>
      <c r="F77" s="110">
        <v>26277664</v>
      </c>
      <c r="G77" s="110"/>
      <c r="H77" s="111"/>
      <c r="I77" s="112"/>
      <c r="J77" s="112"/>
      <c r="K77" s="113"/>
    </row>
    <row r="78" spans="1:11" x14ac:dyDescent="0.25">
      <c r="A78" s="108" t="s">
        <v>327</v>
      </c>
      <c r="B78" s="109" t="s">
        <v>328</v>
      </c>
      <c r="C78" s="110"/>
      <c r="D78" s="110"/>
      <c r="E78" s="110">
        <v>26277664</v>
      </c>
      <c r="F78" s="110">
        <v>26277664</v>
      </c>
      <c r="G78" s="110"/>
      <c r="H78" s="111"/>
      <c r="I78" s="112"/>
      <c r="J78" s="112"/>
      <c r="K78" s="113"/>
    </row>
    <row r="79" spans="1:11" x14ac:dyDescent="0.25">
      <c r="A79" s="102" t="s">
        <v>329</v>
      </c>
      <c r="B79" s="103" t="s">
        <v>330</v>
      </c>
      <c r="C79" s="104"/>
      <c r="D79" s="104"/>
      <c r="E79" s="104"/>
      <c r="F79" s="104"/>
      <c r="G79" s="104"/>
      <c r="H79" s="105"/>
      <c r="I79" s="106"/>
      <c r="J79" s="106"/>
      <c r="K79" s="107"/>
    </row>
    <row r="80" spans="1:11" x14ac:dyDescent="0.25">
      <c r="A80" s="108" t="s">
        <v>331</v>
      </c>
      <c r="B80" s="109" t="s">
        <v>332</v>
      </c>
      <c r="C80" s="110"/>
      <c r="D80" s="110"/>
      <c r="E80" s="110"/>
      <c r="F80" s="110"/>
      <c r="G80" s="110"/>
      <c r="H80" s="111"/>
      <c r="I80" s="112"/>
      <c r="J80" s="112"/>
      <c r="K80" s="113"/>
    </row>
    <row r="81" spans="1:11" x14ac:dyDescent="0.25">
      <c r="A81" s="102" t="s">
        <v>333</v>
      </c>
      <c r="B81" s="103" t="s">
        <v>334</v>
      </c>
      <c r="C81" s="104"/>
      <c r="D81" s="104"/>
      <c r="E81" s="104">
        <v>30174374</v>
      </c>
      <c r="F81" s="104">
        <v>30174374</v>
      </c>
      <c r="G81" s="104"/>
      <c r="H81" s="105"/>
      <c r="I81" s="106"/>
      <c r="J81" s="106"/>
      <c r="K81" s="107"/>
    </row>
    <row r="82" spans="1:11" x14ac:dyDescent="0.25">
      <c r="A82" s="108" t="s">
        <v>335</v>
      </c>
      <c r="B82" s="109" t="s">
        <v>336</v>
      </c>
      <c r="C82" s="110"/>
      <c r="D82" s="110"/>
      <c r="E82" s="110">
        <v>8000000</v>
      </c>
      <c r="F82" s="110">
        <v>8000000</v>
      </c>
      <c r="G82" s="110"/>
      <c r="H82" s="111"/>
      <c r="I82" s="112"/>
      <c r="J82" s="112"/>
      <c r="K82" s="113"/>
    </row>
    <row r="83" spans="1:11" x14ac:dyDescent="0.25">
      <c r="A83" s="108" t="s">
        <v>337</v>
      </c>
      <c r="B83" s="109" t="s">
        <v>338</v>
      </c>
      <c r="C83" s="110"/>
      <c r="D83" s="110"/>
      <c r="E83" s="110">
        <v>1791653</v>
      </c>
      <c r="F83" s="110">
        <v>1791653</v>
      </c>
      <c r="G83" s="110"/>
      <c r="H83" s="111"/>
      <c r="I83" s="112"/>
      <c r="J83" s="112"/>
      <c r="K83" s="113"/>
    </row>
    <row r="84" spans="1:11" x14ac:dyDescent="0.25">
      <c r="A84" s="108" t="s">
        <v>339</v>
      </c>
      <c r="B84" s="109" t="s">
        <v>340</v>
      </c>
      <c r="C84" s="110"/>
      <c r="D84" s="110"/>
      <c r="E84" s="110"/>
      <c r="F84" s="110"/>
      <c r="G84" s="110"/>
      <c r="H84" s="111"/>
      <c r="I84" s="112"/>
      <c r="J84" s="112"/>
      <c r="K84" s="113"/>
    </row>
    <row r="85" spans="1:11" x14ac:dyDescent="0.25">
      <c r="A85" s="108" t="s">
        <v>341</v>
      </c>
      <c r="B85" s="109" t="s">
        <v>342</v>
      </c>
      <c r="C85" s="110"/>
      <c r="D85" s="110"/>
      <c r="E85" s="110">
        <v>5205429</v>
      </c>
      <c r="F85" s="110">
        <v>5205429</v>
      </c>
      <c r="G85" s="110"/>
      <c r="H85" s="111"/>
      <c r="I85" s="112"/>
      <c r="J85" s="112"/>
      <c r="K85" s="113"/>
    </row>
    <row r="86" spans="1:11" x14ac:dyDescent="0.25">
      <c r="A86" s="108" t="s">
        <v>343</v>
      </c>
      <c r="B86" s="109" t="s">
        <v>344</v>
      </c>
      <c r="C86" s="110"/>
      <c r="D86" s="110"/>
      <c r="E86" s="110">
        <v>142500</v>
      </c>
      <c r="F86" s="110">
        <v>142500</v>
      </c>
      <c r="G86" s="110"/>
      <c r="H86" s="111"/>
      <c r="I86" s="112"/>
      <c r="J86" s="112"/>
      <c r="K86" s="113"/>
    </row>
    <row r="87" spans="1:11" x14ac:dyDescent="0.25">
      <c r="A87" s="108" t="s">
        <v>345</v>
      </c>
      <c r="B87" s="109" t="s">
        <v>346</v>
      </c>
      <c r="C87" s="110"/>
      <c r="D87" s="110"/>
      <c r="E87" s="110"/>
      <c r="F87" s="110"/>
      <c r="G87" s="110"/>
      <c r="H87" s="111"/>
      <c r="I87" s="112"/>
      <c r="J87" s="112"/>
      <c r="K87" s="113"/>
    </row>
    <row r="88" spans="1:11" x14ac:dyDescent="0.25">
      <c r="A88" s="108" t="s">
        <v>347</v>
      </c>
      <c r="B88" s="109" t="s">
        <v>348</v>
      </c>
      <c r="C88" s="110"/>
      <c r="D88" s="110"/>
      <c r="E88" s="110">
        <v>62929</v>
      </c>
      <c r="F88" s="110">
        <v>62929</v>
      </c>
      <c r="G88" s="110"/>
      <c r="H88" s="111"/>
      <c r="I88" s="112"/>
      <c r="J88" s="112"/>
      <c r="K88" s="113"/>
    </row>
    <row r="89" spans="1:11" x14ac:dyDescent="0.25">
      <c r="A89" s="108" t="s">
        <v>349</v>
      </c>
      <c r="B89" s="109" t="s">
        <v>350</v>
      </c>
      <c r="C89" s="110"/>
      <c r="D89" s="110"/>
      <c r="E89" s="110">
        <v>5000000</v>
      </c>
      <c r="F89" s="110">
        <v>5000000</v>
      </c>
      <c r="G89" s="110"/>
      <c r="H89" s="111"/>
      <c r="I89" s="112"/>
      <c r="J89" s="112"/>
      <c r="K89" s="113"/>
    </row>
    <row r="90" spans="1:11" x14ac:dyDescent="0.25">
      <c r="A90" s="108" t="s">
        <v>351</v>
      </c>
      <c r="B90" s="109" t="s">
        <v>352</v>
      </c>
      <c r="C90" s="110"/>
      <c r="D90" s="110"/>
      <c r="E90" s="110">
        <v>15177292</v>
      </c>
      <c r="F90" s="110">
        <v>15177292</v>
      </c>
      <c r="G90" s="110"/>
      <c r="H90" s="111"/>
      <c r="I90" s="112"/>
      <c r="J90" s="112"/>
      <c r="K90" s="113"/>
    </row>
    <row r="91" spans="1:11" x14ac:dyDescent="0.25">
      <c r="A91" s="102" t="s">
        <v>353</v>
      </c>
      <c r="B91" s="103" t="s">
        <v>354</v>
      </c>
      <c r="C91" s="104"/>
      <c r="D91" s="104"/>
      <c r="E91" s="104"/>
      <c r="F91" s="104"/>
      <c r="G91" s="104"/>
      <c r="H91" s="105"/>
      <c r="I91" s="106"/>
      <c r="J91" s="106"/>
      <c r="K91" s="107"/>
    </row>
    <row r="92" spans="1:11" x14ac:dyDescent="0.25">
      <c r="A92" s="108" t="s">
        <v>355</v>
      </c>
      <c r="B92" s="109" t="s">
        <v>354</v>
      </c>
      <c r="C92" s="110"/>
      <c r="D92" s="110"/>
      <c r="E92" s="110"/>
      <c r="F92" s="110"/>
      <c r="G92" s="110"/>
      <c r="H92" s="111"/>
      <c r="I92" s="112"/>
      <c r="J92" s="112"/>
      <c r="K92" s="113"/>
    </row>
    <row r="93" spans="1:11" x14ac:dyDescent="0.25">
      <c r="A93" s="102" t="s">
        <v>356</v>
      </c>
      <c r="B93" s="103" t="s">
        <v>357</v>
      </c>
      <c r="C93" s="104"/>
      <c r="D93" s="104"/>
      <c r="E93" s="104"/>
      <c r="F93" s="104"/>
      <c r="G93" s="104"/>
      <c r="H93" s="105"/>
      <c r="I93" s="106"/>
      <c r="J93" s="106"/>
      <c r="K93" s="107"/>
    </row>
    <row r="94" spans="1:11" x14ac:dyDescent="0.25">
      <c r="A94" s="108" t="s">
        <v>358</v>
      </c>
      <c r="B94" s="109" t="s">
        <v>357</v>
      </c>
      <c r="C94" s="110"/>
      <c r="D94" s="110"/>
      <c r="E94" s="110"/>
      <c r="F94" s="110"/>
      <c r="G94" s="110"/>
      <c r="H94" s="111"/>
      <c r="I94" s="112"/>
      <c r="J94" s="112"/>
      <c r="K94" s="113"/>
    </row>
    <row r="95" spans="1:11" x14ac:dyDescent="0.25">
      <c r="A95" s="102" t="s">
        <v>359</v>
      </c>
      <c r="B95" s="103" t="s">
        <v>360</v>
      </c>
      <c r="C95" s="104"/>
      <c r="D95" s="104"/>
      <c r="E95" s="104"/>
      <c r="F95" s="104"/>
      <c r="G95" s="104"/>
      <c r="H95" s="105"/>
      <c r="I95" s="106"/>
      <c r="J95" s="106"/>
      <c r="K95" s="107"/>
    </row>
    <row r="96" spans="1:11" x14ac:dyDescent="0.25">
      <c r="A96" s="108" t="s">
        <v>361</v>
      </c>
      <c r="B96" s="109" t="s">
        <v>362</v>
      </c>
      <c r="C96" s="110"/>
      <c r="D96" s="110"/>
      <c r="E96" s="110"/>
      <c r="F96" s="110"/>
      <c r="G96" s="110"/>
      <c r="H96" s="111"/>
      <c r="I96" s="112"/>
      <c r="J96" s="112"/>
      <c r="K96" s="113"/>
    </row>
    <row r="97" spans="1:11" ht="14.4" thickBot="1" x14ac:dyDescent="0.3">
      <c r="A97" s="114" t="s">
        <v>363</v>
      </c>
      <c r="B97" s="115" t="s">
        <v>364</v>
      </c>
      <c r="C97" s="116"/>
      <c r="D97" s="116"/>
      <c r="E97" s="116">
        <v>72217520</v>
      </c>
      <c r="F97" s="116">
        <v>72217520</v>
      </c>
      <c r="G97" s="116"/>
      <c r="H97" s="117"/>
      <c r="I97" s="106"/>
      <c r="J97" s="106"/>
      <c r="K97" s="107"/>
    </row>
    <row r="98" spans="1:11" x14ac:dyDescent="0.25">
      <c r="C98" s="113"/>
      <c r="D98" s="113"/>
      <c r="E98" s="113"/>
      <c r="F98" s="113"/>
      <c r="G98" s="113"/>
      <c r="H98" s="113"/>
      <c r="I98" s="112"/>
      <c r="J98" s="112"/>
      <c r="K98" s="113"/>
    </row>
    <row r="99" spans="1:11" x14ac:dyDescent="0.25">
      <c r="B99" s="118" t="s">
        <v>365</v>
      </c>
      <c r="C99" s="107">
        <v>884585355</v>
      </c>
      <c r="D99" s="107">
        <v>884585355</v>
      </c>
      <c r="E99" s="107">
        <v>577618777</v>
      </c>
      <c r="F99" s="107">
        <v>577618777</v>
      </c>
      <c r="G99" s="107">
        <v>905765156</v>
      </c>
      <c r="H99" s="107">
        <v>905765156</v>
      </c>
      <c r="I99" s="106">
        <v>5010489036</v>
      </c>
      <c r="J99" s="106">
        <v>5010489036</v>
      </c>
      <c r="K99" s="107">
        <v>5588107813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H159"/>
  <sheetViews>
    <sheetView view="pageBreakPreview" topLeftCell="A10" zoomScale="85" zoomScaleNormal="100" zoomScaleSheetLayoutView="85" workbookViewId="0">
      <pane ySplit="4" topLeftCell="A14" activePane="bottomLeft" state="frozen"/>
      <selection activeCell="C85" sqref="C85"/>
      <selection pane="bottomLeft" activeCell="C83" sqref="C83:C85"/>
    </sheetView>
  </sheetViews>
  <sheetFormatPr defaultColWidth="9.09765625" defaultRowHeight="13.8" x14ac:dyDescent="0.25"/>
  <cols>
    <col min="1" max="1" width="4.3984375" style="25" customWidth="1"/>
    <col min="2" max="2" width="10.09765625" style="26" customWidth="1"/>
    <col min="3" max="3" width="72.296875" style="27" customWidth="1"/>
    <col min="4" max="4" width="33.8984375" style="26" customWidth="1"/>
    <col min="5" max="5" width="36.8984375" style="51" customWidth="1"/>
    <col min="6" max="6" width="27.59765625" style="26" customWidth="1"/>
    <col min="7" max="7" width="19.59765625" style="26" customWidth="1"/>
    <col min="8" max="16384" width="9.09765625" style="26"/>
  </cols>
  <sheetData>
    <row r="1" spans="1:8" x14ac:dyDescent="0.25">
      <c r="A1" s="25" t="s">
        <v>0</v>
      </c>
      <c r="B1" s="1"/>
      <c r="C1" s="2"/>
      <c r="D1" s="3"/>
    </row>
    <row r="2" spans="1:8" ht="17.399999999999999" x14ac:dyDescent="0.25">
      <c r="A2" s="599" t="s">
        <v>1</v>
      </c>
      <c r="B2" s="599"/>
      <c r="C2" s="599"/>
      <c r="D2" s="599"/>
      <c r="E2" s="599"/>
      <c r="F2" s="599"/>
      <c r="G2" s="599"/>
      <c r="H2" s="25"/>
    </row>
    <row r="3" spans="1:8" ht="11.25" customHeight="1" x14ac:dyDescent="0.25">
      <c r="A3" s="600" t="s">
        <v>142</v>
      </c>
      <c r="B3" s="600"/>
      <c r="C3" s="600"/>
      <c r="D3" s="600"/>
      <c r="E3" s="600"/>
      <c r="F3" s="600"/>
      <c r="G3" s="600"/>
    </row>
    <row r="4" spans="1:8" ht="14.25" customHeight="1" x14ac:dyDescent="0.25">
      <c r="A4" s="1"/>
      <c r="B4" s="4"/>
      <c r="D4" s="5"/>
    </row>
    <row r="5" spans="1:8" ht="21.75" customHeight="1" x14ac:dyDescent="0.25">
      <c r="A5" s="1"/>
      <c r="B5" s="4"/>
      <c r="F5" s="35" t="s">
        <v>2</v>
      </c>
      <c r="G5" s="36" t="s">
        <v>141</v>
      </c>
    </row>
    <row r="6" spans="1:8" ht="21.75" customHeight="1" x14ac:dyDescent="0.25">
      <c r="A6" s="1"/>
      <c r="B6" s="1"/>
      <c r="C6" s="4"/>
      <c r="F6" s="37" t="s">
        <v>3</v>
      </c>
      <c r="G6" s="38" t="s">
        <v>127</v>
      </c>
    </row>
    <row r="7" spans="1:8" ht="21.75" customHeight="1" x14ac:dyDescent="0.25">
      <c r="A7" s="1"/>
      <c r="B7" s="1"/>
      <c r="C7" s="4"/>
      <c r="F7" s="37" t="s">
        <v>4</v>
      </c>
      <c r="G7" s="38"/>
    </row>
    <row r="8" spans="1:8" ht="21.75" customHeight="1" x14ac:dyDescent="0.25">
      <c r="A8" s="6"/>
      <c r="B8" s="7"/>
      <c r="C8" s="4"/>
      <c r="F8" s="37" t="s">
        <v>5</v>
      </c>
      <c r="G8" s="38" t="s">
        <v>128</v>
      </c>
    </row>
    <row r="9" spans="1:8" x14ac:dyDescent="0.25">
      <c r="A9" s="8"/>
      <c r="B9" s="8"/>
      <c r="C9" s="2"/>
      <c r="D9" s="3"/>
      <c r="F9" s="39" t="s">
        <v>31</v>
      </c>
      <c r="G9" s="69">
        <v>44378</v>
      </c>
    </row>
    <row r="10" spans="1:8" x14ac:dyDescent="0.25">
      <c r="A10" s="8"/>
      <c r="B10" s="8"/>
      <c r="C10" s="2"/>
      <c r="D10" s="3"/>
      <c r="F10" s="39" t="s">
        <v>32</v>
      </c>
      <c r="G10" s="70">
        <v>44420</v>
      </c>
    </row>
    <row r="11" spans="1:8" x14ac:dyDescent="0.25">
      <c r="A11" s="8"/>
      <c r="B11" s="8"/>
      <c r="C11" s="2"/>
      <c r="D11" s="3"/>
      <c r="E11" s="52"/>
      <c r="F11" s="3"/>
    </row>
    <row r="12" spans="1:8" x14ac:dyDescent="0.25">
      <c r="A12" s="601" t="s">
        <v>6</v>
      </c>
      <c r="B12" s="602" t="s">
        <v>7</v>
      </c>
      <c r="C12" s="602" t="s">
        <v>8</v>
      </c>
      <c r="D12" s="603" t="s">
        <v>33</v>
      </c>
      <c r="E12" s="603"/>
      <c r="F12" s="603"/>
      <c r="G12" s="603"/>
    </row>
    <row r="13" spans="1:8" x14ac:dyDescent="0.25">
      <c r="A13" s="601"/>
      <c r="B13" s="602"/>
      <c r="C13" s="602"/>
      <c r="D13" s="9"/>
      <c r="E13" s="10" t="str">
        <f>F6</f>
        <v>Sen 1</v>
      </c>
      <c r="F13" s="10" t="str">
        <f>F7</f>
        <v>Sen 2</v>
      </c>
      <c r="G13" s="10" t="str">
        <f>F8</f>
        <v>Manager</v>
      </c>
    </row>
    <row r="14" spans="1:8" ht="13.5" customHeight="1" x14ac:dyDescent="0.25">
      <c r="A14" s="11">
        <v>1</v>
      </c>
      <c r="B14" s="12">
        <v>2</v>
      </c>
      <c r="C14" s="12">
        <v>3</v>
      </c>
      <c r="D14" s="13">
        <v>4</v>
      </c>
      <c r="E14" s="41">
        <v>5</v>
      </c>
      <c r="F14" s="41">
        <v>6</v>
      </c>
      <c r="G14" s="14">
        <v>7</v>
      </c>
    </row>
    <row r="15" spans="1:8" s="46" customFormat="1" ht="27.6" x14ac:dyDescent="0.25">
      <c r="A15" s="604">
        <v>1</v>
      </c>
      <c r="B15" s="605">
        <v>111</v>
      </c>
      <c r="C15" s="43" t="s">
        <v>35</v>
      </c>
      <c r="D15" s="44"/>
      <c r="E15" s="45"/>
      <c r="F15" s="45"/>
      <c r="G15" s="44"/>
    </row>
    <row r="16" spans="1:8" s="49" customFormat="1" x14ac:dyDescent="0.25">
      <c r="A16" s="604"/>
      <c r="B16" s="605"/>
      <c r="C16" s="43" t="s">
        <v>37</v>
      </c>
      <c r="D16" s="47"/>
      <c r="E16" s="53"/>
      <c r="F16" s="53"/>
      <c r="G16" s="48"/>
    </row>
    <row r="17" spans="1:7" s="49" customFormat="1" x14ac:dyDescent="0.25">
      <c r="A17" s="604"/>
      <c r="B17" s="605"/>
      <c r="C17" s="43" t="s">
        <v>36</v>
      </c>
      <c r="D17" s="47"/>
      <c r="E17" s="53"/>
      <c r="F17" s="53"/>
      <c r="G17" s="48"/>
    </row>
    <row r="18" spans="1:7" s="49" customFormat="1" x14ac:dyDescent="0.25">
      <c r="A18" s="604"/>
      <c r="B18" s="605"/>
      <c r="C18" s="43" t="s">
        <v>38</v>
      </c>
      <c r="D18" s="47"/>
      <c r="E18" s="53"/>
      <c r="F18" s="53"/>
      <c r="G18" s="48"/>
    </row>
    <row r="19" spans="1:7" s="49" customFormat="1" ht="27.6" x14ac:dyDescent="0.25">
      <c r="A19" s="604"/>
      <c r="B19" s="605"/>
      <c r="C19" s="50" t="s">
        <v>58</v>
      </c>
      <c r="D19" s="47"/>
      <c r="E19" s="53"/>
      <c r="F19" s="53"/>
      <c r="G19" s="48"/>
    </row>
    <row r="20" spans="1:7" s="29" customFormat="1" ht="27.6" x14ac:dyDescent="0.25">
      <c r="A20" s="606">
        <v>2</v>
      </c>
      <c r="B20" s="607">
        <v>112</v>
      </c>
      <c r="C20" s="15" t="s">
        <v>42</v>
      </c>
      <c r="D20" s="16"/>
      <c r="E20" s="54" t="s">
        <v>129</v>
      </c>
      <c r="F20" s="54"/>
      <c r="G20" s="28"/>
    </row>
    <row r="21" spans="1:7" s="29" customFormat="1" x14ac:dyDescent="0.25">
      <c r="A21" s="606"/>
      <c r="B21" s="607"/>
      <c r="C21" s="15" t="s">
        <v>39</v>
      </c>
      <c r="D21" s="16"/>
      <c r="E21" s="54" t="s">
        <v>130</v>
      </c>
      <c r="F21" s="54"/>
      <c r="G21" s="28"/>
    </row>
    <row r="22" spans="1:7" s="29" customFormat="1" ht="27.6" x14ac:dyDescent="0.25">
      <c r="A22" s="606"/>
      <c r="B22" s="607"/>
      <c r="C22" s="15" t="s">
        <v>40</v>
      </c>
      <c r="D22" s="16"/>
      <c r="E22" s="54" t="s">
        <v>130</v>
      </c>
      <c r="F22" s="54"/>
      <c r="G22" s="28"/>
    </row>
    <row r="23" spans="1:7" s="29" customFormat="1" ht="27.6" x14ac:dyDescent="0.25">
      <c r="A23" s="606"/>
      <c r="B23" s="607"/>
      <c r="C23" s="15" t="s">
        <v>41</v>
      </c>
      <c r="D23" s="16"/>
      <c r="E23" s="54" t="s">
        <v>129</v>
      </c>
      <c r="F23" s="54"/>
      <c r="G23" s="28"/>
    </row>
    <row r="24" spans="1:7" s="29" customFormat="1" ht="41.4" x14ac:dyDescent="0.25">
      <c r="A24" s="606"/>
      <c r="B24" s="607"/>
      <c r="C24" s="15" t="s">
        <v>59</v>
      </c>
      <c r="D24" s="16"/>
      <c r="E24" s="54" t="s">
        <v>152</v>
      </c>
      <c r="F24" s="54"/>
      <c r="G24" s="28"/>
    </row>
    <row r="25" spans="1:7" s="29" customFormat="1" ht="41.4" x14ac:dyDescent="0.25">
      <c r="A25" s="606"/>
      <c r="B25" s="607"/>
      <c r="C25" s="15" t="s">
        <v>43</v>
      </c>
      <c r="D25" s="16"/>
      <c r="E25" s="54" t="s">
        <v>129</v>
      </c>
      <c r="F25" s="54"/>
      <c r="G25" s="28"/>
    </row>
    <row r="26" spans="1:7" s="49" customFormat="1" ht="27.6" x14ac:dyDescent="0.25">
      <c r="A26" s="608">
        <v>3</v>
      </c>
      <c r="B26" s="610">
        <v>128</v>
      </c>
      <c r="C26" s="43" t="s">
        <v>44</v>
      </c>
      <c r="D26" s="47"/>
      <c r="E26" s="53"/>
      <c r="F26" s="53"/>
      <c r="G26" s="48"/>
    </row>
    <row r="27" spans="1:7" s="49" customFormat="1" x14ac:dyDescent="0.25">
      <c r="A27" s="609"/>
      <c r="B27" s="611"/>
      <c r="C27" s="43" t="s">
        <v>45</v>
      </c>
      <c r="D27" s="47"/>
      <c r="E27" s="53"/>
      <c r="F27" s="53"/>
      <c r="G27" s="48"/>
    </row>
    <row r="28" spans="1:7" s="29" customFormat="1" ht="27.6" x14ac:dyDescent="0.25">
      <c r="A28" s="612">
        <v>4</v>
      </c>
      <c r="B28" s="607">
        <v>131</v>
      </c>
      <c r="C28" s="15" t="s">
        <v>46</v>
      </c>
      <c r="D28" s="16"/>
      <c r="E28" s="54" t="s">
        <v>130</v>
      </c>
      <c r="F28" s="54"/>
      <c r="G28" s="28"/>
    </row>
    <row r="29" spans="1:7" s="29" customFormat="1" x14ac:dyDescent="0.25">
      <c r="A29" s="612"/>
      <c r="B29" s="607"/>
      <c r="C29" s="15" t="s">
        <v>47</v>
      </c>
      <c r="D29" s="16"/>
      <c r="E29" s="54" t="s">
        <v>130</v>
      </c>
      <c r="F29" s="54"/>
      <c r="G29" s="28"/>
    </row>
    <row r="30" spans="1:7" s="29" customFormat="1" x14ac:dyDescent="0.25">
      <c r="A30" s="612"/>
      <c r="B30" s="607"/>
      <c r="C30" s="15" t="s">
        <v>36</v>
      </c>
      <c r="D30" s="16"/>
      <c r="E30" s="54" t="s">
        <v>130</v>
      </c>
      <c r="F30" s="54"/>
      <c r="G30" s="28"/>
    </row>
    <row r="31" spans="1:7" s="29" customFormat="1" x14ac:dyDescent="0.25">
      <c r="A31" s="612"/>
      <c r="B31" s="607"/>
      <c r="C31" s="15" t="s">
        <v>48</v>
      </c>
      <c r="D31" s="16"/>
      <c r="E31" s="54" t="s">
        <v>153</v>
      </c>
      <c r="F31" s="54"/>
      <c r="G31" s="28"/>
    </row>
    <row r="32" spans="1:7" s="29" customFormat="1" x14ac:dyDescent="0.25">
      <c r="A32" s="612"/>
      <c r="B32" s="607"/>
      <c r="C32" s="15" t="s">
        <v>9</v>
      </c>
      <c r="D32" s="16"/>
      <c r="E32" s="54" t="s">
        <v>132</v>
      </c>
      <c r="F32" s="54"/>
      <c r="G32" s="28"/>
    </row>
    <row r="33" spans="1:7" s="29" customFormat="1" ht="41.4" x14ac:dyDescent="0.25">
      <c r="A33" s="612"/>
      <c r="B33" s="607"/>
      <c r="C33" s="30" t="s">
        <v>49</v>
      </c>
      <c r="D33" s="16"/>
      <c r="E33" s="54" t="s">
        <v>130</v>
      </c>
      <c r="F33" s="54"/>
      <c r="G33" s="28"/>
    </row>
    <row r="34" spans="1:7" s="29" customFormat="1" x14ac:dyDescent="0.25">
      <c r="A34" s="612"/>
      <c r="B34" s="607"/>
      <c r="C34" s="24" t="s">
        <v>52</v>
      </c>
      <c r="D34" s="16"/>
      <c r="E34" s="54" t="s">
        <v>130</v>
      </c>
      <c r="F34" s="54"/>
      <c r="G34" s="28"/>
    </row>
    <row r="35" spans="1:7" s="29" customFormat="1" ht="27.6" x14ac:dyDescent="0.25">
      <c r="A35" s="612"/>
      <c r="B35" s="607"/>
      <c r="C35" s="24" t="s">
        <v>50</v>
      </c>
      <c r="D35" s="16"/>
      <c r="E35" s="54" t="s">
        <v>130</v>
      </c>
      <c r="F35" s="54"/>
      <c r="G35" s="28"/>
    </row>
    <row r="36" spans="1:7" s="29" customFormat="1" x14ac:dyDescent="0.25">
      <c r="A36" s="612"/>
      <c r="B36" s="607"/>
      <c r="C36" s="24" t="s">
        <v>51</v>
      </c>
      <c r="D36" s="16"/>
      <c r="E36" s="54" t="s">
        <v>130</v>
      </c>
      <c r="F36" s="54"/>
      <c r="G36" s="28"/>
    </row>
    <row r="37" spans="1:7" s="29" customFormat="1" ht="27.6" x14ac:dyDescent="0.25">
      <c r="A37" s="612"/>
      <c r="B37" s="607"/>
      <c r="C37" s="30" t="s">
        <v>53</v>
      </c>
      <c r="D37" s="16"/>
      <c r="E37" s="54" t="s">
        <v>130</v>
      </c>
      <c r="F37" s="54"/>
      <c r="G37" s="28"/>
    </row>
    <row r="38" spans="1:7" s="29" customFormat="1" ht="27.6" x14ac:dyDescent="0.25">
      <c r="A38" s="612"/>
      <c r="B38" s="607"/>
      <c r="C38" s="15" t="s">
        <v>40</v>
      </c>
      <c r="D38" s="16"/>
      <c r="E38" s="54" t="s">
        <v>130</v>
      </c>
      <c r="F38" s="54"/>
      <c r="G38" s="28"/>
    </row>
    <row r="39" spans="1:7" s="29" customFormat="1" ht="27.6" x14ac:dyDescent="0.25">
      <c r="A39" s="612"/>
      <c r="B39" s="607"/>
      <c r="C39" s="15" t="s">
        <v>41</v>
      </c>
      <c r="D39" s="16"/>
      <c r="E39" s="54" t="s">
        <v>133</v>
      </c>
      <c r="F39" s="54"/>
      <c r="G39" s="28"/>
    </row>
    <row r="40" spans="1:7" s="29" customFormat="1" x14ac:dyDescent="0.25">
      <c r="A40" s="606">
        <v>5</v>
      </c>
      <c r="B40" s="607">
        <v>133</v>
      </c>
      <c r="C40" s="15" t="s">
        <v>54</v>
      </c>
      <c r="D40" s="16"/>
      <c r="E40" s="54" t="s">
        <v>130</v>
      </c>
      <c r="F40" s="54"/>
      <c r="G40" s="28"/>
    </row>
    <row r="41" spans="1:7" s="29" customFormat="1" ht="236.4" x14ac:dyDescent="0.25">
      <c r="A41" s="606"/>
      <c r="B41" s="607"/>
      <c r="C41" s="15" t="s">
        <v>64</v>
      </c>
      <c r="D41" s="16"/>
      <c r="E41" s="54" t="s">
        <v>135</v>
      </c>
      <c r="F41" s="54"/>
      <c r="G41" s="28"/>
    </row>
    <row r="42" spans="1:7" s="59" customFormat="1" x14ac:dyDescent="0.25">
      <c r="A42" s="608">
        <v>6</v>
      </c>
      <c r="B42" s="610">
        <v>138</v>
      </c>
      <c r="C42" s="43" t="s">
        <v>57</v>
      </c>
      <c r="D42" s="43"/>
      <c r="E42" s="57"/>
      <c r="F42" s="57"/>
      <c r="G42" s="58"/>
    </row>
    <row r="43" spans="1:7" s="59" customFormat="1" x14ac:dyDescent="0.25">
      <c r="A43" s="613"/>
      <c r="B43" s="614"/>
      <c r="C43" s="43" t="s">
        <v>36</v>
      </c>
      <c r="D43" s="43"/>
      <c r="E43" s="57"/>
      <c r="F43" s="57"/>
      <c r="G43" s="58"/>
    </row>
    <row r="44" spans="1:7" s="59" customFormat="1" x14ac:dyDescent="0.25">
      <c r="A44" s="613"/>
      <c r="B44" s="614"/>
      <c r="C44" s="43" t="s">
        <v>56</v>
      </c>
      <c r="D44" s="43"/>
      <c r="E44" s="57"/>
      <c r="F44" s="57"/>
      <c r="G44" s="58"/>
    </row>
    <row r="45" spans="1:7" s="59" customFormat="1" ht="41.4" x14ac:dyDescent="0.25">
      <c r="A45" s="613"/>
      <c r="B45" s="614"/>
      <c r="C45" s="50" t="s">
        <v>60</v>
      </c>
      <c r="D45" s="60"/>
      <c r="E45" s="57"/>
      <c r="F45" s="57"/>
      <c r="G45" s="58"/>
    </row>
    <row r="46" spans="1:7" s="59" customFormat="1" x14ac:dyDescent="0.25">
      <c r="A46" s="613"/>
      <c r="B46" s="614"/>
      <c r="C46" s="50" t="s">
        <v>55</v>
      </c>
      <c r="D46" s="60"/>
      <c r="E46" s="57"/>
      <c r="F46" s="57"/>
      <c r="G46" s="58"/>
    </row>
    <row r="47" spans="1:7" s="49" customFormat="1" x14ac:dyDescent="0.25">
      <c r="A47" s="615">
        <f>A42+1</f>
        <v>7</v>
      </c>
      <c r="B47" s="605">
        <v>141</v>
      </c>
      <c r="C47" s="43" t="s">
        <v>61</v>
      </c>
      <c r="D47" s="62"/>
      <c r="E47" s="53"/>
      <c r="F47" s="53"/>
      <c r="G47" s="48"/>
    </row>
    <row r="48" spans="1:7" s="49" customFormat="1" x14ac:dyDescent="0.25">
      <c r="A48" s="615"/>
      <c r="B48" s="605"/>
      <c r="C48" s="43" t="s">
        <v>36</v>
      </c>
      <c r="D48" s="62"/>
      <c r="E48" s="53"/>
      <c r="F48" s="53"/>
      <c r="G48" s="48"/>
    </row>
    <row r="49" spans="1:7" s="49" customFormat="1" x14ac:dyDescent="0.25">
      <c r="A49" s="615"/>
      <c r="B49" s="605"/>
      <c r="C49" s="43" t="s">
        <v>62</v>
      </c>
      <c r="D49" s="62"/>
      <c r="E49" s="53"/>
      <c r="F49" s="53"/>
      <c r="G49" s="48"/>
    </row>
    <row r="50" spans="1:7" s="49" customFormat="1" x14ac:dyDescent="0.25">
      <c r="A50" s="615"/>
      <c r="B50" s="605"/>
      <c r="C50" s="43" t="s">
        <v>63</v>
      </c>
      <c r="D50" s="62"/>
      <c r="E50" s="53"/>
      <c r="F50" s="53"/>
      <c r="G50" s="48"/>
    </row>
    <row r="51" spans="1:7" s="29" customFormat="1" ht="27.6" x14ac:dyDescent="0.25">
      <c r="A51" s="606">
        <v>8</v>
      </c>
      <c r="B51" s="607" t="s">
        <v>10</v>
      </c>
      <c r="C51" s="17" t="s">
        <v>67</v>
      </c>
      <c r="D51" s="23"/>
      <c r="E51" s="54" t="s">
        <v>129</v>
      </c>
      <c r="F51" s="54"/>
      <c r="G51" s="28"/>
    </row>
    <row r="52" spans="1:7" s="29" customFormat="1" x14ac:dyDescent="0.25">
      <c r="A52" s="606"/>
      <c r="B52" s="607"/>
      <c r="C52" s="17" t="s">
        <v>65</v>
      </c>
      <c r="D52" s="23"/>
      <c r="E52" s="54" t="s">
        <v>129</v>
      </c>
      <c r="F52" s="54"/>
      <c r="G52" s="28"/>
    </row>
    <row r="53" spans="1:7" s="29" customFormat="1" x14ac:dyDescent="0.25">
      <c r="A53" s="606"/>
      <c r="B53" s="607"/>
      <c r="C53" s="17" t="s">
        <v>102</v>
      </c>
      <c r="D53" s="23"/>
      <c r="E53" s="54" t="s">
        <v>136</v>
      </c>
      <c r="F53" s="54"/>
      <c r="G53" s="28"/>
    </row>
    <row r="54" spans="1:7" s="29" customFormat="1" ht="27.6" x14ac:dyDescent="0.25">
      <c r="A54" s="606"/>
      <c r="B54" s="607"/>
      <c r="C54" s="17" t="s">
        <v>66</v>
      </c>
      <c r="D54" s="23"/>
      <c r="E54" s="54" t="s">
        <v>136</v>
      </c>
      <c r="F54" s="54"/>
      <c r="G54" s="28"/>
    </row>
    <row r="55" spans="1:7" s="29" customFormat="1" x14ac:dyDescent="0.25">
      <c r="A55" s="606"/>
      <c r="B55" s="607"/>
      <c r="C55" s="15" t="s">
        <v>36</v>
      </c>
      <c r="D55" s="23"/>
      <c r="E55" s="54" t="s">
        <v>136</v>
      </c>
      <c r="F55" s="54"/>
      <c r="G55" s="28"/>
    </row>
    <row r="56" spans="1:7" s="29" customFormat="1" x14ac:dyDescent="0.25">
      <c r="A56" s="606"/>
      <c r="B56" s="607"/>
      <c r="C56" s="15" t="s">
        <v>12</v>
      </c>
      <c r="D56" s="23"/>
      <c r="E56" s="54" t="s">
        <v>136</v>
      </c>
      <c r="F56" s="54"/>
      <c r="G56" s="28"/>
    </row>
    <row r="57" spans="1:7" s="29" customFormat="1" x14ac:dyDescent="0.25">
      <c r="A57" s="606"/>
      <c r="B57" s="607"/>
      <c r="C57" s="15" t="s">
        <v>68</v>
      </c>
      <c r="D57" s="23"/>
      <c r="E57" s="54" t="s">
        <v>136</v>
      </c>
      <c r="F57" s="54"/>
      <c r="G57" s="28"/>
    </row>
    <row r="58" spans="1:7" s="29" customFormat="1" ht="27.6" x14ac:dyDescent="0.25">
      <c r="A58" s="606"/>
      <c r="B58" s="607"/>
      <c r="C58" s="15" t="s">
        <v>11</v>
      </c>
      <c r="D58" s="23"/>
      <c r="E58" s="54" t="s">
        <v>129</v>
      </c>
      <c r="F58" s="54"/>
      <c r="G58" s="28"/>
    </row>
    <row r="59" spans="1:7" s="29" customFormat="1" x14ac:dyDescent="0.25">
      <c r="A59" s="606"/>
      <c r="B59" s="607"/>
      <c r="C59" s="15" t="s">
        <v>70</v>
      </c>
      <c r="D59" s="23"/>
      <c r="E59" s="54" t="s">
        <v>136</v>
      </c>
      <c r="F59" s="54"/>
      <c r="G59" s="28"/>
    </row>
    <row r="60" spans="1:7" s="29" customFormat="1" ht="41.4" x14ac:dyDescent="0.25">
      <c r="A60" s="606"/>
      <c r="B60" s="607"/>
      <c r="C60" s="17" t="s">
        <v>69</v>
      </c>
      <c r="D60" s="23"/>
      <c r="E60" s="54" t="s">
        <v>129</v>
      </c>
      <c r="F60" s="54"/>
      <c r="G60" s="28"/>
    </row>
    <row r="61" spans="1:7" s="29" customFormat="1" ht="27.6" x14ac:dyDescent="0.25">
      <c r="A61" s="606"/>
      <c r="B61" s="607"/>
      <c r="C61" s="15" t="s">
        <v>13</v>
      </c>
      <c r="D61" s="23"/>
      <c r="E61" s="54" t="s">
        <v>129</v>
      </c>
      <c r="F61" s="54"/>
      <c r="G61" s="28"/>
    </row>
    <row r="62" spans="1:7" s="29" customFormat="1" x14ac:dyDescent="0.25">
      <c r="A62" s="606"/>
      <c r="B62" s="607"/>
      <c r="C62" s="15" t="s">
        <v>71</v>
      </c>
      <c r="D62" s="23"/>
      <c r="E62" s="54" t="s">
        <v>129</v>
      </c>
      <c r="F62" s="54"/>
      <c r="G62" s="28"/>
    </row>
    <row r="63" spans="1:7" s="29" customFormat="1" ht="27.6" x14ac:dyDescent="0.25">
      <c r="A63" s="606">
        <v>9</v>
      </c>
      <c r="B63" s="607">
        <v>242</v>
      </c>
      <c r="C63" s="24" t="s">
        <v>74</v>
      </c>
      <c r="D63" s="23"/>
      <c r="E63" s="54" t="s">
        <v>130</v>
      </c>
      <c r="F63" s="54"/>
      <c r="G63" s="28"/>
    </row>
    <row r="64" spans="1:7" s="29" customFormat="1" ht="96.6" x14ac:dyDescent="0.25">
      <c r="A64" s="606"/>
      <c r="B64" s="607"/>
      <c r="C64" s="15" t="s">
        <v>73</v>
      </c>
      <c r="D64" s="23"/>
      <c r="E64" s="54" t="s">
        <v>130</v>
      </c>
      <c r="F64" s="54"/>
      <c r="G64" s="28"/>
    </row>
    <row r="65" spans="1:7" s="29" customFormat="1" x14ac:dyDescent="0.25">
      <c r="A65" s="606"/>
      <c r="B65" s="607"/>
      <c r="C65" s="15" t="s">
        <v>72</v>
      </c>
      <c r="D65" s="23"/>
      <c r="E65" s="54" t="s">
        <v>130</v>
      </c>
      <c r="F65" s="54"/>
      <c r="G65" s="28"/>
    </row>
    <row r="66" spans="1:7" s="29" customFormat="1" x14ac:dyDescent="0.25">
      <c r="A66" s="606"/>
      <c r="B66" s="607"/>
      <c r="C66" s="15" t="s">
        <v>36</v>
      </c>
      <c r="D66" s="23"/>
      <c r="E66" s="54" t="s">
        <v>130</v>
      </c>
      <c r="F66" s="54"/>
      <c r="G66" s="28"/>
    </row>
    <row r="67" spans="1:7" s="49" customFormat="1" ht="41.4" x14ac:dyDescent="0.25">
      <c r="A67" s="615">
        <v>10</v>
      </c>
      <c r="B67" s="605" t="s">
        <v>14</v>
      </c>
      <c r="C67" s="63" t="s">
        <v>76</v>
      </c>
      <c r="D67" s="62"/>
      <c r="E67" s="53"/>
      <c r="F67" s="53"/>
      <c r="G67" s="48"/>
    </row>
    <row r="68" spans="1:7" s="49" customFormat="1" ht="41.4" x14ac:dyDescent="0.25">
      <c r="A68" s="615"/>
      <c r="B68" s="605"/>
      <c r="C68" s="43" t="s">
        <v>15</v>
      </c>
      <c r="D68" s="62"/>
      <c r="E68" s="53"/>
      <c r="F68" s="53"/>
      <c r="G68" s="48"/>
    </row>
    <row r="69" spans="1:7" s="49" customFormat="1" ht="82.8" x14ac:dyDescent="0.25">
      <c r="A69" s="615"/>
      <c r="B69" s="605"/>
      <c r="C69" s="43" t="s">
        <v>78</v>
      </c>
      <c r="D69" s="62"/>
      <c r="E69" s="53"/>
      <c r="F69" s="53"/>
      <c r="G69" s="48"/>
    </row>
    <row r="70" spans="1:7" s="49" customFormat="1" x14ac:dyDescent="0.25">
      <c r="A70" s="615"/>
      <c r="B70" s="605"/>
      <c r="C70" s="43" t="s">
        <v>75</v>
      </c>
      <c r="D70" s="62"/>
      <c r="E70" s="53"/>
      <c r="F70" s="53"/>
      <c r="G70" s="48"/>
    </row>
    <row r="71" spans="1:7" s="59" customFormat="1" ht="41.4" x14ac:dyDescent="0.25">
      <c r="A71" s="615"/>
      <c r="B71" s="605"/>
      <c r="C71" s="43" t="s">
        <v>77</v>
      </c>
      <c r="D71" s="60"/>
      <c r="E71" s="57"/>
      <c r="F71" s="57"/>
      <c r="G71" s="58"/>
    </row>
    <row r="72" spans="1:7" s="59" customFormat="1" ht="27.6" x14ac:dyDescent="0.25">
      <c r="A72" s="615"/>
      <c r="B72" s="605"/>
      <c r="C72" s="43" t="s">
        <v>79</v>
      </c>
      <c r="D72" s="60"/>
      <c r="E72" s="57"/>
      <c r="F72" s="57"/>
      <c r="G72" s="58"/>
    </row>
    <row r="73" spans="1:7" s="59" customFormat="1" x14ac:dyDescent="0.25">
      <c r="A73" s="615"/>
      <c r="B73" s="605"/>
      <c r="C73" s="43" t="s">
        <v>36</v>
      </c>
      <c r="D73" s="60"/>
      <c r="E73" s="57"/>
      <c r="F73" s="57"/>
      <c r="G73" s="58"/>
    </row>
    <row r="74" spans="1:7" s="49" customFormat="1" x14ac:dyDescent="0.25">
      <c r="A74" s="615">
        <v>11</v>
      </c>
      <c r="B74" s="605">
        <v>241</v>
      </c>
      <c r="C74" s="64" t="s">
        <v>16</v>
      </c>
      <c r="D74" s="62"/>
      <c r="E74" s="53"/>
      <c r="F74" s="53"/>
      <c r="G74" s="48"/>
    </row>
    <row r="75" spans="1:7" s="49" customFormat="1" ht="27.6" x14ac:dyDescent="0.25">
      <c r="A75" s="615"/>
      <c r="B75" s="605"/>
      <c r="C75" s="65" t="s">
        <v>17</v>
      </c>
      <c r="D75" s="62"/>
      <c r="E75" s="53"/>
      <c r="F75" s="53"/>
      <c r="G75" s="48"/>
    </row>
    <row r="76" spans="1:7" s="49" customFormat="1" x14ac:dyDescent="0.25">
      <c r="A76" s="615"/>
      <c r="B76" s="605"/>
      <c r="C76" s="64" t="s">
        <v>18</v>
      </c>
      <c r="D76" s="62"/>
      <c r="E76" s="53"/>
      <c r="F76" s="53"/>
      <c r="G76" s="48"/>
    </row>
    <row r="77" spans="1:7" s="49" customFormat="1" x14ac:dyDescent="0.25">
      <c r="A77" s="615"/>
      <c r="B77" s="605"/>
      <c r="C77" s="43" t="s">
        <v>36</v>
      </c>
      <c r="D77" s="62"/>
      <c r="E77" s="53"/>
      <c r="F77" s="53"/>
      <c r="G77" s="48"/>
    </row>
    <row r="78" spans="1:7" s="29" customFormat="1" ht="27.6" x14ac:dyDescent="0.25">
      <c r="A78" s="18"/>
      <c r="B78" s="616">
        <v>244</v>
      </c>
      <c r="C78" s="15" t="s">
        <v>144</v>
      </c>
      <c r="D78" s="23"/>
      <c r="E78" s="54" t="s">
        <v>147</v>
      </c>
      <c r="F78" s="54"/>
      <c r="G78" s="28"/>
    </row>
    <row r="79" spans="1:7" s="29" customFormat="1" x14ac:dyDescent="0.25">
      <c r="A79" s="18"/>
      <c r="B79" s="617"/>
      <c r="C79" s="15" t="s">
        <v>145</v>
      </c>
      <c r="D79" s="23"/>
      <c r="E79" s="54" t="s">
        <v>130</v>
      </c>
      <c r="F79" s="54"/>
      <c r="G79" s="28"/>
    </row>
    <row r="80" spans="1:7" s="29" customFormat="1" ht="27.6" x14ac:dyDescent="0.25">
      <c r="A80" s="606">
        <v>12</v>
      </c>
      <c r="B80" s="607">
        <v>331</v>
      </c>
      <c r="C80" s="15" t="s">
        <v>80</v>
      </c>
      <c r="D80" s="23"/>
      <c r="E80" s="54" t="s">
        <v>130</v>
      </c>
      <c r="F80" s="54"/>
      <c r="G80" s="28"/>
    </row>
    <row r="81" spans="1:7" s="29" customFormat="1" x14ac:dyDescent="0.25">
      <c r="A81" s="606"/>
      <c r="B81" s="607"/>
      <c r="C81" s="15" t="s">
        <v>47</v>
      </c>
      <c r="D81" s="23"/>
      <c r="E81" s="54" t="s">
        <v>130</v>
      </c>
      <c r="F81" s="54"/>
      <c r="G81" s="28"/>
    </row>
    <row r="82" spans="1:7" s="29" customFormat="1" x14ac:dyDescent="0.25">
      <c r="A82" s="606"/>
      <c r="B82" s="607"/>
      <c r="C82" s="15" t="s">
        <v>36</v>
      </c>
      <c r="D82" s="23"/>
      <c r="E82" s="54" t="s">
        <v>130</v>
      </c>
      <c r="F82" s="54"/>
      <c r="G82" s="28"/>
    </row>
    <row r="83" spans="1:7" s="29" customFormat="1" x14ac:dyDescent="0.25">
      <c r="A83" s="606"/>
      <c r="B83" s="607"/>
      <c r="C83" s="618" t="s">
        <v>81</v>
      </c>
      <c r="D83" s="23"/>
      <c r="E83" s="54"/>
      <c r="F83" s="54"/>
      <c r="G83" s="28"/>
    </row>
    <row r="84" spans="1:7" s="29" customFormat="1" x14ac:dyDescent="0.25">
      <c r="A84" s="606"/>
      <c r="B84" s="607"/>
      <c r="C84" s="619"/>
      <c r="D84" s="23" t="s">
        <v>162</v>
      </c>
      <c r="E84" s="73">
        <v>12100000</v>
      </c>
      <c r="F84" s="54"/>
      <c r="G84" s="28"/>
    </row>
    <row r="85" spans="1:7" s="29" customFormat="1" ht="41.4" x14ac:dyDescent="0.25">
      <c r="A85" s="606"/>
      <c r="B85" s="607"/>
      <c r="C85" s="620"/>
      <c r="D85" s="23" t="s">
        <v>154</v>
      </c>
      <c r="E85" s="73">
        <v>-484000000</v>
      </c>
      <c r="F85" s="54"/>
      <c r="G85" s="28"/>
    </row>
    <row r="86" spans="1:7" s="29" customFormat="1" x14ac:dyDescent="0.25">
      <c r="A86" s="606"/>
      <c r="B86" s="607"/>
      <c r="C86" s="15" t="s">
        <v>19</v>
      </c>
      <c r="D86" s="23"/>
      <c r="E86" s="54" t="s">
        <v>130</v>
      </c>
      <c r="F86" s="54"/>
      <c r="G86" s="28"/>
    </row>
    <row r="87" spans="1:7" s="29" customFormat="1" ht="27.6" x14ac:dyDescent="0.25">
      <c r="A87" s="606"/>
      <c r="B87" s="607"/>
      <c r="C87" s="24" t="s">
        <v>84</v>
      </c>
      <c r="D87" s="23"/>
      <c r="E87" s="54" t="s">
        <v>133</v>
      </c>
      <c r="F87" s="54"/>
      <c r="G87" s="28"/>
    </row>
    <row r="88" spans="1:7" s="29" customFormat="1" ht="27.6" x14ac:dyDescent="0.25">
      <c r="A88" s="606"/>
      <c r="B88" s="607"/>
      <c r="C88" s="24" t="s">
        <v>50</v>
      </c>
      <c r="D88" s="23"/>
      <c r="E88" s="54" t="s">
        <v>133</v>
      </c>
      <c r="F88" s="54"/>
      <c r="G88" s="28"/>
    </row>
    <row r="89" spans="1:7" s="29" customFormat="1" x14ac:dyDescent="0.25">
      <c r="A89" s="606"/>
      <c r="B89" s="607"/>
      <c r="C89" s="24" t="s">
        <v>51</v>
      </c>
      <c r="D89" s="23"/>
      <c r="E89" s="54" t="s">
        <v>133</v>
      </c>
      <c r="F89" s="54"/>
      <c r="G89" s="28"/>
    </row>
    <row r="90" spans="1:7" s="29" customFormat="1" x14ac:dyDescent="0.25">
      <c r="A90" s="606"/>
      <c r="B90" s="607"/>
      <c r="C90" s="15" t="s">
        <v>83</v>
      </c>
      <c r="D90" s="23"/>
      <c r="E90" s="54" t="s">
        <v>133</v>
      </c>
      <c r="F90" s="54"/>
      <c r="G90" s="28"/>
    </row>
    <row r="91" spans="1:7" s="29" customFormat="1" ht="96.6" x14ac:dyDescent="0.25">
      <c r="A91" s="606"/>
      <c r="B91" s="607"/>
      <c r="C91" s="24" t="s">
        <v>82</v>
      </c>
      <c r="D91" s="23"/>
      <c r="E91" s="54" t="s">
        <v>133</v>
      </c>
      <c r="F91" s="54"/>
      <c r="G91" s="28"/>
    </row>
    <row r="92" spans="1:7" s="29" customFormat="1" ht="27.6" x14ac:dyDescent="0.25">
      <c r="A92" s="606"/>
      <c r="B92" s="607"/>
      <c r="C92" s="15" t="s">
        <v>40</v>
      </c>
      <c r="D92" s="23"/>
      <c r="E92" s="54" t="s">
        <v>133</v>
      </c>
      <c r="F92" s="54"/>
      <c r="G92" s="28"/>
    </row>
    <row r="93" spans="1:7" s="29" customFormat="1" ht="27.6" x14ac:dyDescent="0.25">
      <c r="A93" s="606"/>
      <c r="B93" s="607"/>
      <c r="C93" s="15" t="s">
        <v>41</v>
      </c>
      <c r="D93" s="23"/>
      <c r="E93" s="54" t="s">
        <v>133</v>
      </c>
      <c r="F93" s="54"/>
      <c r="G93" s="28"/>
    </row>
    <row r="94" spans="1:7" s="29" customFormat="1" x14ac:dyDescent="0.25">
      <c r="A94" s="606">
        <v>13</v>
      </c>
      <c r="B94" s="607">
        <v>333</v>
      </c>
      <c r="C94" s="15" t="s">
        <v>36</v>
      </c>
      <c r="D94" s="23"/>
      <c r="E94" s="54" t="s">
        <v>130</v>
      </c>
      <c r="F94" s="54"/>
      <c r="G94" s="28"/>
    </row>
    <row r="95" spans="1:7" s="29" customFormat="1" x14ac:dyDescent="0.25">
      <c r="A95" s="606"/>
      <c r="B95" s="607"/>
      <c r="C95" s="618" t="s">
        <v>85</v>
      </c>
      <c r="D95" s="74" t="s">
        <v>166</v>
      </c>
      <c r="E95" s="75">
        <f>SUM(E96:E97)</f>
        <v>42007256</v>
      </c>
      <c r="F95" s="54"/>
      <c r="G95" s="28"/>
    </row>
    <row r="96" spans="1:7" s="29" customFormat="1" x14ac:dyDescent="0.25">
      <c r="A96" s="606"/>
      <c r="B96" s="607"/>
      <c r="C96" s="619"/>
      <c r="D96" s="23" t="s">
        <v>164</v>
      </c>
      <c r="E96" s="73">
        <v>35817706</v>
      </c>
      <c r="F96" s="54"/>
      <c r="G96" s="28"/>
    </row>
    <row r="97" spans="1:7" s="29" customFormat="1" x14ac:dyDescent="0.25">
      <c r="A97" s="606"/>
      <c r="B97" s="607"/>
      <c r="C97" s="619"/>
      <c r="D97" s="23" t="s">
        <v>165</v>
      </c>
      <c r="E97" s="73">
        <v>6189550</v>
      </c>
      <c r="F97" s="54"/>
      <c r="G97" s="28"/>
    </row>
    <row r="98" spans="1:7" s="29" customFormat="1" x14ac:dyDescent="0.25">
      <c r="A98" s="606"/>
      <c r="B98" s="607"/>
      <c r="C98" s="619"/>
      <c r="D98" s="74" t="s">
        <v>163</v>
      </c>
      <c r="E98" s="75">
        <v>423475</v>
      </c>
      <c r="F98" s="54"/>
      <c r="G98" s="28"/>
    </row>
    <row r="99" spans="1:7" s="29" customFormat="1" x14ac:dyDescent="0.25">
      <c r="A99" s="606"/>
      <c r="B99" s="607"/>
      <c r="C99" s="620"/>
      <c r="D99" s="74" t="s">
        <v>161</v>
      </c>
      <c r="E99" s="75">
        <v>42961626</v>
      </c>
      <c r="F99" s="54"/>
      <c r="G99" s="28"/>
    </row>
    <row r="100" spans="1:7" s="29" customFormat="1" ht="41.4" x14ac:dyDescent="0.25">
      <c r="A100" s="606"/>
      <c r="B100" s="607"/>
      <c r="C100" s="17" t="s">
        <v>86</v>
      </c>
      <c r="D100" s="23"/>
      <c r="E100" s="54" t="s">
        <v>157</v>
      </c>
      <c r="F100" s="54"/>
      <c r="G100" s="28"/>
    </row>
    <row r="101" spans="1:7" s="29" customFormat="1" ht="82.8" x14ac:dyDescent="0.25">
      <c r="A101" s="606"/>
      <c r="B101" s="607"/>
      <c r="C101" s="17" t="s">
        <v>92</v>
      </c>
      <c r="D101" s="23"/>
      <c r="E101" s="54"/>
      <c r="F101" s="54"/>
      <c r="G101" s="28"/>
    </row>
    <row r="102" spans="1:7" s="29" customFormat="1" ht="41.4" x14ac:dyDescent="0.25">
      <c r="A102" s="606"/>
      <c r="B102" s="607"/>
      <c r="C102" s="15" t="s">
        <v>87</v>
      </c>
      <c r="D102" s="23"/>
      <c r="E102" s="54" t="s">
        <v>130</v>
      </c>
      <c r="F102" s="54"/>
      <c r="G102" s="28"/>
    </row>
    <row r="103" spans="1:7" s="29" customFormat="1" x14ac:dyDescent="0.25">
      <c r="A103" s="606"/>
      <c r="B103" s="607"/>
      <c r="C103" s="15" t="s">
        <v>88</v>
      </c>
      <c r="D103" s="23"/>
      <c r="E103" s="54" t="s">
        <v>130</v>
      </c>
      <c r="F103" s="54"/>
      <c r="G103" s="28"/>
    </row>
    <row r="104" spans="1:7" s="29" customFormat="1" ht="27.6" x14ac:dyDescent="0.25">
      <c r="A104" s="606"/>
      <c r="B104" s="607"/>
      <c r="C104" s="33" t="s">
        <v>20</v>
      </c>
      <c r="D104" s="23"/>
      <c r="E104" s="54"/>
      <c r="F104" s="54"/>
      <c r="G104" s="28"/>
    </row>
    <row r="105" spans="1:7" s="49" customFormat="1" x14ac:dyDescent="0.25">
      <c r="A105" s="615">
        <v>14</v>
      </c>
      <c r="B105" s="605">
        <v>341</v>
      </c>
      <c r="C105" s="43" t="s">
        <v>122</v>
      </c>
      <c r="D105" s="62"/>
      <c r="E105" s="53"/>
      <c r="F105" s="53"/>
      <c r="G105" s="48"/>
    </row>
    <row r="106" spans="1:7" s="49" customFormat="1" x14ac:dyDescent="0.25">
      <c r="A106" s="615"/>
      <c r="B106" s="605"/>
      <c r="C106" s="43" t="s">
        <v>121</v>
      </c>
      <c r="D106" s="62"/>
      <c r="E106" s="53"/>
      <c r="F106" s="53"/>
      <c r="G106" s="48"/>
    </row>
    <row r="107" spans="1:7" s="49" customFormat="1" x14ac:dyDescent="0.25">
      <c r="A107" s="615"/>
      <c r="B107" s="605"/>
      <c r="C107" s="43" t="s">
        <v>120</v>
      </c>
      <c r="D107" s="62"/>
      <c r="E107" s="53"/>
      <c r="F107" s="53"/>
      <c r="G107" s="48"/>
    </row>
    <row r="108" spans="1:7" s="49" customFormat="1" x14ac:dyDescent="0.25">
      <c r="A108" s="615"/>
      <c r="B108" s="605"/>
      <c r="C108" s="43" t="s">
        <v>36</v>
      </c>
      <c r="D108" s="62"/>
      <c r="E108" s="53"/>
      <c r="F108" s="53"/>
      <c r="G108" s="48"/>
    </row>
    <row r="109" spans="1:7" s="49" customFormat="1" ht="27.6" x14ac:dyDescent="0.25">
      <c r="A109" s="615"/>
      <c r="B109" s="605"/>
      <c r="C109" s="66" t="s">
        <v>126</v>
      </c>
      <c r="D109" s="62"/>
      <c r="E109" s="53"/>
      <c r="F109" s="53"/>
      <c r="G109" s="48"/>
    </row>
    <row r="110" spans="1:7" s="49" customFormat="1" ht="41.4" x14ac:dyDescent="0.25">
      <c r="A110" s="615"/>
      <c r="B110" s="605"/>
      <c r="C110" s="66" t="s">
        <v>125</v>
      </c>
      <c r="D110" s="62"/>
      <c r="E110" s="53"/>
      <c r="F110" s="53"/>
      <c r="G110" s="48"/>
    </row>
    <row r="111" spans="1:7" s="49" customFormat="1" ht="27.6" x14ac:dyDescent="0.25">
      <c r="A111" s="615"/>
      <c r="B111" s="605"/>
      <c r="C111" s="67" t="s">
        <v>123</v>
      </c>
      <c r="D111" s="62"/>
      <c r="E111" s="53"/>
      <c r="F111" s="53"/>
      <c r="G111" s="48"/>
    </row>
    <row r="112" spans="1:7" s="49" customFormat="1" ht="27.6" x14ac:dyDescent="0.25">
      <c r="A112" s="615"/>
      <c r="B112" s="605"/>
      <c r="C112" s="68" t="s">
        <v>124</v>
      </c>
      <c r="D112" s="62"/>
      <c r="E112" s="53"/>
      <c r="F112" s="53"/>
      <c r="G112" s="48"/>
    </row>
    <row r="113" spans="1:7" s="29" customFormat="1" ht="27.6" x14ac:dyDescent="0.25">
      <c r="A113" s="606">
        <v>15</v>
      </c>
      <c r="B113" s="607" t="s">
        <v>34</v>
      </c>
      <c r="C113" s="15" t="s">
        <v>116</v>
      </c>
      <c r="D113" s="23"/>
      <c r="E113" s="54" t="s">
        <v>158</v>
      </c>
      <c r="F113" s="54"/>
      <c r="G113" s="28"/>
    </row>
    <row r="114" spans="1:7" s="29" customFormat="1" ht="27.6" x14ac:dyDescent="0.25">
      <c r="A114" s="606"/>
      <c r="B114" s="607"/>
      <c r="C114" s="15" t="s">
        <v>117</v>
      </c>
      <c r="D114" s="23"/>
      <c r="E114" s="54" t="s">
        <v>158</v>
      </c>
      <c r="F114" s="54"/>
      <c r="G114" s="28"/>
    </row>
    <row r="115" spans="1:7" s="29" customFormat="1" ht="27.6" x14ac:dyDescent="0.25">
      <c r="A115" s="606"/>
      <c r="B115" s="607"/>
      <c r="C115" s="618" t="s">
        <v>21</v>
      </c>
      <c r="D115" s="621"/>
      <c r="E115" s="54" t="s">
        <v>138</v>
      </c>
      <c r="F115" s="54"/>
      <c r="G115" s="28"/>
    </row>
    <row r="116" spans="1:7" s="29" customFormat="1" ht="27.6" x14ac:dyDescent="0.25">
      <c r="A116" s="606"/>
      <c r="B116" s="607"/>
      <c r="C116" s="620"/>
      <c r="D116" s="622"/>
      <c r="E116" s="72" t="s">
        <v>167</v>
      </c>
      <c r="F116" s="54"/>
      <c r="G116" s="28"/>
    </row>
    <row r="117" spans="1:7" s="29" customFormat="1" ht="27.6" x14ac:dyDescent="0.25">
      <c r="A117" s="606"/>
      <c r="B117" s="607"/>
      <c r="C117" s="15" t="s">
        <v>118</v>
      </c>
      <c r="D117" s="23"/>
      <c r="E117" s="54" t="s">
        <v>130</v>
      </c>
      <c r="F117" s="54"/>
      <c r="G117" s="28"/>
    </row>
    <row r="118" spans="1:7" s="29" customFormat="1" x14ac:dyDescent="0.25">
      <c r="A118" s="606"/>
      <c r="B118" s="607"/>
      <c r="C118" s="15" t="s">
        <v>119</v>
      </c>
      <c r="D118" s="23"/>
      <c r="E118" s="54" t="s">
        <v>133</v>
      </c>
      <c r="F118" s="54"/>
      <c r="G118" s="28"/>
    </row>
    <row r="119" spans="1:7" s="29" customFormat="1" x14ac:dyDescent="0.25">
      <c r="A119" s="606"/>
      <c r="B119" s="607"/>
      <c r="C119" s="17" t="s">
        <v>36</v>
      </c>
      <c r="D119" s="23"/>
      <c r="E119" s="54" t="s">
        <v>130</v>
      </c>
      <c r="F119" s="54"/>
      <c r="G119" s="28"/>
    </row>
    <row r="120" spans="1:7" s="49" customFormat="1" ht="55.2" x14ac:dyDescent="0.25">
      <c r="A120" s="608">
        <v>16</v>
      </c>
      <c r="B120" s="610">
        <v>335</v>
      </c>
      <c r="C120" s="43" t="s">
        <v>89</v>
      </c>
      <c r="D120" s="62"/>
      <c r="E120" s="53"/>
      <c r="F120" s="53"/>
      <c r="G120" s="48"/>
    </row>
    <row r="121" spans="1:7" s="49" customFormat="1" x14ac:dyDescent="0.25">
      <c r="A121" s="613"/>
      <c r="B121" s="614"/>
      <c r="C121" s="50" t="s">
        <v>36</v>
      </c>
      <c r="D121" s="62"/>
      <c r="E121" s="53"/>
      <c r="F121" s="53"/>
      <c r="G121" s="48"/>
    </row>
    <row r="122" spans="1:7" s="49" customFormat="1" x14ac:dyDescent="0.25">
      <c r="A122" s="609"/>
      <c r="B122" s="611"/>
      <c r="C122" s="43" t="s">
        <v>90</v>
      </c>
      <c r="D122" s="62"/>
      <c r="E122" s="53"/>
      <c r="F122" s="53"/>
      <c r="G122" s="48"/>
    </row>
    <row r="123" spans="1:7" s="49" customFormat="1" ht="27.6" x14ac:dyDescent="0.25">
      <c r="A123" s="61">
        <v>17</v>
      </c>
      <c r="B123" s="42">
        <v>3387</v>
      </c>
      <c r="C123" s="50" t="s">
        <v>91</v>
      </c>
      <c r="D123" s="62"/>
      <c r="E123" s="53"/>
      <c r="F123" s="53"/>
      <c r="G123" s="48"/>
    </row>
    <row r="124" spans="1:7" s="29" customFormat="1" ht="27.6" x14ac:dyDescent="0.25">
      <c r="A124" s="606">
        <v>18</v>
      </c>
      <c r="B124" s="607">
        <v>411</v>
      </c>
      <c r="C124" s="17" t="s">
        <v>22</v>
      </c>
      <c r="D124" s="23"/>
      <c r="E124" s="54" t="s">
        <v>130</v>
      </c>
      <c r="F124" s="54"/>
      <c r="G124" s="28"/>
    </row>
    <row r="125" spans="1:7" s="29" customFormat="1" x14ac:dyDescent="0.25">
      <c r="A125" s="606"/>
      <c r="B125" s="607"/>
      <c r="C125" s="17" t="s">
        <v>23</v>
      </c>
      <c r="D125" s="23"/>
      <c r="E125" s="54" t="s">
        <v>133</v>
      </c>
      <c r="F125" s="54"/>
      <c r="G125" s="28"/>
    </row>
    <row r="126" spans="1:7" s="29" customFormat="1" ht="27.6" x14ac:dyDescent="0.25">
      <c r="A126" s="606"/>
      <c r="B126" s="607"/>
      <c r="C126" s="40" t="s">
        <v>115</v>
      </c>
      <c r="D126" s="23"/>
      <c r="E126" s="54" t="s">
        <v>139</v>
      </c>
      <c r="F126" s="54"/>
      <c r="G126" s="28"/>
    </row>
    <row r="127" spans="1:7" s="49" customFormat="1" ht="27.6" x14ac:dyDescent="0.25">
      <c r="A127" s="608">
        <v>19</v>
      </c>
      <c r="B127" s="610">
        <v>413</v>
      </c>
      <c r="C127" s="50" t="s">
        <v>113</v>
      </c>
      <c r="D127" s="62"/>
      <c r="E127" s="53"/>
      <c r="F127" s="53"/>
      <c r="G127" s="48"/>
    </row>
    <row r="128" spans="1:7" s="49" customFormat="1" x14ac:dyDescent="0.25">
      <c r="A128" s="609"/>
      <c r="B128" s="611"/>
      <c r="C128" s="50" t="s">
        <v>114</v>
      </c>
      <c r="D128" s="62"/>
      <c r="E128" s="53"/>
      <c r="F128" s="53"/>
      <c r="G128" s="48"/>
    </row>
    <row r="129" spans="1:7" s="29" customFormat="1" x14ac:dyDescent="0.25">
      <c r="A129" s="623">
        <v>20</v>
      </c>
      <c r="B129" s="616">
        <v>421</v>
      </c>
      <c r="C129" s="17" t="s">
        <v>24</v>
      </c>
      <c r="D129" s="23"/>
      <c r="E129" s="54" t="s">
        <v>130</v>
      </c>
      <c r="F129" s="54"/>
      <c r="G129" s="28"/>
    </row>
    <row r="130" spans="1:7" s="29" customFormat="1" x14ac:dyDescent="0.25">
      <c r="A130" s="624"/>
      <c r="B130" s="626"/>
      <c r="C130" s="15" t="s">
        <v>25</v>
      </c>
      <c r="D130" s="23"/>
      <c r="E130" s="54"/>
      <c r="F130" s="54"/>
      <c r="G130" s="28"/>
    </row>
    <row r="131" spans="1:7" s="29" customFormat="1" x14ac:dyDescent="0.25">
      <c r="A131" s="624"/>
      <c r="B131" s="626"/>
      <c r="C131" s="15" t="s">
        <v>112</v>
      </c>
      <c r="D131" s="23"/>
      <c r="E131" s="54"/>
      <c r="F131" s="54"/>
      <c r="G131" s="28"/>
    </row>
    <row r="132" spans="1:7" s="29" customFormat="1" ht="27.6" x14ac:dyDescent="0.25">
      <c r="A132" s="606">
        <v>21</v>
      </c>
      <c r="B132" s="607">
        <v>511</v>
      </c>
      <c r="C132" s="17" t="s">
        <v>105</v>
      </c>
      <c r="D132" s="23"/>
      <c r="E132" s="54" t="s">
        <v>130</v>
      </c>
      <c r="F132" s="54"/>
      <c r="G132" s="28"/>
    </row>
    <row r="133" spans="1:7" s="29" customFormat="1" ht="27.6" x14ac:dyDescent="0.25">
      <c r="A133" s="606"/>
      <c r="B133" s="607"/>
      <c r="C133" s="17" t="s">
        <v>106</v>
      </c>
      <c r="D133" s="23"/>
      <c r="E133" s="54" t="s">
        <v>130</v>
      </c>
      <c r="F133" s="54"/>
      <c r="G133" s="28"/>
    </row>
    <row r="134" spans="1:7" s="29" customFormat="1" ht="27.6" x14ac:dyDescent="0.25">
      <c r="A134" s="606"/>
      <c r="B134" s="607"/>
      <c r="C134" s="17" t="s">
        <v>108</v>
      </c>
      <c r="D134" s="23"/>
      <c r="E134" s="54" t="s">
        <v>130</v>
      </c>
      <c r="F134" s="54"/>
      <c r="G134" s="28"/>
    </row>
    <row r="135" spans="1:7" s="29" customFormat="1" x14ac:dyDescent="0.25">
      <c r="A135" s="606"/>
      <c r="B135" s="607"/>
      <c r="C135" s="17" t="s">
        <v>36</v>
      </c>
      <c r="D135" s="23"/>
      <c r="E135" s="54" t="s">
        <v>130</v>
      </c>
      <c r="F135" s="54"/>
      <c r="G135" s="28"/>
    </row>
    <row r="136" spans="1:7" s="29" customFormat="1" ht="27.6" x14ac:dyDescent="0.25">
      <c r="A136" s="606"/>
      <c r="B136" s="607"/>
      <c r="C136" s="17" t="s">
        <v>110</v>
      </c>
      <c r="D136" s="23"/>
      <c r="E136" s="54" t="s">
        <v>133</v>
      </c>
      <c r="F136" s="54"/>
      <c r="G136" s="28"/>
    </row>
    <row r="137" spans="1:7" s="29" customFormat="1" x14ac:dyDescent="0.25">
      <c r="A137" s="606"/>
      <c r="B137" s="607"/>
      <c r="C137" s="17" t="s">
        <v>109</v>
      </c>
      <c r="D137" s="23"/>
      <c r="E137" s="54" t="s">
        <v>133</v>
      </c>
      <c r="F137" s="54"/>
      <c r="G137" s="28"/>
    </row>
    <row r="138" spans="1:7" s="29" customFormat="1" x14ac:dyDescent="0.25">
      <c r="A138" s="606"/>
      <c r="B138" s="607"/>
      <c r="C138" s="17" t="s">
        <v>111</v>
      </c>
      <c r="D138" s="23"/>
      <c r="E138" s="54" t="s">
        <v>133</v>
      </c>
      <c r="F138" s="54"/>
      <c r="G138" s="28"/>
    </row>
    <row r="139" spans="1:7" s="29" customFormat="1" ht="27.6" x14ac:dyDescent="0.25">
      <c r="A139" s="606"/>
      <c r="B139" s="607"/>
      <c r="C139" s="17" t="s">
        <v>107</v>
      </c>
      <c r="D139" s="17"/>
      <c r="E139" s="54" t="s">
        <v>149</v>
      </c>
      <c r="F139" s="54"/>
      <c r="G139" s="28"/>
    </row>
    <row r="140" spans="1:7" s="29" customFormat="1" x14ac:dyDescent="0.25">
      <c r="A140" s="623">
        <v>22</v>
      </c>
      <c r="B140" s="616">
        <v>515</v>
      </c>
      <c r="C140" s="17" t="s">
        <v>101</v>
      </c>
      <c r="D140" s="17"/>
      <c r="E140" s="54" t="s">
        <v>130</v>
      </c>
      <c r="F140" s="54"/>
      <c r="G140" s="28"/>
    </row>
    <row r="141" spans="1:7" s="29" customFormat="1" x14ac:dyDescent="0.25">
      <c r="A141" s="624"/>
      <c r="B141" s="626"/>
      <c r="C141" s="17" t="s">
        <v>100</v>
      </c>
      <c r="D141" s="17"/>
      <c r="E141" s="54" t="s">
        <v>133</v>
      </c>
      <c r="F141" s="54"/>
      <c r="G141" s="28"/>
    </row>
    <row r="142" spans="1:7" s="29" customFormat="1" x14ac:dyDescent="0.25">
      <c r="A142" s="625"/>
      <c r="B142" s="617"/>
      <c r="C142" s="17" t="s">
        <v>36</v>
      </c>
      <c r="D142" s="17"/>
      <c r="E142" s="54" t="s">
        <v>130</v>
      </c>
      <c r="F142" s="54"/>
      <c r="G142" s="28"/>
    </row>
    <row r="143" spans="1:7" s="29" customFormat="1" x14ac:dyDescent="0.25">
      <c r="A143" s="606">
        <v>23</v>
      </c>
      <c r="B143" s="607">
        <v>632</v>
      </c>
      <c r="C143" s="17" t="s">
        <v>103</v>
      </c>
      <c r="D143" s="23"/>
      <c r="E143" s="54" t="s">
        <v>133</v>
      </c>
      <c r="F143" s="54"/>
      <c r="G143" s="28"/>
    </row>
    <row r="144" spans="1:7" s="29" customFormat="1" x14ac:dyDescent="0.25">
      <c r="A144" s="606"/>
      <c r="B144" s="607"/>
      <c r="C144" s="17" t="s">
        <v>104</v>
      </c>
      <c r="D144" s="23"/>
      <c r="E144" s="54" t="s">
        <v>130</v>
      </c>
      <c r="F144" s="54"/>
      <c r="G144" s="28"/>
    </row>
    <row r="145" spans="1:7" s="29" customFormat="1" ht="27.6" x14ac:dyDescent="0.25">
      <c r="A145" s="606"/>
      <c r="B145" s="607"/>
      <c r="C145" s="17" t="s">
        <v>26</v>
      </c>
      <c r="D145" s="23"/>
      <c r="E145" s="54" t="s">
        <v>133</v>
      </c>
      <c r="F145" s="54"/>
      <c r="G145" s="28"/>
    </row>
    <row r="146" spans="1:7" s="29" customFormat="1" x14ac:dyDescent="0.25">
      <c r="A146" s="606"/>
      <c r="B146" s="607"/>
      <c r="C146" s="17" t="s">
        <v>36</v>
      </c>
      <c r="D146" s="23"/>
      <c r="E146" s="54" t="s">
        <v>130</v>
      </c>
      <c r="F146" s="54"/>
      <c r="G146" s="28"/>
    </row>
    <row r="147" spans="1:7" s="29" customFormat="1" ht="27.6" x14ac:dyDescent="0.25">
      <c r="A147" s="606"/>
      <c r="B147" s="607"/>
      <c r="C147" s="17" t="s">
        <v>27</v>
      </c>
      <c r="D147" s="23"/>
      <c r="E147" s="54" t="s">
        <v>143</v>
      </c>
      <c r="F147" s="54"/>
      <c r="G147" s="28"/>
    </row>
    <row r="148" spans="1:7" s="29" customFormat="1" x14ac:dyDescent="0.25">
      <c r="A148" s="623">
        <v>24</v>
      </c>
      <c r="B148" s="616">
        <v>635</v>
      </c>
      <c r="C148" s="17" t="s">
        <v>99</v>
      </c>
      <c r="D148" s="23"/>
      <c r="E148" s="54" t="s">
        <v>133</v>
      </c>
      <c r="F148" s="54"/>
      <c r="G148" s="28"/>
    </row>
    <row r="149" spans="1:7" s="29" customFormat="1" x14ac:dyDescent="0.25">
      <c r="A149" s="624"/>
      <c r="B149" s="626"/>
      <c r="C149" s="17" t="s">
        <v>100</v>
      </c>
      <c r="D149" s="23"/>
      <c r="E149" s="54" t="s">
        <v>133</v>
      </c>
      <c r="F149" s="54"/>
      <c r="G149" s="28"/>
    </row>
    <row r="150" spans="1:7" s="29" customFormat="1" x14ac:dyDescent="0.25">
      <c r="A150" s="624"/>
      <c r="B150" s="626"/>
      <c r="C150" s="17" t="s">
        <v>36</v>
      </c>
      <c r="D150" s="23"/>
      <c r="E150" s="54" t="s">
        <v>130</v>
      </c>
      <c r="F150" s="54"/>
      <c r="G150" s="28"/>
    </row>
    <row r="151" spans="1:7" s="29" customFormat="1" ht="27.6" x14ac:dyDescent="0.25">
      <c r="A151" s="606">
        <v>25</v>
      </c>
      <c r="B151" s="627">
        <v>641642</v>
      </c>
      <c r="C151" s="17" t="s">
        <v>96</v>
      </c>
      <c r="D151" s="23"/>
      <c r="E151" s="54" t="s">
        <v>130</v>
      </c>
      <c r="F151" s="54"/>
      <c r="G151" s="28"/>
    </row>
    <row r="152" spans="1:7" s="29" customFormat="1" x14ac:dyDescent="0.25">
      <c r="A152" s="606"/>
      <c r="B152" s="627"/>
      <c r="C152" s="17" t="s">
        <v>36</v>
      </c>
      <c r="D152" s="23"/>
      <c r="E152" s="54" t="s">
        <v>130</v>
      </c>
      <c r="F152" s="54"/>
      <c r="G152" s="28"/>
    </row>
    <row r="153" spans="1:7" s="29" customFormat="1" x14ac:dyDescent="0.25">
      <c r="A153" s="606"/>
      <c r="B153" s="627"/>
      <c r="C153" s="17" t="s">
        <v>98</v>
      </c>
      <c r="D153" s="23"/>
      <c r="E153" s="54" t="s">
        <v>130</v>
      </c>
      <c r="F153" s="54"/>
      <c r="G153" s="28"/>
    </row>
    <row r="154" spans="1:7" s="29" customFormat="1" ht="69" x14ac:dyDescent="0.25">
      <c r="A154" s="606"/>
      <c r="B154" s="627"/>
      <c r="C154" s="17" t="s">
        <v>97</v>
      </c>
      <c r="D154" s="23"/>
      <c r="E154" s="54" t="s">
        <v>130</v>
      </c>
      <c r="F154" s="54"/>
      <c r="G154" s="28"/>
    </row>
    <row r="155" spans="1:7" s="32" customFormat="1" ht="96.6" x14ac:dyDescent="0.25">
      <c r="A155" s="18">
        <v>26</v>
      </c>
      <c r="B155" s="19">
        <v>711</v>
      </c>
      <c r="C155" s="17" t="s">
        <v>94</v>
      </c>
      <c r="D155" s="20"/>
      <c r="E155" s="55" t="s">
        <v>130</v>
      </c>
      <c r="F155" s="55"/>
      <c r="G155" s="31"/>
    </row>
    <row r="156" spans="1:7" s="32" customFormat="1" ht="69" x14ac:dyDescent="0.25">
      <c r="A156" s="18">
        <v>27</v>
      </c>
      <c r="B156" s="19">
        <v>811</v>
      </c>
      <c r="C156" s="17" t="s">
        <v>95</v>
      </c>
      <c r="D156" s="20"/>
      <c r="E156" s="55" t="s">
        <v>130</v>
      </c>
      <c r="F156" s="55"/>
      <c r="G156" s="31"/>
    </row>
    <row r="157" spans="1:7" s="29" customFormat="1" ht="27.6" x14ac:dyDescent="0.25">
      <c r="A157" s="21">
        <v>28</v>
      </c>
      <c r="B157" s="22">
        <v>821</v>
      </c>
      <c r="C157" s="15" t="s">
        <v>93</v>
      </c>
      <c r="D157" s="23"/>
      <c r="E157" s="54"/>
      <c r="F157" s="54"/>
      <c r="G157" s="28"/>
    </row>
    <row r="158" spans="1:7" x14ac:dyDescent="0.25">
      <c r="A158" s="606">
        <v>29</v>
      </c>
      <c r="B158" s="607" t="s">
        <v>28</v>
      </c>
      <c r="C158" s="15" t="s">
        <v>29</v>
      </c>
      <c r="D158" s="23"/>
      <c r="E158" s="71"/>
      <c r="F158" s="71"/>
      <c r="G158" s="34"/>
    </row>
    <row r="159" spans="1:7" x14ac:dyDescent="0.25">
      <c r="A159" s="606"/>
      <c r="B159" s="607"/>
      <c r="C159" s="24" t="s">
        <v>30</v>
      </c>
      <c r="D159" s="34"/>
      <c r="E159" s="56"/>
      <c r="F159" s="56"/>
      <c r="G159" s="34"/>
    </row>
  </sheetData>
  <mergeCells count="61">
    <mergeCell ref="A151:A154"/>
    <mergeCell ref="B151:B154"/>
    <mergeCell ref="A158:A159"/>
    <mergeCell ref="B158:B159"/>
    <mergeCell ref="C115:C116"/>
    <mergeCell ref="A148:A150"/>
    <mergeCell ref="B148:B150"/>
    <mergeCell ref="B124:B126"/>
    <mergeCell ref="D115:D116"/>
    <mergeCell ref="A140:A142"/>
    <mergeCell ref="B140:B142"/>
    <mergeCell ref="A143:A147"/>
    <mergeCell ref="B143:B147"/>
    <mergeCell ref="A127:A128"/>
    <mergeCell ref="B127:B128"/>
    <mergeCell ref="A129:A131"/>
    <mergeCell ref="B129:B131"/>
    <mergeCell ref="A132:A139"/>
    <mergeCell ref="B132:B139"/>
    <mergeCell ref="A113:A119"/>
    <mergeCell ref="B113:B119"/>
    <mergeCell ref="A120:A122"/>
    <mergeCell ref="B120:B122"/>
    <mergeCell ref="A124:A126"/>
    <mergeCell ref="C83:C85"/>
    <mergeCell ref="A94:A104"/>
    <mergeCell ref="B94:B104"/>
    <mergeCell ref="C95:C99"/>
    <mergeCell ref="A105:A112"/>
    <mergeCell ref="B105:B112"/>
    <mergeCell ref="A80:A93"/>
    <mergeCell ref="B80:B93"/>
    <mergeCell ref="A67:A73"/>
    <mergeCell ref="B67:B73"/>
    <mergeCell ref="A74:A77"/>
    <mergeCell ref="B74:B77"/>
    <mergeCell ref="B78:B79"/>
    <mergeCell ref="A47:A50"/>
    <mergeCell ref="B47:B50"/>
    <mergeCell ref="A51:A62"/>
    <mergeCell ref="B51:B62"/>
    <mergeCell ref="A63:A66"/>
    <mergeCell ref="B63:B66"/>
    <mergeCell ref="A28:A39"/>
    <mergeCell ref="B28:B39"/>
    <mergeCell ref="A40:A41"/>
    <mergeCell ref="B40:B41"/>
    <mergeCell ref="A42:A46"/>
    <mergeCell ref="B42:B46"/>
    <mergeCell ref="A15:A19"/>
    <mergeCell ref="B15:B19"/>
    <mergeCell ref="A20:A25"/>
    <mergeCell ref="B20:B25"/>
    <mergeCell ref="A26:A27"/>
    <mergeCell ref="B26:B27"/>
    <mergeCell ref="A2:G2"/>
    <mergeCell ref="A3:G3"/>
    <mergeCell ref="A12:A13"/>
    <mergeCell ref="B12:B13"/>
    <mergeCell ref="C12:C13"/>
    <mergeCell ref="D12:G12"/>
  </mergeCells>
  <pageMargins left="0.7" right="0.7" top="0.75" bottom="0.75" header="0.3" footer="0.3"/>
  <pageSetup scale="44" orientation="portrait"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H156"/>
  <sheetViews>
    <sheetView view="pageBreakPreview" topLeftCell="A12" zoomScale="85" zoomScaleNormal="100" zoomScaleSheetLayoutView="85" workbookViewId="0">
      <pane ySplit="2" topLeftCell="A98" activePane="bottomLeft" state="frozen"/>
      <selection activeCell="C85" sqref="C85"/>
      <selection pane="bottomLeft" activeCell="C83" sqref="C83:C85"/>
    </sheetView>
  </sheetViews>
  <sheetFormatPr defaultColWidth="9.09765625" defaultRowHeight="13.8" x14ac:dyDescent="0.25"/>
  <cols>
    <col min="1" max="1" width="4.3984375" style="25" customWidth="1"/>
    <col min="2" max="2" width="10.09765625" style="26" customWidth="1"/>
    <col min="3" max="3" width="72.296875" style="27" customWidth="1"/>
    <col min="4" max="4" width="33.8984375" style="26" customWidth="1"/>
    <col min="5" max="5" width="36.8984375" style="51" customWidth="1"/>
    <col min="6" max="6" width="27.59765625" style="26" customWidth="1"/>
    <col min="7" max="7" width="19.59765625" style="26" customWidth="1"/>
    <col min="8" max="16384" width="9.09765625" style="26"/>
  </cols>
  <sheetData>
    <row r="1" spans="1:8" x14ac:dyDescent="0.25">
      <c r="A1" s="25" t="s">
        <v>0</v>
      </c>
      <c r="B1" s="1"/>
      <c r="C1" s="2"/>
      <c r="D1" s="3"/>
    </row>
    <row r="2" spans="1:8" ht="17.399999999999999" x14ac:dyDescent="0.25">
      <c r="A2" s="599" t="s">
        <v>1</v>
      </c>
      <c r="B2" s="599"/>
      <c r="C2" s="599"/>
      <c r="D2" s="599"/>
      <c r="E2" s="599"/>
      <c r="F2" s="599"/>
      <c r="G2" s="599"/>
      <c r="H2" s="25"/>
    </row>
    <row r="3" spans="1:8" ht="11.25" customHeight="1" x14ac:dyDescent="0.25">
      <c r="A3" s="600" t="s">
        <v>142</v>
      </c>
      <c r="B3" s="600"/>
      <c r="C3" s="600"/>
      <c r="D3" s="600"/>
      <c r="E3" s="600"/>
      <c r="F3" s="600"/>
      <c r="G3" s="600"/>
    </row>
    <row r="4" spans="1:8" ht="14.25" customHeight="1" x14ac:dyDescent="0.25">
      <c r="A4" s="1"/>
      <c r="B4" s="4"/>
      <c r="D4" s="5"/>
    </row>
    <row r="5" spans="1:8" ht="21.75" customHeight="1" x14ac:dyDescent="0.25">
      <c r="A5" s="1"/>
      <c r="B5" s="4"/>
      <c r="F5" s="35" t="s">
        <v>2</v>
      </c>
      <c r="G5" s="36" t="s">
        <v>141</v>
      </c>
    </row>
    <row r="6" spans="1:8" ht="21.75" customHeight="1" x14ac:dyDescent="0.25">
      <c r="A6" s="1"/>
      <c r="B6" s="1"/>
      <c r="C6" s="4"/>
      <c r="F6" s="37" t="s">
        <v>3</v>
      </c>
      <c r="G6" s="38" t="s">
        <v>127</v>
      </c>
    </row>
    <row r="7" spans="1:8" ht="21.75" customHeight="1" x14ac:dyDescent="0.25">
      <c r="A7" s="1"/>
      <c r="B7" s="1"/>
      <c r="C7" s="4"/>
      <c r="F7" s="37" t="s">
        <v>4</v>
      </c>
      <c r="G7" s="38"/>
    </row>
    <row r="8" spans="1:8" ht="21.75" customHeight="1" x14ac:dyDescent="0.25">
      <c r="A8" s="6"/>
      <c r="B8" s="7"/>
      <c r="C8" s="4"/>
      <c r="F8" s="37" t="s">
        <v>5</v>
      </c>
      <c r="G8" s="38" t="s">
        <v>128</v>
      </c>
    </row>
    <row r="9" spans="1:8" x14ac:dyDescent="0.25">
      <c r="A9" s="8"/>
      <c r="B9" s="8"/>
      <c r="C9" s="2"/>
      <c r="D9" s="3"/>
      <c r="F9" s="39" t="s">
        <v>31</v>
      </c>
      <c r="G9" s="69">
        <v>44348</v>
      </c>
    </row>
    <row r="10" spans="1:8" x14ac:dyDescent="0.25">
      <c r="A10" s="8"/>
      <c r="B10" s="8"/>
      <c r="C10" s="2"/>
      <c r="D10" s="3"/>
      <c r="F10" s="39" t="s">
        <v>32</v>
      </c>
      <c r="G10" s="70">
        <v>44392</v>
      </c>
    </row>
    <row r="11" spans="1:8" x14ac:dyDescent="0.25">
      <c r="A11" s="8"/>
      <c r="B11" s="8"/>
      <c r="C11" s="2"/>
      <c r="D11" s="3"/>
      <c r="E11" s="52"/>
      <c r="F11" s="3"/>
    </row>
    <row r="12" spans="1:8" x14ac:dyDescent="0.25">
      <c r="A12" s="601" t="s">
        <v>6</v>
      </c>
      <c r="B12" s="602" t="s">
        <v>7</v>
      </c>
      <c r="C12" s="602" t="s">
        <v>8</v>
      </c>
      <c r="D12" s="603" t="s">
        <v>33</v>
      </c>
      <c r="E12" s="603"/>
      <c r="F12" s="603"/>
      <c r="G12" s="603"/>
    </row>
    <row r="13" spans="1:8" x14ac:dyDescent="0.25">
      <c r="A13" s="601"/>
      <c r="B13" s="602"/>
      <c r="C13" s="602"/>
      <c r="D13" s="9"/>
      <c r="E13" s="10" t="str">
        <f>F6</f>
        <v>Sen 1</v>
      </c>
      <c r="F13" s="10" t="str">
        <f>F7</f>
        <v>Sen 2</v>
      </c>
      <c r="G13" s="10" t="str">
        <f>F8</f>
        <v>Manager</v>
      </c>
    </row>
    <row r="14" spans="1:8" ht="13.5" customHeight="1" x14ac:dyDescent="0.25">
      <c r="A14" s="11">
        <v>1</v>
      </c>
      <c r="B14" s="12">
        <v>2</v>
      </c>
      <c r="C14" s="12">
        <v>3</v>
      </c>
      <c r="D14" s="13">
        <v>4</v>
      </c>
      <c r="E14" s="41">
        <v>5</v>
      </c>
      <c r="F14" s="41">
        <v>6</v>
      </c>
      <c r="G14" s="14">
        <v>7</v>
      </c>
    </row>
    <row r="15" spans="1:8" s="46" customFormat="1" ht="27.6" x14ac:dyDescent="0.25">
      <c r="A15" s="604">
        <v>1</v>
      </c>
      <c r="B15" s="605">
        <v>111</v>
      </c>
      <c r="C15" s="43" t="s">
        <v>35</v>
      </c>
      <c r="D15" s="44"/>
      <c r="E15" s="45"/>
      <c r="F15" s="45"/>
      <c r="G15" s="44"/>
    </row>
    <row r="16" spans="1:8" s="49" customFormat="1" x14ac:dyDescent="0.25">
      <c r="A16" s="604"/>
      <c r="B16" s="605"/>
      <c r="C16" s="43" t="s">
        <v>37</v>
      </c>
      <c r="D16" s="47"/>
      <c r="E16" s="53"/>
      <c r="F16" s="53"/>
      <c r="G16" s="48"/>
    </row>
    <row r="17" spans="1:7" s="49" customFormat="1" x14ac:dyDescent="0.25">
      <c r="A17" s="604"/>
      <c r="B17" s="605"/>
      <c r="C17" s="43" t="s">
        <v>36</v>
      </c>
      <c r="D17" s="47"/>
      <c r="E17" s="53"/>
      <c r="F17" s="53"/>
      <c r="G17" s="48"/>
    </row>
    <row r="18" spans="1:7" s="49" customFormat="1" x14ac:dyDescent="0.25">
      <c r="A18" s="604"/>
      <c r="B18" s="605"/>
      <c r="C18" s="43" t="s">
        <v>38</v>
      </c>
      <c r="D18" s="47"/>
      <c r="E18" s="53"/>
      <c r="F18" s="53"/>
      <c r="G18" s="48"/>
    </row>
    <row r="19" spans="1:7" s="49" customFormat="1" ht="27.6" x14ac:dyDescent="0.25">
      <c r="A19" s="604"/>
      <c r="B19" s="605"/>
      <c r="C19" s="50" t="s">
        <v>58</v>
      </c>
      <c r="D19" s="47"/>
      <c r="E19" s="53"/>
      <c r="F19" s="53"/>
      <c r="G19" s="48"/>
    </row>
    <row r="20" spans="1:7" s="29" customFormat="1" ht="27.6" x14ac:dyDescent="0.25">
      <c r="A20" s="606">
        <v>2</v>
      </c>
      <c r="B20" s="607">
        <v>112</v>
      </c>
      <c r="C20" s="15" t="s">
        <v>42</v>
      </c>
      <c r="D20" s="16"/>
      <c r="E20" s="54" t="s">
        <v>129</v>
      </c>
      <c r="F20" s="54"/>
      <c r="G20" s="28"/>
    </row>
    <row r="21" spans="1:7" s="29" customFormat="1" x14ac:dyDescent="0.25">
      <c r="A21" s="606"/>
      <c r="B21" s="607"/>
      <c r="C21" s="15" t="s">
        <v>39</v>
      </c>
      <c r="D21" s="16"/>
      <c r="E21" s="54" t="s">
        <v>130</v>
      </c>
      <c r="F21" s="54"/>
      <c r="G21" s="28"/>
    </row>
    <row r="22" spans="1:7" s="29" customFormat="1" ht="27.6" x14ac:dyDescent="0.25">
      <c r="A22" s="606"/>
      <c r="B22" s="607"/>
      <c r="C22" s="15" t="s">
        <v>40</v>
      </c>
      <c r="D22" s="16"/>
      <c r="E22" s="54" t="s">
        <v>130</v>
      </c>
      <c r="F22" s="54"/>
      <c r="G22" s="28"/>
    </row>
    <row r="23" spans="1:7" s="29" customFormat="1" ht="27.6" x14ac:dyDescent="0.25">
      <c r="A23" s="606"/>
      <c r="B23" s="607"/>
      <c r="C23" s="15" t="s">
        <v>41</v>
      </c>
      <c r="D23" s="16"/>
      <c r="E23" s="54" t="s">
        <v>129</v>
      </c>
      <c r="F23" s="54"/>
      <c r="G23" s="28"/>
    </row>
    <row r="24" spans="1:7" s="29" customFormat="1" ht="41.4" x14ac:dyDescent="0.25">
      <c r="A24" s="606"/>
      <c r="B24" s="607"/>
      <c r="C24" s="15" t="s">
        <v>59</v>
      </c>
      <c r="D24" s="16"/>
      <c r="E24" s="54" t="s">
        <v>152</v>
      </c>
      <c r="F24" s="54"/>
      <c r="G24" s="28"/>
    </row>
    <row r="25" spans="1:7" s="29" customFormat="1" ht="41.4" x14ac:dyDescent="0.25">
      <c r="A25" s="606"/>
      <c r="B25" s="607"/>
      <c r="C25" s="15" t="s">
        <v>43</v>
      </c>
      <c r="D25" s="16"/>
      <c r="E25" s="54" t="s">
        <v>129</v>
      </c>
      <c r="F25" s="54"/>
      <c r="G25" s="28"/>
    </row>
    <row r="26" spans="1:7" s="49" customFormat="1" ht="27.6" x14ac:dyDescent="0.25">
      <c r="A26" s="608">
        <v>3</v>
      </c>
      <c r="B26" s="610">
        <v>128</v>
      </c>
      <c r="C26" s="43" t="s">
        <v>44</v>
      </c>
      <c r="D26" s="47"/>
      <c r="E26" s="53"/>
      <c r="F26" s="53"/>
      <c r="G26" s="48"/>
    </row>
    <row r="27" spans="1:7" s="49" customFormat="1" x14ac:dyDescent="0.25">
      <c r="A27" s="609"/>
      <c r="B27" s="611"/>
      <c r="C27" s="43" t="s">
        <v>45</v>
      </c>
      <c r="D27" s="47"/>
      <c r="E27" s="53"/>
      <c r="F27" s="53"/>
      <c r="G27" s="48"/>
    </row>
    <row r="28" spans="1:7" s="29" customFormat="1" ht="27.6" x14ac:dyDescent="0.25">
      <c r="A28" s="612">
        <v>4</v>
      </c>
      <c r="B28" s="607">
        <v>131</v>
      </c>
      <c r="C28" s="15" t="s">
        <v>46</v>
      </c>
      <c r="D28" s="16"/>
      <c r="E28" s="54" t="s">
        <v>130</v>
      </c>
      <c r="F28" s="54"/>
      <c r="G28" s="28"/>
    </row>
    <row r="29" spans="1:7" s="29" customFormat="1" x14ac:dyDescent="0.25">
      <c r="A29" s="612"/>
      <c r="B29" s="607"/>
      <c r="C29" s="15" t="s">
        <v>47</v>
      </c>
      <c r="D29" s="16"/>
      <c r="E29" s="54" t="s">
        <v>130</v>
      </c>
      <c r="F29" s="54"/>
      <c r="G29" s="28"/>
    </row>
    <row r="30" spans="1:7" s="29" customFormat="1" x14ac:dyDescent="0.25">
      <c r="A30" s="612"/>
      <c r="B30" s="607"/>
      <c r="C30" s="15" t="s">
        <v>36</v>
      </c>
      <c r="D30" s="16"/>
      <c r="E30" s="54" t="s">
        <v>130</v>
      </c>
      <c r="F30" s="54"/>
      <c r="G30" s="28"/>
    </row>
    <row r="31" spans="1:7" s="29" customFormat="1" x14ac:dyDescent="0.25">
      <c r="A31" s="612"/>
      <c r="B31" s="607"/>
      <c r="C31" s="15" t="s">
        <v>48</v>
      </c>
      <c r="D31" s="16"/>
      <c r="E31" s="54" t="s">
        <v>153</v>
      </c>
      <c r="F31" s="54"/>
      <c r="G31" s="28"/>
    </row>
    <row r="32" spans="1:7" s="29" customFormat="1" x14ac:dyDescent="0.25">
      <c r="A32" s="612"/>
      <c r="B32" s="607"/>
      <c r="C32" s="15" t="s">
        <v>9</v>
      </c>
      <c r="D32" s="16"/>
      <c r="E32" s="54" t="s">
        <v>132</v>
      </c>
      <c r="F32" s="54"/>
      <c r="G32" s="28"/>
    </row>
    <row r="33" spans="1:7" s="29" customFormat="1" ht="41.4" x14ac:dyDescent="0.25">
      <c r="A33" s="612"/>
      <c r="B33" s="607"/>
      <c r="C33" s="30" t="s">
        <v>49</v>
      </c>
      <c r="D33" s="16"/>
      <c r="E33" s="54" t="s">
        <v>130</v>
      </c>
      <c r="F33" s="54"/>
      <c r="G33" s="28"/>
    </row>
    <row r="34" spans="1:7" s="29" customFormat="1" x14ac:dyDescent="0.25">
      <c r="A34" s="612"/>
      <c r="B34" s="607"/>
      <c r="C34" s="24" t="s">
        <v>52</v>
      </c>
      <c r="D34" s="16"/>
      <c r="E34" s="54" t="s">
        <v>130</v>
      </c>
      <c r="F34" s="54"/>
      <c r="G34" s="28"/>
    </row>
    <row r="35" spans="1:7" s="29" customFormat="1" ht="27.6" x14ac:dyDescent="0.25">
      <c r="A35" s="612"/>
      <c r="B35" s="607"/>
      <c r="C35" s="24" t="s">
        <v>50</v>
      </c>
      <c r="D35" s="16"/>
      <c r="E35" s="54" t="s">
        <v>130</v>
      </c>
      <c r="F35" s="54"/>
      <c r="G35" s="28"/>
    </row>
    <row r="36" spans="1:7" s="29" customFormat="1" x14ac:dyDescent="0.25">
      <c r="A36" s="612"/>
      <c r="B36" s="607"/>
      <c r="C36" s="24" t="s">
        <v>51</v>
      </c>
      <c r="D36" s="16"/>
      <c r="E36" s="54" t="s">
        <v>130</v>
      </c>
      <c r="F36" s="54"/>
      <c r="G36" s="28"/>
    </row>
    <row r="37" spans="1:7" s="29" customFormat="1" ht="27.6" x14ac:dyDescent="0.25">
      <c r="A37" s="612"/>
      <c r="B37" s="607"/>
      <c r="C37" s="30" t="s">
        <v>53</v>
      </c>
      <c r="D37" s="16"/>
      <c r="E37" s="54" t="s">
        <v>130</v>
      </c>
      <c r="F37" s="54"/>
      <c r="G37" s="28"/>
    </row>
    <row r="38" spans="1:7" s="29" customFormat="1" ht="27.6" x14ac:dyDescent="0.25">
      <c r="A38" s="612"/>
      <c r="B38" s="607"/>
      <c r="C38" s="15" t="s">
        <v>40</v>
      </c>
      <c r="D38" s="16"/>
      <c r="E38" s="54" t="s">
        <v>130</v>
      </c>
      <c r="F38" s="54"/>
      <c r="G38" s="28"/>
    </row>
    <row r="39" spans="1:7" s="29" customFormat="1" ht="27.6" x14ac:dyDescent="0.25">
      <c r="A39" s="612"/>
      <c r="B39" s="607"/>
      <c r="C39" s="15" t="s">
        <v>41</v>
      </c>
      <c r="D39" s="16"/>
      <c r="E39" s="54" t="s">
        <v>133</v>
      </c>
      <c r="F39" s="54"/>
      <c r="G39" s="28"/>
    </row>
    <row r="40" spans="1:7" s="29" customFormat="1" x14ac:dyDescent="0.25">
      <c r="A40" s="606">
        <v>5</v>
      </c>
      <c r="B40" s="607">
        <v>133</v>
      </c>
      <c r="C40" s="15" t="s">
        <v>54</v>
      </c>
      <c r="D40" s="16"/>
      <c r="E40" s="54" t="s">
        <v>130</v>
      </c>
      <c r="F40" s="54"/>
      <c r="G40" s="28"/>
    </row>
    <row r="41" spans="1:7" s="29" customFormat="1" ht="236.4" x14ac:dyDescent="0.25">
      <c r="A41" s="606"/>
      <c r="B41" s="607"/>
      <c r="C41" s="15" t="s">
        <v>64</v>
      </c>
      <c r="D41" s="16"/>
      <c r="E41" s="54" t="s">
        <v>135</v>
      </c>
      <c r="F41" s="54"/>
      <c r="G41" s="28"/>
    </row>
    <row r="42" spans="1:7" s="59" customFormat="1" x14ac:dyDescent="0.25">
      <c r="A42" s="608">
        <v>6</v>
      </c>
      <c r="B42" s="610">
        <v>138</v>
      </c>
      <c r="C42" s="43" t="s">
        <v>57</v>
      </c>
      <c r="D42" s="43"/>
      <c r="E42" s="57"/>
      <c r="F42" s="57"/>
      <c r="G42" s="58"/>
    </row>
    <row r="43" spans="1:7" s="59" customFormat="1" x14ac:dyDescent="0.25">
      <c r="A43" s="613"/>
      <c r="B43" s="614"/>
      <c r="C43" s="43" t="s">
        <v>36</v>
      </c>
      <c r="D43" s="43"/>
      <c r="E43" s="57"/>
      <c r="F43" s="57"/>
      <c r="G43" s="58"/>
    </row>
    <row r="44" spans="1:7" s="59" customFormat="1" x14ac:dyDescent="0.25">
      <c r="A44" s="613"/>
      <c r="B44" s="614"/>
      <c r="C44" s="43" t="s">
        <v>56</v>
      </c>
      <c r="D44" s="43"/>
      <c r="E44" s="57"/>
      <c r="F44" s="57"/>
      <c r="G44" s="58"/>
    </row>
    <row r="45" spans="1:7" s="59" customFormat="1" ht="41.4" x14ac:dyDescent="0.25">
      <c r="A45" s="613"/>
      <c r="B45" s="614"/>
      <c r="C45" s="50" t="s">
        <v>60</v>
      </c>
      <c r="D45" s="60"/>
      <c r="E45" s="57"/>
      <c r="F45" s="57"/>
      <c r="G45" s="58"/>
    </row>
    <row r="46" spans="1:7" s="59" customFormat="1" x14ac:dyDescent="0.25">
      <c r="A46" s="613"/>
      <c r="B46" s="614"/>
      <c r="C46" s="50" t="s">
        <v>55</v>
      </c>
      <c r="D46" s="60"/>
      <c r="E46" s="57"/>
      <c r="F46" s="57"/>
      <c r="G46" s="58"/>
    </row>
    <row r="47" spans="1:7" s="49" customFormat="1" x14ac:dyDescent="0.25">
      <c r="A47" s="615">
        <f>A42+1</f>
        <v>7</v>
      </c>
      <c r="B47" s="605">
        <v>141</v>
      </c>
      <c r="C47" s="43" t="s">
        <v>61</v>
      </c>
      <c r="D47" s="62"/>
      <c r="E47" s="53"/>
      <c r="F47" s="53"/>
      <c r="G47" s="48"/>
    </row>
    <row r="48" spans="1:7" s="49" customFormat="1" x14ac:dyDescent="0.25">
      <c r="A48" s="615"/>
      <c r="B48" s="605"/>
      <c r="C48" s="43" t="s">
        <v>36</v>
      </c>
      <c r="D48" s="62"/>
      <c r="E48" s="53"/>
      <c r="F48" s="53"/>
      <c r="G48" s="48"/>
    </row>
    <row r="49" spans="1:7" s="49" customFormat="1" x14ac:dyDescent="0.25">
      <c r="A49" s="615"/>
      <c r="B49" s="605"/>
      <c r="C49" s="43" t="s">
        <v>62</v>
      </c>
      <c r="D49" s="62"/>
      <c r="E49" s="53"/>
      <c r="F49" s="53"/>
      <c r="G49" s="48"/>
    </row>
    <row r="50" spans="1:7" s="49" customFormat="1" x14ac:dyDescent="0.25">
      <c r="A50" s="615"/>
      <c r="B50" s="605"/>
      <c r="C50" s="43" t="s">
        <v>63</v>
      </c>
      <c r="D50" s="62"/>
      <c r="E50" s="53"/>
      <c r="F50" s="53"/>
      <c r="G50" s="48"/>
    </row>
    <row r="51" spans="1:7" s="29" customFormat="1" ht="27.6" x14ac:dyDescent="0.25">
      <c r="A51" s="606">
        <v>8</v>
      </c>
      <c r="B51" s="607" t="s">
        <v>10</v>
      </c>
      <c r="C51" s="17" t="s">
        <v>67</v>
      </c>
      <c r="D51" s="23"/>
      <c r="E51" s="54" t="s">
        <v>129</v>
      </c>
      <c r="F51" s="54"/>
      <c r="G51" s="28"/>
    </row>
    <row r="52" spans="1:7" s="29" customFormat="1" x14ac:dyDescent="0.25">
      <c r="A52" s="606"/>
      <c r="B52" s="607"/>
      <c r="C52" s="17" t="s">
        <v>65</v>
      </c>
      <c r="D52" s="23"/>
      <c r="E52" s="54" t="s">
        <v>129</v>
      </c>
      <c r="F52" s="54"/>
      <c r="G52" s="28"/>
    </row>
    <row r="53" spans="1:7" s="29" customFormat="1" x14ac:dyDescent="0.25">
      <c r="A53" s="606"/>
      <c r="B53" s="607"/>
      <c r="C53" s="17" t="s">
        <v>102</v>
      </c>
      <c r="D53" s="23"/>
      <c r="E53" s="54" t="s">
        <v>136</v>
      </c>
      <c r="F53" s="54"/>
      <c r="G53" s="28"/>
    </row>
    <row r="54" spans="1:7" s="29" customFormat="1" ht="27.6" x14ac:dyDescent="0.25">
      <c r="A54" s="606"/>
      <c r="B54" s="607"/>
      <c r="C54" s="17" t="s">
        <v>66</v>
      </c>
      <c r="D54" s="23"/>
      <c r="E54" s="54" t="s">
        <v>136</v>
      </c>
      <c r="F54" s="54"/>
      <c r="G54" s="28"/>
    </row>
    <row r="55" spans="1:7" s="29" customFormat="1" x14ac:dyDescent="0.25">
      <c r="A55" s="606"/>
      <c r="B55" s="607"/>
      <c r="C55" s="15" t="s">
        <v>36</v>
      </c>
      <c r="D55" s="23"/>
      <c r="E55" s="54" t="s">
        <v>136</v>
      </c>
      <c r="F55" s="54"/>
      <c r="G55" s="28"/>
    </row>
    <row r="56" spans="1:7" s="29" customFormat="1" x14ac:dyDescent="0.25">
      <c r="A56" s="606"/>
      <c r="B56" s="607"/>
      <c r="C56" s="15" t="s">
        <v>12</v>
      </c>
      <c r="D56" s="23"/>
      <c r="E56" s="54" t="s">
        <v>136</v>
      </c>
      <c r="F56" s="54"/>
      <c r="G56" s="28"/>
    </row>
    <row r="57" spans="1:7" s="29" customFormat="1" x14ac:dyDescent="0.25">
      <c r="A57" s="606"/>
      <c r="B57" s="607"/>
      <c r="C57" s="15" t="s">
        <v>68</v>
      </c>
      <c r="D57" s="23"/>
      <c r="E57" s="54" t="s">
        <v>136</v>
      </c>
      <c r="F57" s="54"/>
      <c r="G57" s="28"/>
    </row>
    <row r="58" spans="1:7" s="29" customFormat="1" ht="27.6" x14ac:dyDescent="0.25">
      <c r="A58" s="606"/>
      <c r="B58" s="607"/>
      <c r="C58" s="15" t="s">
        <v>11</v>
      </c>
      <c r="D58" s="23"/>
      <c r="E58" s="54" t="s">
        <v>129</v>
      </c>
      <c r="F58" s="54"/>
      <c r="G58" s="28"/>
    </row>
    <row r="59" spans="1:7" s="29" customFormat="1" x14ac:dyDescent="0.25">
      <c r="A59" s="606"/>
      <c r="B59" s="607"/>
      <c r="C59" s="15" t="s">
        <v>70</v>
      </c>
      <c r="D59" s="23"/>
      <c r="E59" s="54" t="s">
        <v>136</v>
      </c>
      <c r="F59" s="54"/>
      <c r="G59" s="28"/>
    </row>
    <row r="60" spans="1:7" s="29" customFormat="1" ht="41.4" x14ac:dyDescent="0.25">
      <c r="A60" s="606"/>
      <c r="B60" s="607"/>
      <c r="C60" s="17" t="s">
        <v>69</v>
      </c>
      <c r="D60" s="23"/>
      <c r="E60" s="54" t="s">
        <v>129</v>
      </c>
      <c r="F60" s="54"/>
      <c r="G60" s="28"/>
    </row>
    <row r="61" spans="1:7" s="29" customFormat="1" ht="27.6" x14ac:dyDescent="0.25">
      <c r="A61" s="606"/>
      <c r="B61" s="607"/>
      <c r="C61" s="15" t="s">
        <v>13</v>
      </c>
      <c r="D61" s="23"/>
      <c r="E61" s="54" t="s">
        <v>129</v>
      </c>
      <c r="F61" s="54"/>
      <c r="G61" s="28"/>
    </row>
    <row r="62" spans="1:7" s="29" customFormat="1" x14ac:dyDescent="0.25">
      <c r="A62" s="606"/>
      <c r="B62" s="607"/>
      <c r="C62" s="15" t="s">
        <v>71</v>
      </c>
      <c r="D62" s="23"/>
      <c r="E62" s="54" t="s">
        <v>129</v>
      </c>
      <c r="F62" s="54"/>
      <c r="G62" s="28"/>
    </row>
    <row r="63" spans="1:7" s="29" customFormat="1" ht="27.6" x14ac:dyDescent="0.25">
      <c r="A63" s="606">
        <v>9</v>
      </c>
      <c r="B63" s="607">
        <v>242</v>
      </c>
      <c r="C63" s="24" t="s">
        <v>74</v>
      </c>
      <c r="D63" s="23"/>
      <c r="E63" s="54" t="s">
        <v>130</v>
      </c>
      <c r="F63" s="54"/>
      <c r="G63" s="28"/>
    </row>
    <row r="64" spans="1:7" s="29" customFormat="1" ht="96.6" x14ac:dyDescent="0.25">
      <c r="A64" s="606"/>
      <c r="B64" s="607"/>
      <c r="C64" s="15" t="s">
        <v>73</v>
      </c>
      <c r="D64" s="23"/>
      <c r="E64" s="54" t="s">
        <v>130</v>
      </c>
      <c r="F64" s="54"/>
      <c r="G64" s="28"/>
    </row>
    <row r="65" spans="1:7" s="29" customFormat="1" x14ac:dyDescent="0.25">
      <c r="A65" s="606"/>
      <c r="B65" s="607"/>
      <c r="C65" s="15" t="s">
        <v>72</v>
      </c>
      <c r="D65" s="23"/>
      <c r="E65" s="54" t="s">
        <v>130</v>
      </c>
      <c r="F65" s="54"/>
      <c r="G65" s="28"/>
    </row>
    <row r="66" spans="1:7" s="29" customFormat="1" x14ac:dyDescent="0.25">
      <c r="A66" s="606"/>
      <c r="B66" s="607"/>
      <c r="C66" s="15" t="s">
        <v>36</v>
      </c>
      <c r="D66" s="23"/>
      <c r="E66" s="54" t="s">
        <v>130</v>
      </c>
      <c r="F66" s="54"/>
      <c r="G66" s="28"/>
    </row>
    <row r="67" spans="1:7" s="49" customFormat="1" ht="41.4" x14ac:dyDescent="0.25">
      <c r="A67" s="615">
        <v>10</v>
      </c>
      <c r="B67" s="605" t="s">
        <v>14</v>
      </c>
      <c r="C67" s="63" t="s">
        <v>76</v>
      </c>
      <c r="D67" s="62"/>
      <c r="E67" s="53"/>
      <c r="F67" s="53"/>
      <c r="G67" s="48"/>
    </row>
    <row r="68" spans="1:7" s="49" customFormat="1" ht="41.4" x14ac:dyDescent="0.25">
      <c r="A68" s="615"/>
      <c r="B68" s="605"/>
      <c r="C68" s="43" t="s">
        <v>15</v>
      </c>
      <c r="D68" s="62"/>
      <c r="E68" s="53"/>
      <c r="F68" s="53"/>
      <c r="G68" s="48"/>
    </row>
    <row r="69" spans="1:7" s="49" customFormat="1" ht="82.8" x14ac:dyDescent="0.25">
      <c r="A69" s="615"/>
      <c r="B69" s="605"/>
      <c r="C69" s="43" t="s">
        <v>78</v>
      </c>
      <c r="D69" s="62"/>
      <c r="E69" s="53"/>
      <c r="F69" s="53"/>
      <c r="G69" s="48"/>
    </row>
    <row r="70" spans="1:7" s="49" customFormat="1" x14ac:dyDescent="0.25">
      <c r="A70" s="615"/>
      <c r="B70" s="605"/>
      <c r="C70" s="43" t="s">
        <v>75</v>
      </c>
      <c r="D70" s="62"/>
      <c r="E70" s="53"/>
      <c r="F70" s="53"/>
      <c r="G70" s="48"/>
    </row>
    <row r="71" spans="1:7" s="59" customFormat="1" ht="41.4" x14ac:dyDescent="0.25">
      <c r="A71" s="615"/>
      <c r="B71" s="605"/>
      <c r="C71" s="43" t="s">
        <v>77</v>
      </c>
      <c r="D71" s="60"/>
      <c r="E71" s="57"/>
      <c r="F71" s="57"/>
      <c r="G71" s="58"/>
    </row>
    <row r="72" spans="1:7" s="59" customFormat="1" ht="27.6" x14ac:dyDescent="0.25">
      <c r="A72" s="615"/>
      <c r="B72" s="605"/>
      <c r="C72" s="43" t="s">
        <v>79</v>
      </c>
      <c r="D72" s="60"/>
      <c r="E72" s="57"/>
      <c r="F72" s="57"/>
      <c r="G72" s="58"/>
    </row>
    <row r="73" spans="1:7" s="59" customFormat="1" x14ac:dyDescent="0.25">
      <c r="A73" s="615"/>
      <c r="B73" s="605"/>
      <c r="C73" s="43" t="s">
        <v>36</v>
      </c>
      <c r="D73" s="60"/>
      <c r="E73" s="57"/>
      <c r="F73" s="57"/>
      <c r="G73" s="58"/>
    </row>
    <row r="74" spans="1:7" s="49" customFormat="1" x14ac:dyDescent="0.25">
      <c r="A74" s="615">
        <v>11</v>
      </c>
      <c r="B74" s="605">
        <v>241</v>
      </c>
      <c r="C74" s="64" t="s">
        <v>16</v>
      </c>
      <c r="D74" s="62"/>
      <c r="E74" s="53"/>
      <c r="F74" s="53"/>
      <c r="G74" s="48"/>
    </row>
    <row r="75" spans="1:7" s="49" customFormat="1" ht="27.6" x14ac:dyDescent="0.25">
      <c r="A75" s="615"/>
      <c r="B75" s="605"/>
      <c r="C75" s="65" t="s">
        <v>17</v>
      </c>
      <c r="D75" s="62"/>
      <c r="E75" s="53"/>
      <c r="F75" s="53"/>
      <c r="G75" s="48"/>
    </row>
    <row r="76" spans="1:7" s="49" customFormat="1" x14ac:dyDescent="0.25">
      <c r="A76" s="615"/>
      <c r="B76" s="605"/>
      <c r="C76" s="64" t="s">
        <v>18</v>
      </c>
      <c r="D76" s="62"/>
      <c r="E76" s="53"/>
      <c r="F76" s="53"/>
      <c r="G76" s="48"/>
    </row>
    <row r="77" spans="1:7" s="49" customFormat="1" x14ac:dyDescent="0.25">
      <c r="A77" s="615"/>
      <c r="B77" s="605"/>
      <c r="C77" s="43" t="s">
        <v>36</v>
      </c>
      <c r="D77" s="62"/>
      <c r="E77" s="53"/>
      <c r="F77" s="53"/>
      <c r="G77" s="48"/>
    </row>
    <row r="78" spans="1:7" s="29" customFormat="1" ht="27.6" x14ac:dyDescent="0.25">
      <c r="A78" s="18"/>
      <c r="B78" s="616">
        <v>244</v>
      </c>
      <c r="C78" s="15" t="s">
        <v>144</v>
      </c>
      <c r="D78" s="23"/>
      <c r="E78" s="54" t="s">
        <v>147</v>
      </c>
      <c r="F78" s="54"/>
      <c r="G78" s="28"/>
    </row>
    <row r="79" spans="1:7" s="29" customFormat="1" x14ac:dyDescent="0.25">
      <c r="A79" s="18"/>
      <c r="B79" s="617"/>
      <c r="C79" s="15" t="s">
        <v>145</v>
      </c>
      <c r="D79" s="23"/>
      <c r="E79" s="54" t="s">
        <v>130</v>
      </c>
      <c r="F79" s="54"/>
      <c r="G79" s="28"/>
    </row>
    <row r="80" spans="1:7" s="29" customFormat="1" ht="27.6" x14ac:dyDescent="0.25">
      <c r="A80" s="606">
        <v>12</v>
      </c>
      <c r="B80" s="607">
        <v>331</v>
      </c>
      <c r="C80" s="15" t="s">
        <v>80</v>
      </c>
      <c r="D80" s="23"/>
      <c r="E80" s="54" t="s">
        <v>130</v>
      </c>
      <c r="F80" s="54"/>
      <c r="G80" s="28"/>
    </row>
    <row r="81" spans="1:7" s="29" customFormat="1" x14ac:dyDescent="0.25">
      <c r="A81" s="606"/>
      <c r="B81" s="607"/>
      <c r="C81" s="15" t="s">
        <v>47</v>
      </c>
      <c r="D81" s="23"/>
      <c r="E81" s="54" t="s">
        <v>130</v>
      </c>
      <c r="F81" s="54"/>
      <c r="G81" s="28"/>
    </row>
    <row r="82" spans="1:7" s="29" customFormat="1" x14ac:dyDescent="0.25">
      <c r="A82" s="606"/>
      <c r="B82" s="607"/>
      <c r="C82" s="15" t="s">
        <v>36</v>
      </c>
      <c r="D82" s="23"/>
      <c r="E82" s="54" t="s">
        <v>130</v>
      </c>
      <c r="F82" s="54"/>
      <c r="G82" s="28"/>
    </row>
    <row r="83" spans="1:7" s="29" customFormat="1" x14ac:dyDescent="0.25">
      <c r="A83" s="606"/>
      <c r="B83" s="607"/>
      <c r="C83" s="618" t="s">
        <v>81</v>
      </c>
      <c r="D83" s="23"/>
      <c r="E83" s="54"/>
      <c r="F83" s="54"/>
      <c r="G83" s="28"/>
    </row>
    <row r="84" spans="1:7" s="29" customFormat="1" x14ac:dyDescent="0.25">
      <c r="A84" s="606"/>
      <c r="B84" s="607"/>
      <c r="C84" s="619"/>
      <c r="D84" s="23" t="s">
        <v>155</v>
      </c>
      <c r="E84" s="73">
        <v>12100000</v>
      </c>
      <c r="F84" s="54"/>
      <c r="G84" s="28"/>
    </row>
    <row r="85" spans="1:7" s="29" customFormat="1" ht="41.4" x14ac:dyDescent="0.25">
      <c r="A85" s="606"/>
      <c r="B85" s="607"/>
      <c r="C85" s="620"/>
      <c r="D85" s="23" t="s">
        <v>154</v>
      </c>
      <c r="E85" s="73">
        <v>-484000000</v>
      </c>
      <c r="F85" s="54"/>
      <c r="G85" s="28"/>
    </row>
    <row r="86" spans="1:7" s="29" customFormat="1" x14ac:dyDescent="0.25">
      <c r="A86" s="606"/>
      <c r="B86" s="607"/>
      <c r="C86" s="15" t="s">
        <v>19</v>
      </c>
      <c r="D86" s="23"/>
      <c r="E86" s="54" t="s">
        <v>130</v>
      </c>
      <c r="F86" s="54"/>
      <c r="G86" s="28"/>
    </row>
    <row r="87" spans="1:7" s="29" customFormat="1" ht="27.6" x14ac:dyDescent="0.25">
      <c r="A87" s="606"/>
      <c r="B87" s="607"/>
      <c r="C87" s="24" t="s">
        <v>84</v>
      </c>
      <c r="D87" s="23"/>
      <c r="E87" s="54" t="s">
        <v>133</v>
      </c>
      <c r="F87" s="54"/>
      <c r="G87" s="28"/>
    </row>
    <row r="88" spans="1:7" s="29" customFormat="1" ht="27.6" x14ac:dyDescent="0.25">
      <c r="A88" s="606"/>
      <c r="B88" s="607"/>
      <c r="C88" s="24" t="s">
        <v>50</v>
      </c>
      <c r="D88" s="23"/>
      <c r="E88" s="54" t="s">
        <v>133</v>
      </c>
      <c r="F88" s="54"/>
      <c r="G88" s="28"/>
    </row>
    <row r="89" spans="1:7" s="29" customFormat="1" x14ac:dyDescent="0.25">
      <c r="A89" s="606"/>
      <c r="B89" s="607"/>
      <c r="C89" s="24" t="s">
        <v>51</v>
      </c>
      <c r="D89" s="23"/>
      <c r="E89" s="54" t="s">
        <v>133</v>
      </c>
      <c r="F89" s="54"/>
      <c r="G89" s="28"/>
    </row>
    <row r="90" spans="1:7" s="29" customFormat="1" x14ac:dyDescent="0.25">
      <c r="A90" s="606"/>
      <c r="B90" s="607"/>
      <c r="C90" s="15" t="s">
        <v>83</v>
      </c>
      <c r="D90" s="23"/>
      <c r="E90" s="54" t="s">
        <v>133</v>
      </c>
      <c r="F90" s="54"/>
      <c r="G90" s="28"/>
    </row>
    <row r="91" spans="1:7" s="29" customFormat="1" ht="96.6" x14ac:dyDescent="0.25">
      <c r="A91" s="606"/>
      <c r="B91" s="607"/>
      <c r="C91" s="24" t="s">
        <v>82</v>
      </c>
      <c r="D91" s="23"/>
      <c r="E91" s="54" t="s">
        <v>133</v>
      </c>
      <c r="F91" s="54"/>
      <c r="G91" s="28"/>
    </row>
    <row r="92" spans="1:7" s="29" customFormat="1" ht="27.6" x14ac:dyDescent="0.25">
      <c r="A92" s="606"/>
      <c r="B92" s="607"/>
      <c r="C92" s="15" t="s">
        <v>40</v>
      </c>
      <c r="D92" s="23"/>
      <c r="E92" s="54" t="s">
        <v>133</v>
      </c>
      <c r="F92" s="54"/>
      <c r="G92" s="28"/>
    </row>
    <row r="93" spans="1:7" s="29" customFormat="1" ht="27.6" x14ac:dyDescent="0.25">
      <c r="A93" s="606"/>
      <c r="B93" s="607"/>
      <c r="C93" s="15" t="s">
        <v>41</v>
      </c>
      <c r="D93" s="23"/>
      <c r="E93" s="54" t="s">
        <v>133</v>
      </c>
      <c r="F93" s="54"/>
      <c r="G93" s="28"/>
    </row>
    <row r="94" spans="1:7" s="29" customFormat="1" x14ac:dyDescent="0.25">
      <c r="A94" s="606">
        <v>13</v>
      </c>
      <c r="B94" s="607">
        <v>333</v>
      </c>
      <c r="C94" s="15" t="s">
        <v>36</v>
      </c>
      <c r="D94" s="23"/>
      <c r="E94" s="54" t="s">
        <v>130</v>
      </c>
      <c r="F94" s="54"/>
      <c r="G94" s="28"/>
    </row>
    <row r="95" spans="1:7" s="29" customFormat="1" x14ac:dyDescent="0.25">
      <c r="A95" s="606"/>
      <c r="B95" s="607"/>
      <c r="C95" s="618" t="s">
        <v>85</v>
      </c>
      <c r="D95" s="23" t="s">
        <v>159</v>
      </c>
      <c r="E95" s="73">
        <v>35817706</v>
      </c>
      <c r="F95" s="54"/>
      <c r="G95" s="28"/>
    </row>
    <row r="96" spans="1:7" s="29" customFormat="1" x14ac:dyDescent="0.25">
      <c r="A96" s="606"/>
      <c r="B96" s="607"/>
      <c r="C96" s="619"/>
      <c r="D96" s="23" t="s">
        <v>160</v>
      </c>
      <c r="E96" s="73">
        <v>1303758</v>
      </c>
      <c r="F96" s="54"/>
      <c r="G96" s="28"/>
    </row>
    <row r="97" spans="1:7" s="29" customFormat="1" x14ac:dyDescent="0.25">
      <c r="A97" s="606"/>
      <c r="B97" s="607"/>
      <c r="C97" s="620"/>
      <c r="D97" s="23" t="s">
        <v>161</v>
      </c>
      <c r="E97" s="73">
        <v>42961626</v>
      </c>
      <c r="F97" s="54"/>
      <c r="G97" s="28"/>
    </row>
    <row r="98" spans="1:7" s="29" customFormat="1" ht="41.4" x14ac:dyDescent="0.25">
      <c r="A98" s="606"/>
      <c r="B98" s="607"/>
      <c r="C98" s="17" t="s">
        <v>86</v>
      </c>
      <c r="D98" s="23"/>
      <c r="E98" s="54" t="s">
        <v>157</v>
      </c>
      <c r="F98" s="54"/>
      <c r="G98" s="28"/>
    </row>
    <row r="99" spans="1:7" s="29" customFormat="1" ht="82.8" x14ac:dyDescent="0.25">
      <c r="A99" s="606"/>
      <c r="B99" s="607"/>
      <c r="C99" s="17" t="s">
        <v>92</v>
      </c>
      <c r="D99" s="23"/>
      <c r="E99" s="72" t="s">
        <v>156</v>
      </c>
      <c r="F99" s="54"/>
      <c r="G99" s="28"/>
    </row>
    <row r="100" spans="1:7" s="29" customFormat="1" ht="41.4" x14ac:dyDescent="0.25">
      <c r="A100" s="606"/>
      <c r="B100" s="607"/>
      <c r="C100" s="15" t="s">
        <v>87</v>
      </c>
      <c r="D100" s="23"/>
      <c r="E100" s="54" t="s">
        <v>130</v>
      </c>
      <c r="F100" s="54"/>
      <c r="G100" s="28"/>
    </row>
    <row r="101" spans="1:7" s="29" customFormat="1" x14ac:dyDescent="0.25">
      <c r="A101" s="606"/>
      <c r="B101" s="607"/>
      <c r="C101" s="15" t="s">
        <v>88</v>
      </c>
      <c r="D101" s="23"/>
      <c r="E101" s="54" t="s">
        <v>130</v>
      </c>
      <c r="F101" s="54"/>
      <c r="G101" s="28"/>
    </row>
    <row r="102" spans="1:7" s="29" customFormat="1" ht="27.6" x14ac:dyDescent="0.25">
      <c r="A102" s="606"/>
      <c r="B102" s="607"/>
      <c r="C102" s="33" t="s">
        <v>20</v>
      </c>
      <c r="D102" s="23"/>
      <c r="E102" s="54"/>
      <c r="F102" s="54"/>
      <c r="G102" s="28"/>
    </row>
    <row r="103" spans="1:7" s="49" customFormat="1" x14ac:dyDescent="0.25">
      <c r="A103" s="615">
        <v>14</v>
      </c>
      <c r="B103" s="605">
        <v>341</v>
      </c>
      <c r="C103" s="43" t="s">
        <v>122</v>
      </c>
      <c r="D103" s="62"/>
      <c r="E103" s="53"/>
      <c r="F103" s="53"/>
      <c r="G103" s="48"/>
    </row>
    <row r="104" spans="1:7" s="49" customFormat="1" x14ac:dyDescent="0.25">
      <c r="A104" s="615"/>
      <c r="B104" s="605"/>
      <c r="C104" s="43" t="s">
        <v>121</v>
      </c>
      <c r="D104" s="62"/>
      <c r="E104" s="53"/>
      <c r="F104" s="53"/>
      <c r="G104" s="48"/>
    </row>
    <row r="105" spans="1:7" s="49" customFormat="1" x14ac:dyDescent="0.25">
      <c r="A105" s="615"/>
      <c r="B105" s="605"/>
      <c r="C105" s="43" t="s">
        <v>120</v>
      </c>
      <c r="D105" s="62"/>
      <c r="E105" s="53"/>
      <c r="F105" s="53"/>
      <c r="G105" s="48"/>
    </row>
    <row r="106" spans="1:7" s="49" customFormat="1" x14ac:dyDescent="0.25">
      <c r="A106" s="615"/>
      <c r="B106" s="605"/>
      <c r="C106" s="43" t="s">
        <v>36</v>
      </c>
      <c r="D106" s="62"/>
      <c r="E106" s="53"/>
      <c r="F106" s="53"/>
      <c r="G106" s="48"/>
    </row>
    <row r="107" spans="1:7" s="49" customFormat="1" ht="27.6" x14ac:dyDescent="0.25">
      <c r="A107" s="615"/>
      <c r="B107" s="605"/>
      <c r="C107" s="66" t="s">
        <v>126</v>
      </c>
      <c r="D107" s="62"/>
      <c r="E107" s="53"/>
      <c r="F107" s="53"/>
      <c r="G107" s="48"/>
    </row>
    <row r="108" spans="1:7" s="49" customFormat="1" ht="41.4" x14ac:dyDescent="0.25">
      <c r="A108" s="615"/>
      <c r="B108" s="605"/>
      <c r="C108" s="66" t="s">
        <v>125</v>
      </c>
      <c r="D108" s="62"/>
      <c r="E108" s="53"/>
      <c r="F108" s="53"/>
      <c r="G108" s="48"/>
    </row>
    <row r="109" spans="1:7" s="49" customFormat="1" ht="27.6" x14ac:dyDescent="0.25">
      <c r="A109" s="615"/>
      <c r="B109" s="605"/>
      <c r="C109" s="67" t="s">
        <v>123</v>
      </c>
      <c r="D109" s="62"/>
      <c r="E109" s="53"/>
      <c r="F109" s="53"/>
      <c r="G109" s="48"/>
    </row>
    <row r="110" spans="1:7" s="49" customFormat="1" ht="27.6" x14ac:dyDescent="0.25">
      <c r="A110" s="615"/>
      <c r="B110" s="605"/>
      <c r="C110" s="68" t="s">
        <v>124</v>
      </c>
      <c r="D110" s="62"/>
      <c r="E110" s="53"/>
      <c r="F110" s="53"/>
      <c r="G110" s="48"/>
    </row>
    <row r="111" spans="1:7" s="29" customFormat="1" ht="27.6" x14ac:dyDescent="0.25">
      <c r="A111" s="606">
        <v>15</v>
      </c>
      <c r="B111" s="607" t="s">
        <v>34</v>
      </c>
      <c r="C111" s="15" t="s">
        <v>116</v>
      </c>
      <c r="D111" s="23"/>
      <c r="E111" s="54" t="s">
        <v>158</v>
      </c>
      <c r="F111" s="54"/>
      <c r="G111" s="28"/>
    </row>
    <row r="112" spans="1:7" s="29" customFormat="1" ht="27.6" x14ac:dyDescent="0.25">
      <c r="A112" s="606"/>
      <c r="B112" s="607"/>
      <c r="C112" s="15" t="s">
        <v>117</v>
      </c>
      <c r="D112" s="23"/>
      <c r="E112" s="54" t="s">
        <v>158</v>
      </c>
      <c r="F112" s="54"/>
      <c r="G112" s="28"/>
    </row>
    <row r="113" spans="1:7" s="29" customFormat="1" ht="27.6" x14ac:dyDescent="0.25">
      <c r="A113" s="606"/>
      <c r="B113" s="607"/>
      <c r="C113" s="15" t="s">
        <v>21</v>
      </c>
      <c r="D113" s="23"/>
      <c r="E113" s="54" t="s">
        <v>138</v>
      </c>
      <c r="F113" s="54"/>
      <c r="G113" s="28"/>
    </row>
    <row r="114" spans="1:7" s="29" customFormat="1" ht="27.6" x14ac:dyDescent="0.25">
      <c r="A114" s="606"/>
      <c r="B114" s="607"/>
      <c r="C114" s="15" t="s">
        <v>118</v>
      </c>
      <c r="D114" s="23"/>
      <c r="E114" s="54" t="s">
        <v>130</v>
      </c>
      <c r="F114" s="54"/>
      <c r="G114" s="28"/>
    </row>
    <row r="115" spans="1:7" s="29" customFormat="1" x14ac:dyDescent="0.25">
      <c r="A115" s="606"/>
      <c r="B115" s="607"/>
      <c r="C115" s="15" t="s">
        <v>119</v>
      </c>
      <c r="D115" s="23"/>
      <c r="E115" s="54" t="s">
        <v>133</v>
      </c>
      <c r="F115" s="54"/>
      <c r="G115" s="28"/>
    </row>
    <row r="116" spans="1:7" s="29" customFormat="1" x14ac:dyDescent="0.25">
      <c r="A116" s="606"/>
      <c r="B116" s="607"/>
      <c r="C116" s="17" t="s">
        <v>36</v>
      </c>
      <c r="D116" s="23"/>
      <c r="E116" s="54" t="s">
        <v>130</v>
      </c>
      <c r="F116" s="54"/>
      <c r="G116" s="28"/>
    </row>
    <row r="117" spans="1:7" s="49" customFormat="1" ht="55.2" x14ac:dyDescent="0.25">
      <c r="A117" s="608">
        <v>16</v>
      </c>
      <c r="B117" s="610">
        <v>335</v>
      </c>
      <c r="C117" s="43" t="s">
        <v>89</v>
      </c>
      <c r="D117" s="62"/>
      <c r="E117" s="53"/>
      <c r="F117" s="53"/>
      <c r="G117" s="48"/>
    </row>
    <row r="118" spans="1:7" s="49" customFormat="1" x14ac:dyDescent="0.25">
      <c r="A118" s="613"/>
      <c r="B118" s="614"/>
      <c r="C118" s="50" t="s">
        <v>36</v>
      </c>
      <c r="D118" s="62"/>
      <c r="E118" s="53"/>
      <c r="F118" s="53"/>
      <c r="G118" s="48"/>
    </row>
    <row r="119" spans="1:7" s="49" customFormat="1" x14ac:dyDescent="0.25">
      <c r="A119" s="609"/>
      <c r="B119" s="611"/>
      <c r="C119" s="43" t="s">
        <v>90</v>
      </c>
      <c r="D119" s="62"/>
      <c r="E119" s="53"/>
      <c r="F119" s="53"/>
      <c r="G119" s="48"/>
    </row>
    <row r="120" spans="1:7" s="49" customFormat="1" ht="27.6" x14ac:dyDescent="0.25">
      <c r="A120" s="61">
        <v>17</v>
      </c>
      <c r="B120" s="42">
        <v>3387</v>
      </c>
      <c r="C120" s="50" t="s">
        <v>91</v>
      </c>
      <c r="D120" s="62"/>
      <c r="E120" s="53"/>
      <c r="F120" s="53"/>
      <c r="G120" s="48"/>
    </row>
    <row r="121" spans="1:7" s="29" customFormat="1" ht="27.6" x14ac:dyDescent="0.25">
      <c r="A121" s="606">
        <v>18</v>
      </c>
      <c r="B121" s="607">
        <v>411</v>
      </c>
      <c r="C121" s="17" t="s">
        <v>22</v>
      </c>
      <c r="D121" s="23"/>
      <c r="E121" s="54" t="s">
        <v>130</v>
      </c>
      <c r="F121" s="54"/>
      <c r="G121" s="28"/>
    </row>
    <row r="122" spans="1:7" s="29" customFormat="1" x14ac:dyDescent="0.25">
      <c r="A122" s="606"/>
      <c r="B122" s="607"/>
      <c r="C122" s="17" t="s">
        <v>23</v>
      </c>
      <c r="D122" s="23"/>
      <c r="E122" s="54" t="s">
        <v>133</v>
      </c>
      <c r="F122" s="54"/>
      <c r="G122" s="28"/>
    </row>
    <row r="123" spans="1:7" s="29" customFormat="1" ht="27.6" x14ac:dyDescent="0.25">
      <c r="A123" s="606"/>
      <c r="B123" s="607"/>
      <c r="C123" s="40" t="s">
        <v>115</v>
      </c>
      <c r="D123" s="23"/>
      <c r="E123" s="54" t="s">
        <v>139</v>
      </c>
      <c r="F123" s="54"/>
      <c r="G123" s="28"/>
    </row>
    <row r="124" spans="1:7" s="49" customFormat="1" ht="27.6" x14ac:dyDescent="0.25">
      <c r="A124" s="608">
        <v>19</v>
      </c>
      <c r="B124" s="610">
        <v>413</v>
      </c>
      <c r="C124" s="50" t="s">
        <v>113</v>
      </c>
      <c r="D124" s="62"/>
      <c r="E124" s="53"/>
      <c r="F124" s="53"/>
      <c r="G124" s="48"/>
    </row>
    <row r="125" spans="1:7" s="49" customFormat="1" x14ac:dyDescent="0.25">
      <c r="A125" s="609"/>
      <c r="B125" s="611"/>
      <c r="C125" s="50" t="s">
        <v>114</v>
      </c>
      <c r="D125" s="62"/>
      <c r="E125" s="53"/>
      <c r="F125" s="53"/>
      <c r="G125" s="48"/>
    </row>
    <row r="126" spans="1:7" s="29" customFormat="1" x14ac:dyDescent="0.25">
      <c r="A126" s="623">
        <v>20</v>
      </c>
      <c r="B126" s="616">
        <v>421</v>
      </c>
      <c r="C126" s="17" t="s">
        <v>24</v>
      </c>
      <c r="D126" s="23"/>
      <c r="E126" s="54" t="s">
        <v>130</v>
      </c>
      <c r="F126" s="54"/>
      <c r="G126" s="28"/>
    </row>
    <row r="127" spans="1:7" s="29" customFormat="1" x14ac:dyDescent="0.25">
      <c r="A127" s="624"/>
      <c r="B127" s="626"/>
      <c r="C127" s="15" t="s">
        <v>25</v>
      </c>
      <c r="D127" s="23"/>
      <c r="E127" s="54"/>
      <c r="F127" s="54"/>
      <c r="G127" s="28"/>
    </row>
    <row r="128" spans="1:7" s="29" customFormat="1" x14ac:dyDescent="0.25">
      <c r="A128" s="624"/>
      <c r="B128" s="626"/>
      <c r="C128" s="15" t="s">
        <v>112</v>
      </c>
      <c r="D128" s="23"/>
      <c r="E128" s="54"/>
      <c r="F128" s="54"/>
      <c r="G128" s="28"/>
    </row>
    <row r="129" spans="1:7" s="29" customFormat="1" ht="27.6" x14ac:dyDescent="0.25">
      <c r="A129" s="606">
        <v>21</v>
      </c>
      <c r="B129" s="607">
        <v>511</v>
      </c>
      <c r="C129" s="17" t="s">
        <v>105</v>
      </c>
      <c r="D129" s="23"/>
      <c r="E129" s="54" t="s">
        <v>130</v>
      </c>
      <c r="F129" s="54"/>
      <c r="G129" s="28"/>
    </row>
    <row r="130" spans="1:7" s="29" customFormat="1" ht="27.6" x14ac:dyDescent="0.25">
      <c r="A130" s="606"/>
      <c r="B130" s="607"/>
      <c r="C130" s="17" t="s">
        <v>106</v>
      </c>
      <c r="D130" s="23"/>
      <c r="E130" s="54" t="s">
        <v>130</v>
      </c>
      <c r="F130" s="54"/>
      <c r="G130" s="28"/>
    </row>
    <row r="131" spans="1:7" s="29" customFormat="1" ht="27.6" x14ac:dyDescent="0.25">
      <c r="A131" s="606"/>
      <c r="B131" s="607"/>
      <c r="C131" s="17" t="s">
        <v>108</v>
      </c>
      <c r="D131" s="23"/>
      <c r="E131" s="54" t="s">
        <v>130</v>
      </c>
      <c r="F131" s="54"/>
      <c r="G131" s="28"/>
    </row>
    <row r="132" spans="1:7" s="29" customFormat="1" x14ac:dyDescent="0.25">
      <c r="A132" s="606"/>
      <c r="B132" s="607"/>
      <c r="C132" s="17" t="s">
        <v>36</v>
      </c>
      <c r="D132" s="23"/>
      <c r="E132" s="54" t="s">
        <v>130</v>
      </c>
      <c r="F132" s="54"/>
      <c r="G132" s="28"/>
    </row>
    <row r="133" spans="1:7" s="29" customFormat="1" ht="27.6" x14ac:dyDescent="0.25">
      <c r="A133" s="606"/>
      <c r="B133" s="607"/>
      <c r="C133" s="17" t="s">
        <v>110</v>
      </c>
      <c r="D133" s="23"/>
      <c r="E133" s="54" t="s">
        <v>133</v>
      </c>
      <c r="F133" s="54"/>
      <c r="G133" s="28"/>
    </row>
    <row r="134" spans="1:7" s="29" customFormat="1" x14ac:dyDescent="0.25">
      <c r="A134" s="606"/>
      <c r="B134" s="607"/>
      <c r="C134" s="17" t="s">
        <v>109</v>
      </c>
      <c r="D134" s="23"/>
      <c r="E134" s="54" t="s">
        <v>133</v>
      </c>
      <c r="F134" s="54"/>
      <c r="G134" s="28"/>
    </row>
    <row r="135" spans="1:7" s="29" customFormat="1" x14ac:dyDescent="0.25">
      <c r="A135" s="606"/>
      <c r="B135" s="607"/>
      <c r="C135" s="17" t="s">
        <v>111</v>
      </c>
      <c r="D135" s="23"/>
      <c r="E135" s="54" t="s">
        <v>133</v>
      </c>
      <c r="F135" s="54"/>
      <c r="G135" s="28"/>
    </row>
    <row r="136" spans="1:7" s="29" customFormat="1" ht="27.6" x14ac:dyDescent="0.25">
      <c r="A136" s="606"/>
      <c r="B136" s="607"/>
      <c r="C136" s="17" t="s">
        <v>107</v>
      </c>
      <c r="D136" s="17"/>
      <c r="E136" s="54" t="s">
        <v>149</v>
      </c>
      <c r="F136" s="54"/>
      <c r="G136" s="28"/>
    </row>
    <row r="137" spans="1:7" s="29" customFormat="1" x14ac:dyDescent="0.25">
      <c r="A137" s="623">
        <v>22</v>
      </c>
      <c r="B137" s="616">
        <v>515</v>
      </c>
      <c r="C137" s="17" t="s">
        <v>101</v>
      </c>
      <c r="D137" s="17"/>
      <c r="E137" s="54" t="s">
        <v>130</v>
      </c>
      <c r="F137" s="54"/>
      <c r="G137" s="28"/>
    </row>
    <row r="138" spans="1:7" s="29" customFormat="1" x14ac:dyDescent="0.25">
      <c r="A138" s="624"/>
      <c r="B138" s="626"/>
      <c r="C138" s="17" t="s">
        <v>100</v>
      </c>
      <c r="D138" s="17"/>
      <c r="E138" s="54" t="s">
        <v>133</v>
      </c>
      <c r="F138" s="54"/>
      <c r="G138" s="28"/>
    </row>
    <row r="139" spans="1:7" s="29" customFormat="1" x14ac:dyDescent="0.25">
      <c r="A139" s="625"/>
      <c r="B139" s="617"/>
      <c r="C139" s="17" t="s">
        <v>36</v>
      </c>
      <c r="D139" s="17"/>
      <c r="E139" s="54" t="s">
        <v>130</v>
      </c>
      <c r="F139" s="54"/>
      <c r="G139" s="28"/>
    </row>
    <row r="140" spans="1:7" s="29" customFormat="1" x14ac:dyDescent="0.25">
      <c r="A140" s="606">
        <v>23</v>
      </c>
      <c r="B140" s="607">
        <v>632</v>
      </c>
      <c r="C140" s="17" t="s">
        <v>103</v>
      </c>
      <c r="D140" s="23"/>
      <c r="E140" s="54" t="s">
        <v>133</v>
      </c>
      <c r="F140" s="54"/>
      <c r="G140" s="28"/>
    </row>
    <row r="141" spans="1:7" s="29" customFormat="1" x14ac:dyDescent="0.25">
      <c r="A141" s="606"/>
      <c r="B141" s="607"/>
      <c r="C141" s="17" t="s">
        <v>104</v>
      </c>
      <c r="D141" s="23"/>
      <c r="E141" s="54" t="s">
        <v>130</v>
      </c>
      <c r="F141" s="54"/>
      <c r="G141" s="28"/>
    </row>
    <row r="142" spans="1:7" s="29" customFormat="1" ht="27.6" x14ac:dyDescent="0.25">
      <c r="A142" s="606"/>
      <c r="B142" s="607"/>
      <c r="C142" s="17" t="s">
        <v>26</v>
      </c>
      <c r="D142" s="23"/>
      <c r="E142" s="54" t="s">
        <v>133</v>
      </c>
      <c r="F142" s="54"/>
      <c r="G142" s="28"/>
    </row>
    <row r="143" spans="1:7" s="29" customFormat="1" x14ac:dyDescent="0.25">
      <c r="A143" s="606"/>
      <c r="B143" s="607"/>
      <c r="C143" s="17" t="s">
        <v>36</v>
      </c>
      <c r="D143" s="23"/>
      <c r="E143" s="54" t="s">
        <v>130</v>
      </c>
      <c r="F143" s="54"/>
      <c r="G143" s="28"/>
    </row>
    <row r="144" spans="1:7" s="29" customFormat="1" ht="27.6" x14ac:dyDescent="0.25">
      <c r="A144" s="606"/>
      <c r="B144" s="607"/>
      <c r="C144" s="17" t="s">
        <v>27</v>
      </c>
      <c r="D144" s="23"/>
      <c r="E144" s="54" t="s">
        <v>143</v>
      </c>
      <c r="F144" s="54"/>
      <c r="G144" s="28"/>
    </row>
    <row r="145" spans="1:7" s="29" customFormat="1" x14ac:dyDescent="0.25">
      <c r="A145" s="623">
        <v>24</v>
      </c>
      <c r="B145" s="616">
        <v>635</v>
      </c>
      <c r="C145" s="17" t="s">
        <v>99</v>
      </c>
      <c r="D145" s="23"/>
      <c r="E145" s="54" t="s">
        <v>133</v>
      </c>
      <c r="F145" s="54"/>
      <c r="G145" s="28"/>
    </row>
    <row r="146" spans="1:7" s="29" customFormat="1" x14ac:dyDescent="0.25">
      <c r="A146" s="624"/>
      <c r="B146" s="626"/>
      <c r="C146" s="17" t="s">
        <v>100</v>
      </c>
      <c r="D146" s="23"/>
      <c r="E146" s="54" t="s">
        <v>133</v>
      </c>
      <c r="F146" s="54"/>
      <c r="G146" s="28"/>
    </row>
    <row r="147" spans="1:7" s="29" customFormat="1" x14ac:dyDescent="0.25">
      <c r="A147" s="624"/>
      <c r="B147" s="626"/>
      <c r="C147" s="17" t="s">
        <v>36</v>
      </c>
      <c r="D147" s="23"/>
      <c r="E147" s="54" t="s">
        <v>130</v>
      </c>
      <c r="F147" s="54"/>
      <c r="G147" s="28"/>
    </row>
    <row r="148" spans="1:7" s="29" customFormat="1" ht="27.6" x14ac:dyDescent="0.25">
      <c r="A148" s="606">
        <v>25</v>
      </c>
      <c r="B148" s="627">
        <v>641642</v>
      </c>
      <c r="C148" s="17" t="s">
        <v>96</v>
      </c>
      <c r="D148" s="23"/>
      <c r="E148" s="54" t="s">
        <v>130</v>
      </c>
      <c r="F148" s="54"/>
      <c r="G148" s="28"/>
    </row>
    <row r="149" spans="1:7" s="29" customFormat="1" x14ac:dyDescent="0.25">
      <c r="A149" s="606"/>
      <c r="B149" s="627"/>
      <c r="C149" s="17" t="s">
        <v>36</v>
      </c>
      <c r="D149" s="23"/>
      <c r="E149" s="54" t="s">
        <v>130</v>
      </c>
      <c r="F149" s="54"/>
      <c r="G149" s="28"/>
    </row>
    <row r="150" spans="1:7" s="29" customFormat="1" x14ac:dyDescent="0.25">
      <c r="A150" s="606"/>
      <c r="B150" s="627"/>
      <c r="C150" s="17" t="s">
        <v>98</v>
      </c>
      <c r="D150" s="23"/>
      <c r="E150" s="54" t="s">
        <v>130</v>
      </c>
      <c r="F150" s="54"/>
      <c r="G150" s="28"/>
    </row>
    <row r="151" spans="1:7" s="29" customFormat="1" ht="69" x14ac:dyDescent="0.25">
      <c r="A151" s="606"/>
      <c r="B151" s="627"/>
      <c r="C151" s="17" t="s">
        <v>97</v>
      </c>
      <c r="D151" s="23"/>
      <c r="E151" s="54" t="s">
        <v>130</v>
      </c>
      <c r="F151" s="54"/>
      <c r="G151" s="28"/>
    </row>
    <row r="152" spans="1:7" s="32" customFormat="1" ht="96.6" x14ac:dyDescent="0.25">
      <c r="A152" s="18">
        <v>26</v>
      </c>
      <c r="B152" s="19">
        <v>711</v>
      </c>
      <c r="C152" s="17" t="s">
        <v>94</v>
      </c>
      <c r="D152" s="20"/>
      <c r="E152" s="55" t="s">
        <v>130</v>
      </c>
      <c r="F152" s="55"/>
      <c r="G152" s="31"/>
    </row>
    <row r="153" spans="1:7" s="32" customFormat="1" ht="69" x14ac:dyDescent="0.25">
      <c r="A153" s="18">
        <v>27</v>
      </c>
      <c r="B153" s="19">
        <v>811</v>
      </c>
      <c r="C153" s="17" t="s">
        <v>95</v>
      </c>
      <c r="D153" s="20"/>
      <c r="E153" s="55" t="s">
        <v>130</v>
      </c>
      <c r="F153" s="55"/>
      <c r="G153" s="31"/>
    </row>
    <row r="154" spans="1:7" s="29" customFormat="1" ht="27.6" x14ac:dyDescent="0.25">
      <c r="A154" s="21">
        <v>28</v>
      </c>
      <c r="B154" s="22">
        <v>821</v>
      </c>
      <c r="C154" s="15" t="s">
        <v>93</v>
      </c>
      <c r="D154" s="23"/>
      <c r="E154" s="54"/>
      <c r="F154" s="54"/>
      <c r="G154" s="28"/>
    </row>
    <row r="155" spans="1:7" x14ac:dyDescent="0.25">
      <c r="A155" s="606">
        <v>29</v>
      </c>
      <c r="B155" s="607" t="s">
        <v>28</v>
      </c>
      <c r="C155" s="15" t="s">
        <v>29</v>
      </c>
      <c r="D155" s="23"/>
      <c r="E155" s="71"/>
      <c r="F155" s="71"/>
      <c r="G155" s="34"/>
    </row>
    <row r="156" spans="1:7" x14ac:dyDescent="0.25">
      <c r="A156" s="606"/>
      <c r="B156" s="607"/>
      <c r="C156" s="24" t="s">
        <v>30</v>
      </c>
      <c r="D156" s="34"/>
      <c r="E156" s="56"/>
      <c r="F156" s="56"/>
      <c r="G156" s="34"/>
    </row>
  </sheetData>
  <mergeCells count="59">
    <mergeCell ref="A137:A139"/>
    <mergeCell ref="B137:B139"/>
    <mergeCell ref="A155:A156"/>
    <mergeCell ref="B155:B156"/>
    <mergeCell ref="A140:A144"/>
    <mergeCell ref="B140:B144"/>
    <mergeCell ref="A145:A147"/>
    <mergeCell ref="B145:B147"/>
    <mergeCell ref="A148:A151"/>
    <mergeCell ref="B148:B151"/>
    <mergeCell ref="A124:A125"/>
    <mergeCell ref="B124:B125"/>
    <mergeCell ref="A126:A128"/>
    <mergeCell ref="B126:B128"/>
    <mergeCell ref="A129:A136"/>
    <mergeCell ref="B129:B136"/>
    <mergeCell ref="A111:A116"/>
    <mergeCell ref="B111:B116"/>
    <mergeCell ref="A117:A119"/>
    <mergeCell ref="B117:B119"/>
    <mergeCell ref="A121:A123"/>
    <mergeCell ref="B121:B123"/>
    <mergeCell ref="B78:B79"/>
    <mergeCell ref="A94:A102"/>
    <mergeCell ref="B94:B102"/>
    <mergeCell ref="A103:A110"/>
    <mergeCell ref="B103:B110"/>
    <mergeCell ref="A40:A41"/>
    <mergeCell ref="B40:B41"/>
    <mergeCell ref="A42:A46"/>
    <mergeCell ref="B42:B46"/>
    <mergeCell ref="A80:A93"/>
    <mergeCell ref="B80:B93"/>
    <mergeCell ref="A47:A50"/>
    <mergeCell ref="B47:B50"/>
    <mergeCell ref="A51:A62"/>
    <mergeCell ref="B51:B62"/>
    <mergeCell ref="A63:A66"/>
    <mergeCell ref="B63:B66"/>
    <mergeCell ref="A67:A73"/>
    <mergeCell ref="B67:B73"/>
    <mergeCell ref="A74:A77"/>
    <mergeCell ref="B74:B77"/>
    <mergeCell ref="C83:C85"/>
    <mergeCell ref="C95:C97"/>
    <mergeCell ref="A2:G2"/>
    <mergeCell ref="A3:G3"/>
    <mergeCell ref="A12:A13"/>
    <mergeCell ref="B12:B13"/>
    <mergeCell ref="C12:C13"/>
    <mergeCell ref="D12:G12"/>
    <mergeCell ref="A15:A19"/>
    <mergeCell ref="B15:B19"/>
    <mergeCell ref="A20:A25"/>
    <mergeCell ref="B20:B25"/>
    <mergeCell ref="A26:A27"/>
    <mergeCell ref="B26:B27"/>
    <mergeCell ref="A28:A39"/>
    <mergeCell ref="B28:B39"/>
  </mergeCells>
  <pageMargins left="0.7" right="0.7" top="0.75" bottom="0.75" header="0.3" footer="0.3"/>
  <pageSetup scale="44" orientation="portrait"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BD0E0-68D8-4D0E-8EB4-6942AABFD726}">
  <dimension ref="A1:D85"/>
  <sheetViews>
    <sheetView topLeftCell="A40" workbookViewId="0">
      <selection activeCell="C55" sqref="C55"/>
    </sheetView>
  </sheetViews>
  <sheetFormatPr defaultRowHeight="13.8" x14ac:dyDescent="0.25"/>
  <cols>
    <col min="1" max="1" width="10.69921875" customWidth="1"/>
    <col min="2" max="2" width="52.69921875" customWidth="1"/>
    <col min="3" max="3" width="18.09765625" customWidth="1"/>
    <col min="4" max="4" width="48" customWidth="1"/>
  </cols>
  <sheetData>
    <row r="1" spans="1:4" x14ac:dyDescent="0.25">
      <c r="A1" s="76" t="s">
        <v>366</v>
      </c>
      <c r="B1" s="78"/>
      <c r="C1" s="413"/>
      <c r="D1" s="84"/>
    </row>
    <row r="2" spans="1:4" x14ac:dyDescent="0.25">
      <c r="A2" s="77"/>
      <c r="B2" s="78"/>
      <c r="C2" s="414" t="s">
        <v>367</v>
      </c>
      <c r="D2" s="81" t="s">
        <v>128</v>
      </c>
    </row>
    <row r="3" spans="1:4" x14ac:dyDescent="0.25">
      <c r="A3" s="76" t="s">
        <v>390</v>
      </c>
      <c r="B3" s="78"/>
      <c r="C3" s="414" t="s">
        <v>368</v>
      </c>
      <c r="D3" s="80" t="s">
        <v>127</v>
      </c>
    </row>
    <row r="4" spans="1:4" x14ac:dyDescent="0.25">
      <c r="A4" s="78"/>
      <c r="B4" s="78"/>
      <c r="C4" s="414" t="s">
        <v>369</v>
      </c>
      <c r="D4" s="81" t="s">
        <v>127</v>
      </c>
    </row>
    <row r="5" spans="1:4" x14ac:dyDescent="0.25">
      <c r="A5" s="564" t="s">
        <v>370</v>
      </c>
      <c r="B5" s="564"/>
      <c r="C5" s="414" t="s">
        <v>371</v>
      </c>
      <c r="D5" s="82">
        <v>45026</v>
      </c>
    </row>
    <row r="6" spans="1:4" x14ac:dyDescent="0.25">
      <c r="A6" s="564"/>
      <c r="B6" s="564"/>
      <c r="C6" s="415" t="s">
        <v>372</v>
      </c>
      <c r="D6" s="83">
        <v>44986</v>
      </c>
    </row>
    <row r="7" spans="1:4" x14ac:dyDescent="0.25">
      <c r="A7" s="564"/>
      <c r="B7" s="564"/>
      <c r="C7" s="413"/>
      <c r="D7" s="85"/>
    </row>
    <row r="8" spans="1:4" ht="14.4" thickBot="1" x14ac:dyDescent="0.3">
      <c r="A8" s="86"/>
      <c r="B8" s="86"/>
      <c r="C8" s="416"/>
      <c r="D8" s="122"/>
    </row>
    <row r="9" spans="1:4" ht="14.4" thickTop="1" x14ac:dyDescent="0.25">
      <c r="A9" s="198" t="s">
        <v>373</v>
      </c>
      <c r="B9" s="123" t="s">
        <v>374</v>
      </c>
      <c r="C9" s="565" t="s">
        <v>375</v>
      </c>
      <c r="D9" s="566"/>
    </row>
    <row r="10" spans="1:4" x14ac:dyDescent="0.25">
      <c r="A10" s="199">
        <v>111</v>
      </c>
      <c r="B10" s="124" t="s">
        <v>376</v>
      </c>
      <c r="C10" s="417"/>
      <c r="D10" s="388"/>
    </row>
    <row r="11" spans="1:4" x14ac:dyDescent="0.25">
      <c r="A11" s="199"/>
      <c r="B11" s="384"/>
      <c r="C11" s="418"/>
      <c r="D11" s="386"/>
    </row>
    <row r="12" spans="1:4" x14ac:dyDescent="0.25">
      <c r="A12" s="200">
        <v>112</v>
      </c>
      <c r="B12" s="125"/>
      <c r="C12" s="419"/>
      <c r="D12" s="201"/>
    </row>
    <row r="13" spans="1:4" x14ac:dyDescent="0.25">
      <c r="A13" s="202" t="s">
        <v>182</v>
      </c>
      <c r="B13" s="127" t="s">
        <v>183</v>
      </c>
      <c r="C13" s="420">
        <v>562807686</v>
      </c>
      <c r="D13" s="204" t="s">
        <v>377</v>
      </c>
    </row>
    <row r="14" spans="1:4" x14ac:dyDescent="0.25">
      <c r="A14" s="202">
        <v>11213</v>
      </c>
      <c r="B14" s="127" t="s">
        <v>596</v>
      </c>
      <c r="C14" s="420">
        <v>128118</v>
      </c>
      <c r="D14" s="204" t="s">
        <v>377</v>
      </c>
    </row>
    <row r="15" spans="1:4" x14ac:dyDescent="0.25">
      <c r="A15" s="202">
        <v>11221</v>
      </c>
      <c r="B15" s="127" t="s">
        <v>187</v>
      </c>
      <c r="C15" s="421">
        <v>1538553180</v>
      </c>
      <c r="D15" s="447" t="s">
        <v>377</v>
      </c>
    </row>
    <row r="16" spans="1:4" x14ac:dyDescent="0.25">
      <c r="A16" s="202"/>
      <c r="B16" s="127"/>
      <c r="C16" s="421"/>
      <c r="D16" s="447" t="s">
        <v>662</v>
      </c>
    </row>
    <row r="17" spans="1:4" x14ac:dyDescent="0.25">
      <c r="A17" s="202"/>
      <c r="B17" s="127"/>
      <c r="C17" s="421"/>
      <c r="D17" s="447"/>
    </row>
    <row r="18" spans="1:4" x14ac:dyDescent="0.25">
      <c r="A18" s="200">
        <v>131</v>
      </c>
      <c r="B18" s="172" t="s">
        <v>473</v>
      </c>
      <c r="C18" s="422">
        <v>0</v>
      </c>
      <c r="D18" s="208"/>
    </row>
    <row r="19" spans="1:4" x14ac:dyDescent="0.25">
      <c r="A19" s="200"/>
      <c r="B19" s="174"/>
      <c r="C19" s="423"/>
      <c r="D19" s="208"/>
    </row>
    <row r="20" spans="1:4" x14ac:dyDescent="0.25">
      <c r="A20" s="200">
        <v>133</v>
      </c>
      <c r="B20" s="172" t="s">
        <v>473</v>
      </c>
      <c r="C20" s="422"/>
      <c r="D20" s="393"/>
    </row>
    <row r="21" spans="1:4" x14ac:dyDescent="0.25">
      <c r="A21" s="200"/>
      <c r="B21" s="172"/>
      <c r="C21" s="422"/>
      <c r="D21" s="393"/>
    </row>
    <row r="22" spans="1:4" x14ac:dyDescent="0.25">
      <c r="A22" s="200">
        <v>156</v>
      </c>
      <c r="B22" s="172"/>
      <c r="C22" s="422">
        <v>0</v>
      </c>
      <c r="D22" s="208" t="s">
        <v>664</v>
      </c>
    </row>
    <row r="23" spans="1:4" x14ac:dyDescent="0.25">
      <c r="A23" s="200"/>
      <c r="B23" s="172"/>
      <c r="C23" s="422"/>
      <c r="D23" s="208"/>
    </row>
    <row r="24" spans="1:4" x14ac:dyDescent="0.25">
      <c r="A24" s="200">
        <v>242</v>
      </c>
      <c r="B24" s="172" t="s">
        <v>474</v>
      </c>
      <c r="C24" s="422">
        <v>45349232</v>
      </c>
      <c r="D24" s="208" t="s">
        <v>378</v>
      </c>
    </row>
    <row r="25" spans="1:4" x14ac:dyDescent="0.25">
      <c r="A25" s="200"/>
      <c r="B25" s="172"/>
      <c r="C25" s="424"/>
      <c r="D25" s="208"/>
    </row>
    <row r="26" spans="1:4" x14ac:dyDescent="0.25">
      <c r="A26" s="200">
        <v>244</v>
      </c>
      <c r="B26" s="172" t="s">
        <v>379</v>
      </c>
      <c r="C26" s="425">
        <v>5000000</v>
      </c>
      <c r="D26" s="208" t="s">
        <v>393</v>
      </c>
    </row>
    <row r="27" spans="1:4" x14ac:dyDescent="0.25">
      <c r="A27" s="200"/>
      <c r="B27" s="172"/>
      <c r="C27" s="425"/>
      <c r="D27" s="208"/>
    </row>
    <row r="28" spans="1:4" x14ac:dyDescent="0.25">
      <c r="A28" s="200">
        <v>331</v>
      </c>
      <c r="B28" s="172" t="s">
        <v>380</v>
      </c>
      <c r="C28" s="425">
        <f>SUM(C29:C31)</f>
        <v>28776000</v>
      </c>
      <c r="D28" s="208"/>
    </row>
    <row r="29" spans="1:4" x14ac:dyDescent="0.25">
      <c r="A29" s="215"/>
      <c r="B29" s="173" t="s">
        <v>366</v>
      </c>
      <c r="C29" s="426">
        <v>28776000</v>
      </c>
      <c r="D29" s="217" t="s">
        <v>675</v>
      </c>
    </row>
    <row r="30" spans="1:4" x14ac:dyDescent="0.25">
      <c r="A30" s="215"/>
      <c r="B30" s="173"/>
      <c r="C30" s="426"/>
      <c r="D30" s="217"/>
    </row>
    <row r="31" spans="1:4" x14ac:dyDescent="0.25">
      <c r="A31" s="215"/>
      <c r="B31" s="173"/>
      <c r="C31" s="426"/>
      <c r="D31" s="217"/>
    </row>
    <row r="32" spans="1:4" x14ac:dyDescent="0.25">
      <c r="A32" s="215"/>
      <c r="B32" s="172" t="s">
        <v>394</v>
      </c>
      <c r="C32" s="425">
        <f>SUM(C33:C34)</f>
        <v>434000</v>
      </c>
      <c r="D32" s="214">
        <f>SUM(D34:D39)</f>
        <v>0</v>
      </c>
    </row>
    <row r="33" spans="1:4" x14ac:dyDescent="0.25">
      <c r="A33" s="215"/>
      <c r="B33" s="173" t="s">
        <v>676</v>
      </c>
      <c r="C33" s="427">
        <v>390000</v>
      </c>
      <c r="D33" s="217" t="s">
        <v>677</v>
      </c>
    </row>
    <row r="34" spans="1:4" x14ac:dyDescent="0.25">
      <c r="A34" s="215"/>
      <c r="B34" s="173" t="s">
        <v>651</v>
      </c>
      <c r="C34" s="427">
        <v>44000</v>
      </c>
      <c r="D34" s="217" t="s">
        <v>677</v>
      </c>
    </row>
    <row r="35" spans="1:4" x14ac:dyDescent="0.25">
      <c r="A35" s="215"/>
      <c r="B35" s="173"/>
      <c r="C35" s="427"/>
      <c r="D35" s="217"/>
    </row>
    <row r="36" spans="1:4" x14ac:dyDescent="0.25">
      <c r="A36" s="200">
        <v>3331</v>
      </c>
      <c r="B36" s="172"/>
      <c r="C36" s="422">
        <v>11319008</v>
      </c>
      <c r="D36" s="208" t="s">
        <v>151</v>
      </c>
    </row>
    <row r="37" spans="1:4" x14ac:dyDescent="0.25">
      <c r="A37" s="200"/>
      <c r="B37" s="172"/>
      <c r="C37" s="422"/>
      <c r="D37" s="208"/>
    </row>
    <row r="38" spans="1:4" x14ac:dyDescent="0.25">
      <c r="A38" s="200">
        <v>3334</v>
      </c>
      <c r="B38" s="172" t="s">
        <v>673</v>
      </c>
      <c r="C38" s="428">
        <v>-2828223</v>
      </c>
      <c r="D38" s="359" t="s">
        <v>674</v>
      </c>
    </row>
    <row r="39" spans="1:4" x14ac:dyDescent="0.25">
      <c r="A39" s="202"/>
      <c r="B39" s="148"/>
      <c r="C39" s="429"/>
      <c r="D39" s="222"/>
    </row>
    <row r="40" spans="1:4" x14ac:dyDescent="0.25">
      <c r="A40" s="200">
        <v>3335</v>
      </c>
      <c r="B40" s="136" t="s">
        <v>381</v>
      </c>
      <c r="C40" s="428">
        <f>SUM(C41:C44)</f>
        <v>3880668</v>
      </c>
      <c r="D40" s="223" t="s">
        <v>151</v>
      </c>
    </row>
    <row r="41" spans="1:4" x14ac:dyDescent="0.25">
      <c r="A41" s="202"/>
      <c r="B41" s="127" t="s">
        <v>660</v>
      </c>
      <c r="C41" s="420">
        <f>481054+565028+401253</f>
        <v>1447335</v>
      </c>
      <c r="D41" s="204" t="s">
        <v>481</v>
      </c>
    </row>
    <row r="42" spans="1:4" x14ac:dyDescent="0.25">
      <c r="A42" s="202"/>
      <c r="B42" s="127" t="s">
        <v>668</v>
      </c>
      <c r="C42" s="420">
        <v>2400000</v>
      </c>
      <c r="D42" s="204" t="s">
        <v>481</v>
      </c>
    </row>
    <row r="43" spans="1:4" x14ac:dyDescent="0.25">
      <c r="A43" s="202"/>
      <c r="B43" s="127" t="s">
        <v>678</v>
      </c>
      <c r="C43" s="420">
        <v>33333</v>
      </c>
      <c r="D43" s="204" t="s">
        <v>481</v>
      </c>
    </row>
    <row r="44" spans="1:4" x14ac:dyDescent="0.25">
      <c r="A44" s="202"/>
      <c r="B44" s="127"/>
      <c r="C44" s="420"/>
      <c r="D44" s="204"/>
    </row>
    <row r="45" spans="1:4" x14ac:dyDescent="0.25">
      <c r="A45" s="202"/>
      <c r="B45" s="148"/>
      <c r="C45" s="430"/>
      <c r="D45" s="204"/>
    </row>
    <row r="46" spans="1:4" x14ac:dyDescent="0.25">
      <c r="A46" s="200">
        <v>334</v>
      </c>
      <c r="B46" s="172" t="s">
        <v>473</v>
      </c>
      <c r="C46" s="422">
        <v>0</v>
      </c>
      <c r="D46" s="208" t="s">
        <v>130</v>
      </c>
    </row>
    <row r="47" spans="1:4" x14ac:dyDescent="0.25">
      <c r="A47" s="215"/>
      <c r="B47" s="172"/>
      <c r="C47" s="425"/>
      <c r="D47" s="214"/>
    </row>
    <row r="48" spans="1:4" x14ac:dyDescent="0.25">
      <c r="A48" s="200">
        <v>335</v>
      </c>
      <c r="B48" s="172"/>
      <c r="C48" s="425">
        <f>SUM(C49:C49)</f>
        <v>25000000</v>
      </c>
      <c r="D48" s="214"/>
    </row>
    <row r="49" spans="1:4" x14ac:dyDescent="0.25">
      <c r="A49" s="215"/>
      <c r="B49" s="173"/>
      <c r="C49" s="426">
        <v>25000000</v>
      </c>
      <c r="D49" s="217"/>
    </row>
    <row r="50" spans="1:4" x14ac:dyDescent="0.25">
      <c r="A50" s="202"/>
      <c r="B50" s="127"/>
      <c r="C50" s="420"/>
      <c r="D50" s="204"/>
    </row>
    <row r="51" spans="1:4" x14ac:dyDescent="0.25">
      <c r="A51" s="200" t="s">
        <v>385</v>
      </c>
      <c r="B51" s="136" t="s">
        <v>473</v>
      </c>
      <c r="C51" s="431">
        <f>SUM(C52:C52)</f>
        <v>0</v>
      </c>
      <c r="D51" s="229"/>
    </row>
    <row r="52" spans="1:4" x14ac:dyDescent="0.25">
      <c r="A52" s="215"/>
      <c r="B52" s="142"/>
      <c r="C52" s="432"/>
      <c r="D52" s="336"/>
    </row>
    <row r="53" spans="1:4" x14ac:dyDescent="0.25">
      <c r="A53" s="215"/>
      <c r="B53" s="142"/>
      <c r="C53" s="432"/>
      <c r="D53" s="336"/>
    </row>
    <row r="54" spans="1:4" x14ac:dyDescent="0.25">
      <c r="A54" s="200">
        <v>3388</v>
      </c>
      <c r="B54" s="136" t="s">
        <v>447</v>
      </c>
      <c r="C54" s="431">
        <f>SUM(C55:C56)</f>
        <v>12015299</v>
      </c>
      <c r="D54" s="229"/>
    </row>
    <row r="55" spans="1:4" x14ac:dyDescent="0.25">
      <c r="A55" s="215"/>
      <c r="B55" s="142" t="s">
        <v>590</v>
      </c>
      <c r="C55" s="433">
        <v>12015299</v>
      </c>
      <c r="D55" s="231"/>
    </row>
    <row r="56" spans="1:4" x14ac:dyDescent="0.25">
      <c r="A56" s="215"/>
      <c r="B56" s="142"/>
      <c r="C56" s="433"/>
      <c r="D56" s="231"/>
    </row>
    <row r="57" spans="1:4" x14ac:dyDescent="0.25">
      <c r="A57" s="215"/>
      <c r="B57" s="142"/>
      <c r="C57" s="433"/>
      <c r="D57" s="231"/>
    </row>
    <row r="58" spans="1:4" x14ac:dyDescent="0.25">
      <c r="A58" s="200">
        <v>511</v>
      </c>
      <c r="B58" s="136" t="s">
        <v>591</v>
      </c>
      <c r="C58" s="436">
        <f>SUM(C59:C61)</f>
        <v>3181.82</v>
      </c>
      <c r="D58" s="234">
        <f>SUM(D59:D60)</f>
        <v>74343224</v>
      </c>
    </row>
    <row r="59" spans="1:4" x14ac:dyDescent="0.25">
      <c r="A59" s="215"/>
      <c r="B59" s="142" t="s">
        <v>472</v>
      </c>
      <c r="C59" s="437">
        <v>3181.82</v>
      </c>
      <c r="D59" s="236">
        <v>74343224</v>
      </c>
    </row>
    <row r="60" spans="1:4" x14ac:dyDescent="0.25">
      <c r="A60" s="215"/>
      <c r="B60" s="142" t="s">
        <v>661</v>
      </c>
      <c r="C60" s="437"/>
      <c r="D60" s="236"/>
    </row>
    <row r="61" spans="1:4" x14ac:dyDescent="0.25">
      <c r="A61" s="215"/>
      <c r="B61" s="142"/>
      <c r="C61" s="433"/>
      <c r="D61" s="236"/>
    </row>
    <row r="62" spans="1:4" x14ac:dyDescent="0.25">
      <c r="A62" s="200">
        <v>632</v>
      </c>
      <c r="B62" s="136"/>
      <c r="C62" s="431"/>
      <c r="D62" s="229"/>
    </row>
    <row r="63" spans="1:4" x14ac:dyDescent="0.25">
      <c r="A63" s="200"/>
      <c r="B63" s="136"/>
      <c r="C63" s="431"/>
      <c r="D63" s="229"/>
    </row>
    <row r="64" spans="1:4" x14ac:dyDescent="0.25">
      <c r="A64" s="200">
        <v>642</v>
      </c>
      <c r="B64" s="136"/>
      <c r="C64" s="431"/>
      <c r="D64" s="229"/>
    </row>
    <row r="65" spans="1:4" x14ac:dyDescent="0.25">
      <c r="A65" s="215"/>
      <c r="B65" s="142"/>
      <c r="C65" s="433"/>
      <c r="D65" s="231"/>
    </row>
    <row r="66" spans="1:4" x14ac:dyDescent="0.25">
      <c r="A66" s="202"/>
      <c r="B66" s="148"/>
      <c r="C66" s="420"/>
      <c r="D66" s="237"/>
    </row>
    <row r="67" spans="1:4" x14ac:dyDescent="0.25">
      <c r="A67" s="200" t="s">
        <v>388</v>
      </c>
      <c r="B67" s="136"/>
      <c r="C67" s="431"/>
      <c r="D67" s="229"/>
    </row>
    <row r="68" spans="1:4" x14ac:dyDescent="0.25">
      <c r="A68" s="202"/>
      <c r="B68" s="148"/>
      <c r="C68" s="420"/>
      <c r="D68" s="237"/>
    </row>
    <row r="69" spans="1:4" x14ac:dyDescent="0.25">
      <c r="A69" s="200" t="s">
        <v>593</v>
      </c>
      <c r="B69" s="136"/>
      <c r="C69" s="431"/>
      <c r="D69" s="229"/>
    </row>
    <row r="70" spans="1:4" x14ac:dyDescent="0.25">
      <c r="A70" s="202"/>
      <c r="B70" s="148"/>
      <c r="C70" s="430"/>
      <c r="D70" s="204"/>
    </row>
    <row r="71" spans="1:4" x14ac:dyDescent="0.25">
      <c r="A71" s="202"/>
      <c r="B71" s="166"/>
      <c r="C71" s="562"/>
      <c r="D71" s="563"/>
    </row>
    <row r="72" spans="1:4" x14ac:dyDescent="0.25">
      <c r="A72" s="202"/>
      <c r="B72" s="148"/>
      <c r="C72" s="567"/>
      <c r="D72" s="568"/>
    </row>
    <row r="73" spans="1:4" x14ac:dyDescent="0.25">
      <c r="A73" s="202"/>
      <c r="B73" s="148"/>
      <c r="C73" s="567"/>
      <c r="D73" s="568"/>
    </row>
    <row r="74" spans="1:4" x14ac:dyDescent="0.25">
      <c r="A74" s="202"/>
      <c r="B74" s="132" t="s">
        <v>427</v>
      </c>
      <c r="C74" s="562" t="s">
        <v>428</v>
      </c>
      <c r="D74" s="563"/>
    </row>
    <row r="75" spans="1:4" x14ac:dyDescent="0.25">
      <c r="A75" s="202"/>
      <c r="B75" s="148"/>
      <c r="C75" s="434"/>
      <c r="D75" s="240"/>
    </row>
    <row r="76" spans="1:4" ht="14.4" thickBot="1" x14ac:dyDescent="0.3">
      <c r="A76" s="241"/>
      <c r="B76" s="242"/>
      <c r="C76" s="557"/>
      <c r="D76" s="558"/>
    </row>
    <row r="77" spans="1:4" ht="14.4" thickTop="1" x14ac:dyDescent="0.25">
      <c r="A77" s="121"/>
      <c r="B77" s="121"/>
      <c r="C77" s="435"/>
      <c r="D77" s="121"/>
    </row>
    <row r="78" spans="1:4" x14ac:dyDescent="0.25">
      <c r="A78" s="121"/>
      <c r="B78" s="559" t="s">
        <v>406</v>
      </c>
      <c r="C78" s="560" t="s">
        <v>407</v>
      </c>
      <c r="D78" s="560"/>
    </row>
    <row r="79" spans="1:4" x14ac:dyDescent="0.25">
      <c r="A79" s="121"/>
      <c r="B79" s="559"/>
      <c r="C79" s="556" t="s">
        <v>408</v>
      </c>
      <c r="D79" s="556"/>
    </row>
    <row r="80" spans="1:4" x14ac:dyDescent="0.25">
      <c r="A80" s="121"/>
      <c r="B80" s="559"/>
      <c r="C80" s="556" t="s">
        <v>409</v>
      </c>
      <c r="D80" s="556"/>
    </row>
    <row r="81" spans="1:4" x14ac:dyDescent="0.25">
      <c r="A81" s="121"/>
      <c r="B81" s="559"/>
      <c r="C81" s="561" t="s">
        <v>410</v>
      </c>
      <c r="D81" s="561"/>
    </row>
    <row r="82" spans="1:4" x14ac:dyDescent="0.25">
      <c r="A82" s="121"/>
      <c r="B82" s="559"/>
      <c r="C82" s="561" t="s">
        <v>411</v>
      </c>
      <c r="D82" s="561"/>
    </row>
    <row r="83" spans="1:4" x14ac:dyDescent="0.25">
      <c r="A83" s="121"/>
      <c r="B83" s="559"/>
      <c r="C83" s="556" t="s">
        <v>413</v>
      </c>
      <c r="D83" s="556"/>
    </row>
    <row r="84" spans="1:4" x14ac:dyDescent="0.25">
      <c r="A84" s="121"/>
      <c r="B84" s="121"/>
      <c r="C84" s="435"/>
      <c r="D84" s="121"/>
    </row>
    <row r="85" spans="1:4" x14ac:dyDescent="0.25">
      <c r="A85" s="121"/>
      <c r="B85" s="120" t="s">
        <v>412</v>
      </c>
      <c r="C85" s="556" t="s">
        <v>421</v>
      </c>
      <c r="D85" s="556"/>
    </row>
  </sheetData>
  <mergeCells count="15">
    <mergeCell ref="C85:D85"/>
    <mergeCell ref="C76:D76"/>
    <mergeCell ref="B78:B83"/>
    <mergeCell ref="C78:D78"/>
    <mergeCell ref="C79:D79"/>
    <mergeCell ref="C80:D80"/>
    <mergeCell ref="C81:D81"/>
    <mergeCell ref="C82:D82"/>
    <mergeCell ref="C83:D83"/>
    <mergeCell ref="A5:B7"/>
    <mergeCell ref="C9:D9"/>
    <mergeCell ref="C71:D71"/>
    <mergeCell ref="C72:D72"/>
    <mergeCell ref="C73:D73"/>
    <mergeCell ref="C74:D74"/>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152"/>
  <sheetViews>
    <sheetView view="pageBreakPreview" topLeftCell="A12" zoomScale="85" zoomScaleNormal="100" zoomScaleSheetLayoutView="85" workbookViewId="0">
      <pane xSplit="3" ySplit="3" topLeftCell="D75" activePane="bottomRight" state="frozen"/>
      <selection activeCell="C22" sqref="C22"/>
      <selection pane="topRight" activeCell="C22" sqref="C22"/>
      <selection pane="bottomLeft" activeCell="C22" sqref="C22"/>
      <selection pane="bottomRight" activeCell="C85" sqref="C85"/>
    </sheetView>
  </sheetViews>
  <sheetFormatPr defaultColWidth="9.09765625" defaultRowHeight="13.8" x14ac:dyDescent="0.25"/>
  <cols>
    <col min="1" max="1" width="4.3984375" style="25" customWidth="1"/>
    <col min="2" max="2" width="10.09765625" style="26" customWidth="1"/>
    <col min="3" max="3" width="72.296875" style="27" customWidth="1"/>
    <col min="4" max="4" width="19.8984375" style="26" customWidth="1"/>
    <col min="5" max="5" width="36.8984375" style="51" customWidth="1"/>
    <col min="6" max="6" width="27.59765625" style="26" customWidth="1"/>
    <col min="7" max="7" width="19.59765625" style="26" customWidth="1"/>
    <col min="8" max="16384" width="9.09765625" style="26"/>
  </cols>
  <sheetData>
    <row r="1" spans="1:8" hidden="1" x14ac:dyDescent="0.25">
      <c r="A1" s="25" t="s">
        <v>0</v>
      </c>
      <c r="B1" s="1"/>
      <c r="C1" s="2"/>
      <c r="D1" s="3"/>
    </row>
    <row r="2" spans="1:8" ht="17.399999999999999" hidden="1" x14ac:dyDescent="0.25">
      <c r="A2" s="599" t="s">
        <v>1</v>
      </c>
      <c r="B2" s="599"/>
      <c r="C2" s="599"/>
      <c r="D2" s="599"/>
      <c r="E2" s="599"/>
      <c r="F2" s="599"/>
      <c r="G2" s="599"/>
      <c r="H2" s="25"/>
    </row>
    <row r="3" spans="1:8" ht="11.25" hidden="1" customHeight="1" x14ac:dyDescent="0.25">
      <c r="A3" s="600" t="s">
        <v>142</v>
      </c>
      <c r="B3" s="600"/>
      <c r="C3" s="600"/>
      <c r="D3" s="600"/>
      <c r="E3" s="600"/>
      <c r="F3" s="600"/>
      <c r="G3" s="600"/>
    </row>
    <row r="4" spans="1:8" ht="14.25" hidden="1" customHeight="1" x14ac:dyDescent="0.25">
      <c r="A4" s="1"/>
      <c r="B4" s="4"/>
      <c r="D4" s="5"/>
    </row>
    <row r="5" spans="1:8" ht="21.75" hidden="1" customHeight="1" x14ac:dyDescent="0.25">
      <c r="A5" s="1"/>
      <c r="B5" s="4"/>
      <c r="F5" s="35" t="s">
        <v>2</v>
      </c>
      <c r="G5" s="36" t="s">
        <v>141</v>
      </c>
    </row>
    <row r="6" spans="1:8" ht="21.75" hidden="1" customHeight="1" x14ac:dyDescent="0.25">
      <c r="A6" s="1"/>
      <c r="B6" s="1"/>
      <c r="C6" s="4"/>
      <c r="F6" s="37" t="s">
        <v>3</v>
      </c>
      <c r="G6" s="38" t="s">
        <v>127</v>
      </c>
    </row>
    <row r="7" spans="1:8" ht="21.75" hidden="1" customHeight="1" x14ac:dyDescent="0.25">
      <c r="A7" s="1"/>
      <c r="B7" s="1"/>
      <c r="C7" s="4"/>
      <c r="F7" s="37" t="s">
        <v>4</v>
      </c>
      <c r="G7" s="38"/>
    </row>
    <row r="8" spans="1:8" ht="21.75" hidden="1" customHeight="1" x14ac:dyDescent="0.25">
      <c r="A8" s="6"/>
      <c r="B8" s="7"/>
      <c r="C8" s="4"/>
      <c r="F8" s="37" t="s">
        <v>5</v>
      </c>
      <c r="G8" s="38" t="s">
        <v>128</v>
      </c>
    </row>
    <row r="9" spans="1:8" hidden="1" x14ac:dyDescent="0.25">
      <c r="A9" s="8"/>
      <c r="B9" s="8"/>
      <c r="C9" s="2"/>
      <c r="D9" s="3"/>
      <c r="F9" s="39" t="s">
        <v>31</v>
      </c>
      <c r="G9" s="69">
        <v>44317</v>
      </c>
    </row>
    <row r="10" spans="1:8" hidden="1" x14ac:dyDescent="0.25">
      <c r="A10" s="8"/>
      <c r="B10" s="8"/>
      <c r="C10" s="2"/>
      <c r="D10" s="3"/>
      <c r="F10" s="39" t="s">
        <v>32</v>
      </c>
      <c r="G10" s="70">
        <v>44363</v>
      </c>
    </row>
    <row r="11" spans="1:8" hidden="1" x14ac:dyDescent="0.25">
      <c r="A11" s="8"/>
      <c r="B11" s="8"/>
      <c r="C11" s="2"/>
      <c r="D11" s="3"/>
      <c r="E11" s="52"/>
      <c r="F11" s="3"/>
    </row>
    <row r="12" spans="1:8" x14ac:dyDescent="0.25">
      <c r="A12" s="601" t="s">
        <v>6</v>
      </c>
      <c r="B12" s="602" t="s">
        <v>7</v>
      </c>
      <c r="C12" s="602" t="s">
        <v>8</v>
      </c>
      <c r="D12" s="603" t="s">
        <v>33</v>
      </c>
      <c r="E12" s="603"/>
      <c r="F12" s="603"/>
      <c r="G12" s="603"/>
    </row>
    <row r="13" spans="1:8" x14ac:dyDescent="0.25">
      <c r="A13" s="601"/>
      <c r="B13" s="602"/>
      <c r="C13" s="602"/>
      <c r="D13" s="9" t="str">
        <f>F5</f>
        <v>Maker (PIC)</v>
      </c>
      <c r="E13" s="10" t="str">
        <f>F6</f>
        <v>Sen 1</v>
      </c>
      <c r="F13" s="10" t="str">
        <f>F7</f>
        <v>Sen 2</v>
      </c>
      <c r="G13" s="10" t="str">
        <f>F8</f>
        <v>Manager</v>
      </c>
    </row>
    <row r="14" spans="1:8" ht="13.5" customHeight="1" x14ac:dyDescent="0.25">
      <c r="A14" s="11">
        <v>1</v>
      </c>
      <c r="B14" s="12">
        <v>2</v>
      </c>
      <c r="C14" s="12">
        <v>3</v>
      </c>
      <c r="D14" s="13">
        <v>4</v>
      </c>
      <c r="E14" s="41">
        <v>5</v>
      </c>
      <c r="F14" s="41">
        <v>6</v>
      </c>
      <c r="G14" s="14">
        <v>7</v>
      </c>
    </row>
    <row r="15" spans="1:8" s="46" customFormat="1" ht="27.6" x14ac:dyDescent="0.25">
      <c r="A15" s="604">
        <v>1</v>
      </c>
      <c r="B15" s="605">
        <v>111</v>
      </c>
      <c r="C15" s="43" t="s">
        <v>35</v>
      </c>
      <c r="D15" s="44"/>
      <c r="E15" s="45"/>
      <c r="F15" s="45"/>
      <c r="G15" s="44"/>
    </row>
    <row r="16" spans="1:8" s="49" customFormat="1" x14ac:dyDescent="0.25">
      <c r="A16" s="604"/>
      <c r="B16" s="605"/>
      <c r="C16" s="43" t="s">
        <v>37</v>
      </c>
      <c r="D16" s="47"/>
      <c r="E16" s="53"/>
      <c r="F16" s="53"/>
      <c r="G16" s="48"/>
    </row>
    <row r="17" spans="1:7" s="49" customFormat="1" x14ac:dyDescent="0.25">
      <c r="A17" s="604"/>
      <c r="B17" s="605"/>
      <c r="C17" s="43" t="s">
        <v>36</v>
      </c>
      <c r="D17" s="47"/>
      <c r="E17" s="53"/>
      <c r="F17" s="53"/>
      <c r="G17" s="48"/>
    </row>
    <row r="18" spans="1:7" s="49" customFormat="1" x14ac:dyDescent="0.25">
      <c r="A18" s="604"/>
      <c r="B18" s="605"/>
      <c r="C18" s="43" t="s">
        <v>38</v>
      </c>
      <c r="D18" s="47"/>
      <c r="E18" s="53"/>
      <c r="F18" s="53"/>
      <c r="G18" s="48"/>
    </row>
    <row r="19" spans="1:7" s="49" customFormat="1" ht="27.6" x14ac:dyDescent="0.25">
      <c r="A19" s="604"/>
      <c r="B19" s="605"/>
      <c r="C19" s="50" t="s">
        <v>58</v>
      </c>
      <c r="D19" s="47"/>
      <c r="E19" s="53"/>
      <c r="F19" s="53"/>
      <c r="G19" s="48"/>
    </row>
    <row r="20" spans="1:7" s="29" customFormat="1" ht="27.6" x14ac:dyDescent="0.25">
      <c r="A20" s="606">
        <v>2</v>
      </c>
      <c r="B20" s="607">
        <v>112</v>
      </c>
      <c r="C20" s="15" t="s">
        <v>42</v>
      </c>
      <c r="D20" s="16"/>
      <c r="E20" s="54" t="s">
        <v>129</v>
      </c>
      <c r="F20" s="54"/>
      <c r="G20" s="28"/>
    </row>
    <row r="21" spans="1:7" s="29" customFormat="1" x14ac:dyDescent="0.25">
      <c r="A21" s="606"/>
      <c r="B21" s="607"/>
      <c r="C21" s="15" t="s">
        <v>39</v>
      </c>
      <c r="D21" s="16"/>
      <c r="E21" s="54" t="s">
        <v>130</v>
      </c>
      <c r="F21" s="54"/>
      <c r="G21" s="28"/>
    </row>
    <row r="22" spans="1:7" s="29" customFormat="1" ht="27.6" x14ac:dyDescent="0.25">
      <c r="A22" s="606"/>
      <c r="B22" s="607"/>
      <c r="C22" s="15" t="s">
        <v>40</v>
      </c>
      <c r="D22" s="16"/>
      <c r="E22" s="54" t="s">
        <v>130</v>
      </c>
      <c r="F22" s="54"/>
      <c r="G22" s="28"/>
    </row>
    <row r="23" spans="1:7" s="29" customFormat="1" ht="27.6" x14ac:dyDescent="0.25">
      <c r="A23" s="606"/>
      <c r="B23" s="607"/>
      <c r="C23" s="15" t="s">
        <v>41</v>
      </c>
      <c r="D23" s="16"/>
      <c r="E23" s="54" t="s">
        <v>129</v>
      </c>
      <c r="F23" s="54"/>
      <c r="G23" s="28"/>
    </row>
    <row r="24" spans="1:7" s="29" customFormat="1" ht="41.4" x14ac:dyDescent="0.25">
      <c r="A24" s="606"/>
      <c r="B24" s="607"/>
      <c r="C24" s="15" t="s">
        <v>59</v>
      </c>
      <c r="D24" s="16"/>
      <c r="E24" s="54" t="s">
        <v>131</v>
      </c>
      <c r="F24" s="54"/>
      <c r="G24" s="28"/>
    </row>
    <row r="25" spans="1:7" s="29" customFormat="1" ht="41.4" x14ac:dyDescent="0.25">
      <c r="A25" s="606"/>
      <c r="B25" s="607"/>
      <c r="C25" s="15" t="s">
        <v>43</v>
      </c>
      <c r="D25" s="16"/>
      <c r="E25" s="54" t="s">
        <v>129</v>
      </c>
      <c r="F25" s="54"/>
      <c r="G25" s="28"/>
    </row>
    <row r="26" spans="1:7" s="49" customFormat="1" ht="27.6" x14ac:dyDescent="0.25">
      <c r="A26" s="608">
        <v>3</v>
      </c>
      <c r="B26" s="610">
        <v>128</v>
      </c>
      <c r="C26" s="43" t="s">
        <v>44</v>
      </c>
      <c r="D26" s="47"/>
      <c r="E26" s="53"/>
      <c r="F26" s="53"/>
      <c r="G26" s="48"/>
    </row>
    <row r="27" spans="1:7" s="49" customFormat="1" x14ac:dyDescent="0.25">
      <c r="A27" s="609"/>
      <c r="B27" s="611"/>
      <c r="C27" s="43" t="s">
        <v>45</v>
      </c>
      <c r="D27" s="47"/>
      <c r="E27" s="53"/>
      <c r="F27" s="53"/>
      <c r="G27" s="48"/>
    </row>
    <row r="28" spans="1:7" s="29" customFormat="1" ht="27.6" x14ac:dyDescent="0.25">
      <c r="A28" s="612">
        <v>4</v>
      </c>
      <c r="B28" s="607">
        <v>131</v>
      </c>
      <c r="C28" s="15" t="s">
        <v>46</v>
      </c>
      <c r="D28" s="16"/>
      <c r="E28" s="54" t="s">
        <v>130</v>
      </c>
      <c r="F28" s="54"/>
      <c r="G28" s="28"/>
    </row>
    <row r="29" spans="1:7" s="29" customFormat="1" x14ac:dyDescent="0.25">
      <c r="A29" s="612"/>
      <c r="B29" s="607"/>
      <c r="C29" s="15" t="s">
        <v>47</v>
      </c>
      <c r="D29" s="16"/>
      <c r="E29" s="54" t="s">
        <v>130</v>
      </c>
      <c r="F29" s="54"/>
      <c r="G29" s="28"/>
    </row>
    <row r="30" spans="1:7" s="29" customFormat="1" x14ac:dyDescent="0.25">
      <c r="A30" s="612"/>
      <c r="B30" s="607"/>
      <c r="C30" s="15" t="s">
        <v>36</v>
      </c>
      <c r="D30" s="16"/>
      <c r="E30" s="54" t="s">
        <v>130</v>
      </c>
      <c r="F30" s="54"/>
      <c r="G30" s="28"/>
    </row>
    <row r="31" spans="1:7" s="29" customFormat="1" x14ac:dyDescent="0.25">
      <c r="A31" s="612"/>
      <c r="B31" s="607"/>
      <c r="C31" s="15" t="s">
        <v>48</v>
      </c>
      <c r="D31" s="16"/>
      <c r="E31" s="54" t="s">
        <v>130</v>
      </c>
      <c r="F31" s="54"/>
      <c r="G31" s="28"/>
    </row>
    <row r="32" spans="1:7" s="29" customFormat="1" x14ac:dyDescent="0.25">
      <c r="A32" s="612"/>
      <c r="B32" s="607"/>
      <c r="C32" s="15" t="s">
        <v>9</v>
      </c>
      <c r="D32" s="16"/>
      <c r="E32" s="54" t="s">
        <v>132</v>
      </c>
      <c r="F32" s="54"/>
      <c r="G32" s="28"/>
    </row>
    <row r="33" spans="1:7" s="29" customFormat="1" ht="41.4" x14ac:dyDescent="0.25">
      <c r="A33" s="612"/>
      <c r="B33" s="607"/>
      <c r="C33" s="30" t="s">
        <v>49</v>
      </c>
      <c r="D33" s="16"/>
      <c r="E33" s="54" t="s">
        <v>130</v>
      </c>
      <c r="F33" s="54"/>
      <c r="G33" s="28"/>
    </row>
    <row r="34" spans="1:7" s="29" customFormat="1" x14ac:dyDescent="0.25">
      <c r="A34" s="612"/>
      <c r="B34" s="607"/>
      <c r="C34" s="24" t="s">
        <v>52</v>
      </c>
      <c r="D34" s="16"/>
      <c r="E34" s="54" t="s">
        <v>130</v>
      </c>
      <c r="F34" s="54"/>
      <c r="G34" s="28"/>
    </row>
    <row r="35" spans="1:7" s="29" customFormat="1" ht="27.6" x14ac:dyDescent="0.25">
      <c r="A35" s="612"/>
      <c r="B35" s="607"/>
      <c r="C35" s="24" t="s">
        <v>50</v>
      </c>
      <c r="D35" s="16"/>
      <c r="E35" s="54" t="s">
        <v>130</v>
      </c>
      <c r="F35" s="54"/>
      <c r="G35" s="28"/>
    </row>
    <row r="36" spans="1:7" s="29" customFormat="1" x14ac:dyDescent="0.25">
      <c r="A36" s="612"/>
      <c r="B36" s="607"/>
      <c r="C36" s="24" t="s">
        <v>51</v>
      </c>
      <c r="D36" s="16"/>
      <c r="E36" s="54" t="s">
        <v>130</v>
      </c>
      <c r="F36" s="54"/>
      <c r="G36" s="28"/>
    </row>
    <row r="37" spans="1:7" s="29" customFormat="1" ht="27.6" x14ac:dyDescent="0.25">
      <c r="A37" s="612"/>
      <c r="B37" s="607"/>
      <c r="C37" s="30" t="s">
        <v>53</v>
      </c>
      <c r="D37" s="16"/>
      <c r="E37" s="54" t="s">
        <v>130</v>
      </c>
      <c r="F37" s="54"/>
      <c r="G37" s="28"/>
    </row>
    <row r="38" spans="1:7" s="29" customFormat="1" ht="27.6" x14ac:dyDescent="0.25">
      <c r="A38" s="612"/>
      <c r="B38" s="607"/>
      <c r="C38" s="15" t="s">
        <v>40</v>
      </c>
      <c r="D38" s="16"/>
      <c r="E38" s="54" t="s">
        <v>130</v>
      </c>
      <c r="F38" s="54"/>
      <c r="G38" s="28"/>
    </row>
    <row r="39" spans="1:7" s="29" customFormat="1" ht="27.6" x14ac:dyDescent="0.25">
      <c r="A39" s="612"/>
      <c r="B39" s="607"/>
      <c r="C39" s="15" t="s">
        <v>41</v>
      </c>
      <c r="D39" s="16"/>
      <c r="E39" s="54" t="s">
        <v>133</v>
      </c>
      <c r="F39" s="54"/>
      <c r="G39" s="28"/>
    </row>
    <row r="40" spans="1:7" s="29" customFormat="1" x14ac:dyDescent="0.25">
      <c r="A40" s="606">
        <v>5</v>
      </c>
      <c r="B40" s="607">
        <v>133</v>
      </c>
      <c r="C40" s="15" t="s">
        <v>54</v>
      </c>
      <c r="D40" s="16"/>
      <c r="E40" s="54" t="s">
        <v>151</v>
      </c>
      <c r="F40" s="54"/>
      <c r="G40" s="28"/>
    </row>
    <row r="41" spans="1:7" s="29" customFormat="1" ht="236.4" x14ac:dyDescent="0.25">
      <c r="A41" s="606"/>
      <c r="B41" s="607"/>
      <c r="C41" s="15" t="s">
        <v>64</v>
      </c>
      <c r="D41" s="16"/>
      <c r="E41" s="54" t="s">
        <v>135</v>
      </c>
      <c r="F41" s="54"/>
      <c r="G41" s="28"/>
    </row>
    <row r="42" spans="1:7" s="59" customFormat="1" x14ac:dyDescent="0.25">
      <c r="A42" s="608">
        <v>6</v>
      </c>
      <c r="B42" s="610">
        <v>138</v>
      </c>
      <c r="C42" s="43" t="s">
        <v>57</v>
      </c>
      <c r="D42" s="43"/>
      <c r="E42" s="57"/>
      <c r="F42" s="57"/>
      <c r="G42" s="58"/>
    </row>
    <row r="43" spans="1:7" s="59" customFormat="1" x14ac:dyDescent="0.25">
      <c r="A43" s="613"/>
      <c r="B43" s="614"/>
      <c r="C43" s="43" t="s">
        <v>36</v>
      </c>
      <c r="D43" s="43"/>
      <c r="E43" s="57"/>
      <c r="F43" s="57"/>
      <c r="G43" s="58"/>
    </row>
    <row r="44" spans="1:7" s="59" customFormat="1" x14ac:dyDescent="0.25">
      <c r="A44" s="613"/>
      <c r="B44" s="614"/>
      <c r="C44" s="43" t="s">
        <v>56</v>
      </c>
      <c r="D44" s="43"/>
      <c r="E44" s="57"/>
      <c r="F44" s="57"/>
      <c r="G44" s="58"/>
    </row>
    <row r="45" spans="1:7" s="59" customFormat="1" ht="41.4" x14ac:dyDescent="0.25">
      <c r="A45" s="613"/>
      <c r="B45" s="614"/>
      <c r="C45" s="50" t="s">
        <v>60</v>
      </c>
      <c r="D45" s="60"/>
      <c r="E45" s="57"/>
      <c r="F45" s="57"/>
      <c r="G45" s="58"/>
    </row>
    <row r="46" spans="1:7" s="59" customFormat="1" x14ac:dyDescent="0.25">
      <c r="A46" s="613"/>
      <c r="B46" s="614"/>
      <c r="C46" s="50" t="s">
        <v>55</v>
      </c>
      <c r="D46" s="60"/>
      <c r="E46" s="57"/>
      <c r="F46" s="57"/>
      <c r="G46" s="58"/>
    </row>
    <row r="47" spans="1:7" s="49" customFormat="1" x14ac:dyDescent="0.25">
      <c r="A47" s="615">
        <f>A42+1</f>
        <v>7</v>
      </c>
      <c r="B47" s="605">
        <v>141</v>
      </c>
      <c r="C47" s="43" t="s">
        <v>61</v>
      </c>
      <c r="D47" s="62"/>
      <c r="E47" s="53"/>
      <c r="F47" s="53"/>
      <c r="G47" s="48"/>
    </row>
    <row r="48" spans="1:7" s="49" customFormat="1" x14ac:dyDescent="0.25">
      <c r="A48" s="615"/>
      <c r="B48" s="605"/>
      <c r="C48" s="43" t="s">
        <v>36</v>
      </c>
      <c r="D48" s="62"/>
      <c r="E48" s="53"/>
      <c r="F48" s="53"/>
      <c r="G48" s="48"/>
    </row>
    <row r="49" spans="1:7" s="49" customFormat="1" x14ac:dyDescent="0.25">
      <c r="A49" s="615"/>
      <c r="B49" s="605"/>
      <c r="C49" s="43" t="s">
        <v>62</v>
      </c>
      <c r="D49" s="62"/>
      <c r="E49" s="53"/>
      <c r="F49" s="53"/>
      <c r="G49" s="48"/>
    </row>
    <row r="50" spans="1:7" s="49" customFormat="1" x14ac:dyDescent="0.25">
      <c r="A50" s="615"/>
      <c r="B50" s="605"/>
      <c r="C50" s="43" t="s">
        <v>63</v>
      </c>
      <c r="D50" s="62"/>
      <c r="E50" s="53"/>
      <c r="F50" s="53"/>
      <c r="G50" s="48"/>
    </row>
    <row r="51" spans="1:7" s="29" customFormat="1" ht="27.6" x14ac:dyDescent="0.25">
      <c r="A51" s="606">
        <v>8</v>
      </c>
      <c r="B51" s="607" t="s">
        <v>10</v>
      </c>
      <c r="C51" s="17" t="s">
        <v>67</v>
      </c>
      <c r="D51" s="23"/>
      <c r="E51" s="54" t="s">
        <v>129</v>
      </c>
      <c r="F51" s="54"/>
      <c r="G51" s="28"/>
    </row>
    <row r="52" spans="1:7" s="29" customFormat="1" x14ac:dyDescent="0.25">
      <c r="A52" s="606"/>
      <c r="B52" s="607"/>
      <c r="C52" s="17" t="s">
        <v>65</v>
      </c>
      <c r="D52" s="23"/>
      <c r="E52" s="54" t="s">
        <v>129</v>
      </c>
      <c r="F52" s="54"/>
      <c r="G52" s="28"/>
    </row>
    <row r="53" spans="1:7" s="29" customFormat="1" x14ac:dyDescent="0.25">
      <c r="A53" s="606"/>
      <c r="B53" s="607"/>
      <c r="C53" s="17" t="s">
        <v>102</v>
      </c>
      <c r="D53" s="23"/>
      <c r="E53" s="54" t="s">
        <v>136</v>
      </c>
      <c r="F53" s="54"/>
      <c r="G53" s="28"/>
    </row>
    <row r="54" spans="1:7" s="29" customFormat="1" ht="27.6" x14ac:dyDescent="0.25">
      <c r="A54" s="606"/>
      <c r="B54" s="607"/>
      <c r="C54" s="17" t="s">
        <v>66</v>
      </c>
      <c r="D54" s="23"/>
      <c r="E54" s="54" t="s">
        <v>136</v>
      </c>
      <c r="F54" s="54"/>
      <c r="G54" s="28"/>
    </row>
    <row r="55" spans="1:7" s="29" customFormat="1" x14ac:dyDescent="0.25">
      <c r="A55" s="606"/>
      <c r="B55" s="607"/>
      <c r="C55" s="15" t="s">
        <v>36</v>
      </c>
      <c r="D55" s="23"/>
      <c r="E55" s="54" t="s">
        <v>136</v>
      </c>
      <c r="F55" s="54"/>
      <c r="G55" s="28"/>
    </row>
    <row r="56" spans="1:7" s="29" customFormat="1" x14ac:dyDescent="0.25">
      <c r="A56" s="606"/>
      <c r="B56" s="607"/>
      <c r="C56" s="15" t="s">
        <v>12</v>
      </c>
      <c r="D56" s="23"/>
      <c r="E56" s="54" t="s">
        <v>136</v>
      </c>
      <c r="F56" s="54"/>
      <c r="G56" s="28"/>
    </row>
    <row r="57" spans="1:7" s="29" customFormat="1" x14ac:dyDescent="0.25">
      <c r="A57" s="606"/>
      <c r="B57" s="607"/>
      <c r="C57" s="15" t="s">
        <v>68</v>
      </c>
      <c r="D57" s="23"/>
      <c r="E57" s="54" t="s">
        <v>136</v>
      </c>
      <c r="F57" s="54"/>
      <c r="G57" s="28"/>
    </row>
    <row r="58" spans="1:7" s="29" customFormat="1" ht="27.6" x14ac:dyDescent="0.25">
      <c r="A58" s="606"/>
      <c r="B58" s="607"/>
      <c r="C58" s="15" t="s">
        <v>11</v>
      </c>
      <c r="D58" s="23"/>
      <c r="E58" s="54" t="s">
        <v>129</v>
      </c>
      <c r="F58" s="54"/>
      <c r="G58" s="28"/>
    </row>
    <row r="59" spans="1:7" s="29" customFormat="1" x14ac:dyDescent="0.25">
      <c r="A59" s="606"/>
      <c r="B59" s="607"/>
      <c r="C59" s="15" t="s">
        <v>70</v>
      </c>
      <c r="D59" s="23"/>
      <c r="E59" s="54" t="s">
        <v>136</v>
      </c>
      <c r="F59" s="54"/>
      <c r="G59" s="28"/>
    </row>
    <row r="60" spans="1:7" s="29" customFormat="1" ht="41.4" x14ac:dyDescent="0.25">
      <c r="A60" s="606"/>
      <c r="B60" s="607"/>
      <c r="C60" s="17" t="s">
        <v>69</v>
      </c>
      <c r="D60" s="23"/>
      <c r="E60" s="54" t="s">
        <v>129</v>
      </c>
      <c r="F60" s="54"/>
      <c r="G60" s="28"/>
    </row>
    <row r="61" spans="1:7" s="29" customFormat="1" ht="27.6" x14ac:dyDescent="0.25">
      <c r="A61" s="606"/>
      <c r="B61" s="607"/>
      <c r="C61" s="15" t="s">
        <v>13</v>
      </c>
      <c r="D61" s="23"/>
      <c r="E61" s="54" t="s">
        <v>129</v>
      </c>
      <c r="F61" s="54"/>
      <c r="G61" s="28"/>
    </row>
    <row r="62" spans="1:7" s="29" customFormat="1" x14ac:dyDescent="0.25">
      <c r="A62" s="606"/>
      <c r="B62" s="607"/>
      <c r="C62" s="15" t="s">
        <v>71</v>
      </c>
      <c r="D62" s="23"/>
      <c r="E62" s="54" t="s">
        <v>129</v>
      </c>
      <c r="F62" s="54"/>
      <c r="G62" s="28"/>
    </row>
    <row r="63" spans="1:7" s="29" customFormat="1" ht="27.6" x14ac:dyDescent="0.25">
      <c r="A63" s="606">
        <v>9</v>
      </c>
      <c r="B63" s="607">
        <v>242</v>
      </c>
      <c r="C63" s="24" t="s">
        <v>74</v>
      </c>
      <c r="D63" s="23"/>
      <c r="E63" s="54" t="s">
        <v>130</v>
      </c>
      <c r="F63" s="54"/>
      <c r="G63" s="28"/>
    </row>
    <row r="64" spans="1:7" s="29" customFormat="1" ht="96.6" x14ac:dyDescent="0.25">
      <c r="A64" s="606"/>
      <c r="B64" s="607"/>
      <c r="C64" s="15" t="s">
        <v>73</v>
      </c>
      <c r="D64" s="23"/>
      <c r="E64" s="54" t="s">
        <v>130</v>
      </c>
      <c r="F64" s="54"/>
      <c r="G64" s="28"/>
    </row>
    <row r="65" spans="1:7" s="29" customFormat="1" x14ac:dyDescent="0.25">
      <c r="A65" s="606"/>
      <c r="B65" s="607"/>
      <c r="C65" s="15" t="s">
        <v>72</v>
      </c>
      <c r="D65" s="23"/>
      <c r="E65" s="54" t="s">
        <v>130</v>
      </c>
      <c r="F65" s="54"/>
      <c r="G65" s="28"/>
    </row>
    <row r="66" spans="1:7" s="29" customFormat="1" x14ac:dyDescent="0.25">
      <c r="A66" s="606"/>
      <c r="B66" s="607"/>
      <c r="C66" s="15" t="s">
        <v>36</v>
      </c>
      <c r="D66" s="23"/>
      <c r="E66" s="54" t="s">
        <v>130</v>
      </c>
      <c r="F66" s="54"/>
      <c r="G66" s="28"/>
    </row>
    <row r="67" spans="1:7" s="49" customFormat="1" ht="41.4" x14ac:dyDescent="0.25">
      <c r="A67" s="615">
        <v>10</v>
      </c>
      <c r="B67" s="605" t="s">
        <v>14</v>
      </c>
      <c r="C67" s="63" t="s">
        <v>76</v>
      </c>
      <c r="D67" s="62"/>
      <c r="E67" s="53"/>
      <c r="F67" s="53"/>
      <c r="G67" s="48"/>
    </row>
    <row r="68" spans="1:7" s="49" customFormat="1" ht="41.4" x14ac:dyDescent="0.25">
      <c r="A68" s="615"/>
      <c r="B68" s="605"/>
      <c r="C68" s="43" t="s">
        <v>15</v>
      </c>
      <c r="D68" s="62"/>
      <c r="E68" s="53"/>
      <c r="F68" s="53"/>
      <c r="G68" s="48"/>
    </row>
    <row r="69" spans="1:7" s="49" customFormat="1" ht="82.8" x14ac:dyDescent="0.25">
      <c r="A69" s="615"/>
      <c r="B69" s="605"/>
      <c r="C69" s="43" t="s">
        <v>78</v>
      </c>
      <c r="D69" s="62"/>
      <c r="E69" s="53"/>
      <c r="F69" s="53"/>
      <c r="G69" s="48"/>
    </row>
    <row r="70" spans="1:7" s="49" customFormat="1" x14ac:dyDescent="0.25">
      <c r="A70" s="615"/>
      <c r="B70" s="605"/>
      <c r="C70" s="43" t="s">
        <v>75</v>
      </c>
      <c r="D70" s="62"/>
      <c r="E70" s="53"/>
      <c r="F70" s="53"/>
      <c r="G70" s="48"/>
    </row>
    <row r="71" spans="1:7" s="59" customFormat="1" ht="41.4" x14ac:dyDescent="0.25">
      <c r="A71" s="615"/>
      <c r="B71" s="605"/>
      <c r="C71" s="43" t="s">
        <v>77</v>
      </c>
      <c r="D71" s="60"/>
      <c r="E71" s="57"/>
      <c r="F71" s="57"/>
      <c r="G71" s="58"/>
    </row>
    <row r="72" spans="1:7" s="59" customFormat="1" ht="27.6" x14ac:dyDescent="0.25">
      <c r="A72" s="615"/>
      <c r="B72" s="605"/>
      <c r="C72" s="43" t="s">
        <v>79</v>
      </c>
      <c r="D72" s="60"/>
      <c r="E72" s="57"/>
      <c r="F72" s="57"/>
      <c r="G72" s="58"/>
    </row>
    <row r="73" spans="1:7" s="59" customFormat="1" x14ac:dyDescent="0.25">
      <c r="A73" s="615"/>
      <c r="B73" s="605"/>
      <c r="C73" s="43" t="s">
        <v>36</v>
      </c>
      <c r="D73" s="60"/>
      <c r="E73" s="57"/>
      <c r="F73" s="57"/>
      <c r="G73" s="58"/>
    </row>
    <row r="74" spans="1:7" s="49" customFormat="1" x14ac:dyDescent="0.25">
      <c r="A74" s="615">
        <v>11</v>
      </c>
      <c r="B74" s="605">
        <v>241</v>
      </c>
      <c r="C74" s="64" t="s">
        <v>16</v>
      </c>
      <c r="D74" s="62"/>
      <c r="E74" s="53"/>
      <c r="F74" s="53"/>
      <c r="G74" s="48"/>
    </row>
    <row r="75" spans="1:7" s="49" customFormat="1" ht="27.6" x14ac:dyDescent="0.25">
      <c r="A75" s="615"/>
      <c r="B75" s="605"/>
      <c r="C75" s="65" t="s">
        <v>17</v>
      </c>
      <c r="D75" s="62"/>
      <c r="E75" s="53"/>
      <c r="F75" s="53"/>
      <c r="G75" s="48"/>
    </row>
    <row r="76" spans="1:7" s="49" customFormat="1" x14ac:dyDescent="0.25">
      <c r="A76" s="615"/>
      <c r="B76" s="605"/>
      <c r="C76" s="64" t="s">
        <v>18</v>
      </c>
      <c r="D76" s="62"/>
      <c r="E76" s="53"/>
      <c r="F76" s="53"/>
      <c r="G76" s="48"/>
    </row>
    <row r="77" spans="1:7" s="49" customFormat="1" x14ac:dyDescent="0.25">
      <c r="A77" s="615"/>
      <c r="B77" s="605"/>
      <c r="C77" s="43" t="s">
        <v>36</v>
      </c>
      <c r="D77" s="62"/>
      <c r="E77" s="53"/>
      <c r="F77" s="53"/>
      <c r="G77" s="48"/>
    </row>
    <row r="78" spans="1:7" s="29" customFormat="1" ht="27.6" x14ac:dyDescent="0.25">
      <c r="A78" s="18"/>
      <c r="B78" s="616">
        <v>244</v>
      </c>
      <c r="C78" s="15" t="s">
        <v>144</v>
      </c>
      <c r="D78" s="23"/>
      <c r="E78" s="54" t="s">
        <v>147</v>
      </c>
      <c r="F78" s="54"/>
      <c r="G78" s="28"/>
    </row>
    <row r="79" spans="1:7" s="29" customFormat="1" ht="27.6" x14ac:dyDescent="0.25">
      <c r="A79" s="18"/>
      <c r="B79" s="617"/>
      <c r="C79" s="15" t="s">
        <v>145</v>
      </c>
      <c r="D79" s="23"/>
      <c r="E79" s="54" t="s">
        <v>146</v>
      </c>
      <c r="F79" s="54"/>
      <c r="G79" s="28"/>
    </row>
    <row r="80" spans="1:7" s="29" customFormat="1" ht="27.6" x14ac:dyDescent="0.25">
      <c r="A80" s="606">
        <v>12</v>
      </c>
      <c r="B80" s="607">
        <v>331</v>
      </c>
      <c r="C80" s="15" t="s">
        <v>80</v>
      </c>
      <c r="D80" s="23"/>
      <c r="E80" s="54" t="s">
        <v>130</v>
      </c>
      <c r="F80" s="54"/>
      <c r="G80" s="28"/>
    </row>
    <row r="81" spans="1:7" s="29" customFormat="1" x14ac:dyDescent="0.25">
      <c r="A81" s="606"/>
      <c r="B81" s="607"/>
      <c r="C81" s="15" t="s">
        <v>47</v>
      </c>
      <c r="D81" s="23"/>
      <c r="E81" s="54" t="s">
        <v>130</v>
      </c>
      <c r="F81" s="54"/>
      <c r="G81" s="28"/>
    </row>
    <row r="82" spans="1:7" s="29" customFormat="1" x14ac:dyDescent="0.25">
      <c r="A82" s="606"/>
      <c r="B82" s="607"/>
      <c r="C82" s="15" t="s">
        <v>36</v>
      </c>
      <c r="D82" s="23"/>
      <c r="E82" s="54" t="s">
        <v>130</v>
      </c>
      <c r="F82" s="54"/>
      <c r="G82" s="28"/>
    </row>
    <row r="83" spans="1:7" s="29" customFormat="1" x14ac:dyDescent="0.25">
      <c r="A83" s="606"/>
      <c r="B83" s="607"/>
      <c r="C83" s="15" t="s">
        <v>81</v>
      </c>
      <c r="D83" s="23"/>
      <c r="E83" s="54" t="s">
        <v>130</v>
      </c>
      <c r="F83" s="54"/>
      <c r="G83" s="28"/>
    </row>
    <row r="84" spans="1:7" s="29" customFormat="1" x14ac:dyDescent="0.25">
      <c r="A84" s="606"/>
      <c r="B84" s="607"/>
      <c r="C84" s="15" t="s">
        <v>19</v>
      </c>
      <c r="D84" s="23"/>
      <c r="E84" s="54" t="s">
        <v>130</v>
      </c>
      <c r="F84" s="54"/>
      <c r="G84" s="28"/>
    </row>
    <row r="85" spans="1:7" s="29" customFormat="1" ht="27.6" x14ac:dyDescent="0.25">
      <c r="A85" s="606"/>
      <c r="B85" s="607"/>
      <c r="C85" s="24" t="s">
        <v>84</v>
      </c>
      <c r="D85" s="23"/>
      <c r="E85" s="54" t="s">
        <v>133</v>
      </c>
      <c r="F85" s="54"/>
      <c r="G85" s="28"/>
    </row>
    <row r="86" spans="1:7" s="29" customFormat="1" ht="27.6" x14ac:dyDescent="0.25">
      <c r="A86" s="606"/>
      <c r="B86" s="607"/>
      <c r="C86" s="24" t="s">
        <v>50</v>
      </c>
      <c r="D86" s="23"/>
      <c r="E86" s="54" t="s">
        <v>133</v>
      </c>
      <c r="F86" s="54"/>
      <c r="G86" s="28"/>
    </row>
    <row r="87" spans="1:7" s="29" customFormat="1" x14ac:dyDescent="0.25">
      <c r="A87" s="606"/>
      <c r="B87" s="607"/>
      <c r="C87" s="24" t="s">
        <v>51</v>
      </c>
      <c r="D87" s="23"/>
      <c r="E87" s="54" t="s">
        <v>133</v>
      </c>
      <c r="F87" s="54"/>
      <c r="G87" s="28"/>
    </row>
    <row r="88" spans="1:7" s="29" customFormat="1" x14ac:dyDescent="0.25">
      <c r="A88" s="606"/>
      <c r="B88" s="607"/>
      <c r="C88" s="15" t="s">
        <v>83</v>
      </c>
      <c r="D88" s="23"/>
      <c r="E88" s="54" t="s">
        <v>133</v>
      </c>
      <c r="F88" s="54"/>
      <c r="G88" s="28"/>
    </row>
    <row r="89" spans="1:7" s="29" customFormat="1" ht="96.6" x14ac:dyDescent="0.25">
      <c r="A89" s="606"/>
      <c r="B89" s="607"/>
      <c r="C89" s="24" t="s">
        <v>82</v>
      </c>
      <c r="D89" s="23"/>
      <c r="E89" s="54" t="s">
        <v>133</v>
      </c>
      <c r="F89" s="54"/>
      <c r="G89" s="28"/>
    </row>
    <row r="90" spans="1:7" s="29" customFormat="1" ht="27.6" x14ac:dyDescent="0.25">
      <c r="A90" s="606"/>
      <c r="B90" s="607"/>
      <c r="C90" s="15" t="s">
        <v>40</v>
      </c>
      <c r="D90" s="23"/>
      <c r="E90" s="54" t="s">
        <v>133</v>
      </c>
      <c r="F90" s="54"/>
      <c r="G90" s="28"/>
    </row>
    <row r="91" spans="1:7" s="29" customFormat="1" ht="27.6" x14ac:dyDescent="0.25">
      <c r="A91" s="606"/>
      <c r="B91" s="607"/>
      <c r="C91" s="15" t="s">
        <v>41</v>
      </c>
      <c r="D91" s="23"/>
      <c r="E91" s="54" t="s">
        <v>133</v>
      </c>
      <c r="F91" s="54"/>
      <c r="G91" s="28"/>
    </row>
    <row r="92" spans="1:7" s="29" customFormat="1" x14ac:dyDescent="0.25">
      <c r="A92" s="606">
        <v>13</v>
      </c>
      <c r="B92" s="607">
        <v>333</v>
      </c>
      <c r="C92" s="15" t="s">
        <v>36</v>
      </c>
      <c r="D92" s="23"/>
      <c r="E92" s="54" t="s">
        <v>130</v>
      </c>
      <c r="F92" s="54"/>
      <c r="G92" s="28"/>
    </row>
    <row r="93" spans="1:7" s="29" customFormat="1" x14ac:dyDescent="0.25">
      <c r="A93" s="606"/>
      <c r="B93" s="607"/>
      <c r="C93" s="15" t="s">
        <v>85</v>
      </c>
      <c r="D93" s="23"/>
      <c r="E93" s="54" t="s">
        <v>130</v>
      </c>
      <c r="F93" s="54"/>
      <c r="G93" s="28"/>
    </row>
    <row r="94" spans="1:7" s="29" customFormat="1" ht="41.4" x14ac:dyDescent="0.25">
      <c r="A94" s="606"/>
      <c r="B94" s="607"/>
      <c r="C94" s="17" t="s">
        <v>86</v>
      </c>
      <c r="D94" s="23"/>
      <c r="E94" s="54" t="s">
        <v>130</v>
      </c>
      <c r="F94" s="54"/>
      <c r="G94" s="28"/>
    </row>
    <row r="95" spans="1:7" s="29" customFormat="1" ht="82.8" x14ac:dyDescent="0.25">
      <c r="A95" s="606"/>
      <c r="B95" s="607"/>
      <c r="C95" s="17" t="s">
        <v>92</v>
      </c>
      <c r="D95" s="23"/>
      <c r="E95" s="54" t="s">
        <v>133</v>
      </c>
      <c r="F95" s="54"/>
      <c r="G95" s="28"/>
    </row>
    <row r="96" spans="1:7" s="29" customFormat="1" ht="41.4" x14ac:dyDescent="0.25">
      <c r="A96" s="606"/>
      <c r="B96" s="607"/>
      <c r="C96" s="15" t="s">
        <v>87</v>
      </c>
      <c r="D96" s="23"/>
      <c r="E96" s="54" t="s">
        <v>130</v>
      </c>
      <c r="F96" s="54"/>
      <c r="G96" s="28"/>
    </row>
    <row r="97" spans="1:7" s="29" customFormat="1" x14ac:dyDescent="0.25">
      <c r="A97" s="606"/>
      <c r="B97" s="607"/>
      <c r="C97" s="15" t="s">
        <v>88</v>
      </c>
      <c r="D97" s="23"/>
      <c r="E97" s="54" t="s">
        <v>130</v>
      </c>
      <c r="F97" s="54"/>
      <c r="G97" s="28"/>
    </row>
    <row r="98" spans="1:7" s="29" customFormat="1" ht="27.6" x14ac:dyDescent="0.25">
      <c r="A98" s="606"/>
      <c r="B98" s="607"/>
      <c r="C98" s="33" t="s">
        <v>20</v>
      </c>
      <c r="D98" s="23"/>
      <c r="E98" s="54"/>
      <c r="F98" s="54"/>
      <c r="G98" s="28"/>
    </row>
    <row r="99" spans="1:7" s="49" customFormat="1" x14ac:dyDescent="0.25">
      <c r="A99" s="615">
        <v>14</v>
      </c>
      <c r="B99" s="605">
        <v>341</v>
      </c>
      <c r="C99" s="43" t="s">
        <v>122</v>
      </c>
      <c r="D99" s="62"/>
      <c r="E99" s="53"/>
      <c r="F99" s="53"/>
      <c r="G99" s="48"/>
    </row>
    <row r="100" spans="1:7" s="49" customFormat="1" x14ac:dyDescent="0.25">
      <c r="A100" s="615"/>
      <c r="B100" s="605"/>
      <c r="C100" s="43" t="s">
        <v>121</v>
      </c>
      <c r="D100" s="62"/>
      <c r="E100" s="53"/>
      <c r="F100" s="53"/>
      <c r="G100" s="48"/>
    </row>
    <row r="101" spans="1:7" s="49" customFormat="1" x14ac:dyDescent="0.25">
      <c r="A101" s="615"/>
      <c r="B101" s="605"/>
      <c r="C101" s="43" t="s">
        <v>120</v>
      </c>
      <c r="D101" s="62"/>
      <c r="E101" s="53"/>
      <c r="F101" s="53"/>
      <c r="G101" s="48"/>
    </row>
    <row r="102" spans="1:7" s="49" customFormat="1" x14ac:dyDescent="0.25">
      <c r="A102" s="615"/>
      <c r="B102" s="605"/>
      <c r="C102" s="43" t="s">
        <v>36</v>
      </c>
      <c r="D102" s="62"/>
      <c r="E102" s="53"/>
      <c r="F102" s="53"/>
      <c r="G102" s="48"/>
    </row>
    <row r="103" spans="1:7" s="49" customFormat="1" ht="27.6" x14ac:dyDescent="0.25">
      <c r="A103" s="615"/>
      <c r="B103" s="605"/>
      <c r="C103" s="66" t="s">
        <v>126</v>
      </c>
      <c r="D103" s="62"/>
      <c r="E103" s="53"/>
      <c r="F103" s="53"/>
      <c r="G103" s="48"/>
    </row>
    <row r="104" spans="1:7" s="49" customFormat="1" ht="41.4" x14ac:dyDescent="0.25">
      <c r="A104" s="615"/>
      <c r="B104" s="605"/>
      <c r="C104" s="66" t="s">
        <v>125</v>
      </c>
      <c r="D104" s="62"/>
      <c r="E104" s="53"/>
      <c r="F104" s="53"/>
      <c r="G104" s="48"/>
    </row>
    <row r="105" spans="1:7" s="49" customFormat="1" ht="27.6" x14ac:dyDescent="0.25">
      <c r="A105" s="615"/>
      <c r="B105" s="605"/>
      <c r="C105" s="67" t="s">
        <v>123</v>
      </c>
      <c r="D105" s="62"/>
      <c r="E105" s="53"/>
      <c r="F105" s="53"/>
      <c r="G105" s="48"/>
    </row>
    <row r="106" spans="1:7" s="49" customFormat="1" ht="27.6" x14ac:dyDescent="0.25">
      <c r="A106" s="615"/>
      <c r="B106" s="605"/>
      <c r="C106" s="68" t="s">
        <v>124</v>
      </c>
      <c r="D106" s="62"/>
      <c r="E106" s="53"/>
      <c r="F106" s="53"/>
      <c r="G106" s="48"/>
    </row>
    <row r="107" spans="1:7" s="29" customFormat="1" ht="27.6" x14ac:dyDescent="0.25">
      <c r="A107" s="606">
        <v>15</v>
      </c>
      <c r="B107" s="607" t="s">
        <v>34</v>
      </c>
      <c r="C107" s="15" t="s">
        <v>116</v>
      </c>
      <c r="D107" s="23"/>
      <c r="E107" s="54" t="s">
        <v>148</v>
      </c>
      <c r="F107" s="54"/>
      <c r="G107" s="28"/>
    </row>
    <row r="108" spans="1:7" s="29" customFormat="1" ht="27.6" x14ac:dyDescent="0.25">
      <c r="A108" s="606"/>
      <c r="B108" s="607"/>
      <c r="C108" s="15" t="s">
        <v>117</v>
      </c>
      <c r="D108" s="23"/>
      <c r="E108" s="54" t="s">
        <v>130</v>
      </c>
      <c r="F108" s="54"/>
      <c r="G108" s="28"/>
    </row>
    <row r="109" spans="1:7" s="29" customFormat="1" ht="27.6" x14ac:dyDescent="0.25">
      <c r="A109" s="606"/>
      <c r="B109" s="607"/>
      <c r="C109" s="15" t="s">
        <v>21</v>
      </c>
      <c r="D109" s="23"/>
      <c r="E109" s="54" t="s">
        <v>138</v>
      </c>
      <c r="F109" s="54"/>
      <c r="G109" s="28"/>
    </row>
    <row r="110" spans="1:7" s="29" customFormat="1" ht="27.6" x14ac:dyDescent="0.25">
      <c r="A110" s="606"/>
      <c r="B110" s="607"/>
      <c r="C110" s="15" t="s">
        <v>118</v>
      </c>
      <c r="D110" s="23"/>
      <c r="E110" s="54" t="s">
        <v>130</v>
      </c>
      <c r="F110" s="54"/>
      <c r="G110" s="28"/>
    </row>
    <row r="111" spans="1:7" s="29" customFormat="1" x14ac:dyDescent="0.25">
      <c r="A111" s="606"/>
      <c r="B111" s="607"/>
      <c r="C111" s="15" t="s">
        <v>119</v>
      </c>
      <c r="D111" s="23"/>
      <c r="E111" s="54" t="s">
        <v>133</v>
      </c>
      <c r="F111" s="54"/>
      <c r="G111" s="28"/>
    </row>
    <row r="112" spans="1:7" s="29" customFormat="1" x14ac:dyDescent="0.25">
      <c r="A112" s="606"/>
      <c r="B112" s="607"/>
      <c r="C112" s="17" t="s">
        <v>36</v>
      </c>
      <c r="D112" s="23"/>
      <c r="E112" s="54" t="s">
        <v>130</v>
      </c>
      <c r="F112" s="54"/>
      <c r="G112" s="28"/>
    </row>
    <row r="113" spans="1:7" s="49" customFormat="1" ht="55.2" x14ac:dyDescent="0.25">
      <c r="A113" s="608">
        <v>16</v>
      </c>
      <c r="B113" s="610">
        <v>335</v>
      </c>
      <c r="C113" s="43" t="s">
        <v>89</v>
      </c>
      <c r="D113" s="62"/>
      <c r="E113" s="53"/>
      <c r="F113" s="53"/>
      <c r="G113" s="48"/>
    </row>
    <row r="114" spans="1:7" s="49" customFormat="1" x14ac:dyDescent="0.25">
      <c r="A114" s="613"/>
      <c r="B114" s="614"/>
      <c r="C114" s="50" t="s">
        <v>36</v>
      </c>
      <c r="D114" s="62"/>
      <c r="E114" s="53"/>
      <c r="F114" s="53"/>
      <c r="G114" s="48"/>
    </row>
    <row r="115" spans="1:7" s="49" customFormat="1" x14ac:dyDescent="0.25">
      <c r="A115" s="609"/>
      <c r="B115" s="611"/>
      <c r="C115" s="43" t="s">
        <v>90</v>
      </c>
      <c r="D115" s="62"/>
      <c r="E115" s="53"/>
      <c r="F115" s="53"/>
      <c r="G115" s="48"/>
    </row>
    <row r="116" spans="1:7" s="49" customFormat="1" ht="27.6" x14ac:dyDescent="0.25">
      <c r="A116" s="61">
        <v>17</v>
      </c>
      <c r="B116" s="42">
        <v>3387</v>
      </c>
      <c r="C116" s="50" t="s">
        <v>91</v>
      </c>
      <c r="D116" s="62"/>
      <c r="E116" s="53"/>
      <c r="F116" s="53"/>
      <c r="G116" s="48"/>
    </row>
    <row r="117" spans="1:7" s="29" customFormat="1" ht="27.6" x14ac:dyDescent="0.25">
      <c r="A117" s="606">
        <v>18</v>
      </c>
      <c r="B117" s="607">
        <v>411</v>
      </c>
      <c r="C117" s="17" t="s">
        <v>22</v>
      </c>
      <c r="D117" s="23"/>
      <c r="E117" s="54" t="s">
        <v>130</v>
      </c>
      <c r="F117" s="54"/>
      <c r="G117" s="28"/>
    </row>
    <row r="118" spans="1:7" s="29" customFormat="1" x14ac:dyDescent="0.25">
      <c r="A118" s="606"/>
      <c r="B118" s="607"/>
      <c r="C118" s="17" t="s">
        <v>23</v>
      </c>
      <c r="D118" s="23"/>
      <c r="E118" s="54" t="s">
        <v>133</v>
      </c>
      <c r="F118" s="54"/>
      <c r="G118" s="28"/>
    </row>
    <row r="119" spans="1:7" s="29" customFormat="1" ht="27.6" x14ac:dyDescent="0.25">
      <c r="A119" s="606"/>
      <c r="B119" s="607"/>
      <c r="C119" s="40" t="s">
        <v>115</v>
      </c>
      <c r="D119" s="23"/>
      <c r="E119" s="54" t="s">
        <v>139</v>
      </c>
      <c r="F119" s="54"/>
      <c r="G119" s="28"/>
    </row>
    <row r="120" spans="1:7" s="49" customFormat="1" ht="27.6" x14ac:dyDescent="0.25">
      <c r="A120" s="608">
        <v>19</v>
      </c>
      <c r="B120" s="610">
        <v>413</v>
      </c>
      <c r="C120" s="50" t="s">
        <v>113</v>
      </c>
      <c r="D120" s="62"/>
      <c r="E120" s="53"/>
      <c r="F120" s="53"/>
      <c r="G120" s="48"/>
    </row>
    <row r="121" spans="1:7" s="49" customFormat="1" x14ac:dyDescent="0.25">
      <c r="A121" s="609"/>
      <c r="B121" s="611"/>
      <c r="C121" s="50" t="s">
        <v>114</v>
      </c>
      <c r="D121" s="62"/>
      <c r="E121" s="53"/>
      <c r="F121" s="53"/>
      <c r="G121" s="48"/>
    </row>
    <row r="122" spans="1:7" s="29" customFormat="1" x14ac:dyDescent="0.25">
      <c r="A122" s="623">
        <v>20</v>
      </c>
      <c r="B122" s="616">
        <v>421</v>
      </c>
      <c r="C122" s="17" t="s">
        <v>24</v>
      </c>
      <c r="D122" s="23"/>
      <c r="E122" s="54" t="s">
        <v>130</v>
      </c>
      <c r="F122" s="54"/>
      <c r="G122" s="28"/>
    </row>
    <row r="123" spans="1:7" s="29" customFormat="1" x14ac:dyDescent="0.25">
      <c r="A123" s="624"/>
      <c r="B123" s="626"/>
      <c r="C123" s="15" t="s">
        <v>25</v>
      </c>
      <c r="D123" s="23"/>
      <c r="E123" s="54"/>
      <c r="F123" s="54"/>
      <c r="G123" s="28"/>
    </row>
    <row r="124" spans="1:7" s="29" customFormat="1" x14ac:dyDescent="0.25">
      <c r="A124" s="624"/>
      <c r="B124" s="626"/>
      <c r="C124" s="15" t="s">
        <v>112</v>
      </c>
      <c r="D124" s="23"/>
      <c r="E124" s="54"/>
      <c r="F124" s="54"/>
      <c r="G124" s="28"/>
    </row>
    <row r="125" spans="1:7" s="29" customFormat="1" ht="27.6" x14ac:dyDescent="0.25">
      <c r="A125" s="606">
        <v>21</v>
      </c>
      <c r="B125" s="607">
        <v>511</v>
      </c>
      <c r="C125" s="17" t="s">
        <v>105</v>
      </c>
      <c r="D125" s="23"/>
      <c r="E125" s="54" t="s">
        <v>130</v>
      </c>
      <c r="F125" s="54"/>
      <c r="G125" s="28"/>
    </row>
    <row r="126" spans="1:7" s="29" customFormat="1" ht="27.6" x14ac:dyDescent="0.25">
      <c r="A126" s="606"/>
      <c r="B126" s="607"/>
      <c r="C126" s="17" t="s">
        <v>106</v>
      </c>
      <c r="D126" s="23"/>
      <c r="E126" s="54" t="s">
        <v>130</v>
      </c>
      <c r="F126" s="54"/>
      <c r="G126" s="28"/>
    </row>
    <row r="127" spans="1:7" s="29" customFormat="1" ht="27.6" x14ac:dyDescent="0.25">
      <c r="A127" s="606"/>
      <c r="B127" s="607"/>
      <c r="C127" s="17" t="s">
        <v>108</v>
      </c>
      <c r="D127" s="23"/>
      <c r="E127" s="54" t="s">
        <v>130</v>
      </c>
      <c r="F127" s="54"/>
      <c r="G127" s="28"/>
    </row>
    <row r="128" spans="1:7" s="29" customFormat="1" x14ac:dyDescent="0.25">
      <c r="A128" s="606"/>
      <c r="B128" s="607"/>
      <c r="C128" s="17" t="s">
        <v>36</v>
      </c>
      <c r="D128" s="23"/>
      <c r="E128" s="54" t="s">
        <v>130</v>
      </c>
      <c r="F128" s="54"/>
      <c r="G128" s="28"/>
    </row>
    <row r="129" spans="1:7" s="29" customFormat="1" ht="27.6" x14ac:dyDescent="0.25">
      <c r="A129" s="606"/>
      <c r="B129" s="607"/>
      <c r="C129" s="17" t="s">
        <v>110</v>
      </c>
      <c r="D129" s="23"/>
      <c r="E129" s="54" t="s">
        <v>133</v>
      </c>
      <c r="F129" s="54"/>
      <c r="G129" s="28"/>
    </row>
    <row r="130" spans="1:7" s="29" customFormat="1" x14ac:dyDescent="0.25">
      <c r="A130" s="606"/>
      <c r="B130" s="607"/>
      <c r="C130" s="17" t="s">
        <v>109</v>
      </c>
      <c r="D130" s="23"/>
      <c r="E130" s="54" t="s">
        <v>133</v>
      </c>
      <c r="F130" s="54"/>
      <c r="G130" s="28"/>
    </row>
    <row r="131" spans="1:7" s="29" customFormat="1" x14ac:dyDescent="0.25">
      <c r="A131" s="606"/>
      <c r="B131" s="607"/>
      <c r="C131" s="17" t="s">
        <v>111</v>
      </c>
      <c r="D131" s="23"/>
      <c r="E131" s="54" t="s">
        <v>133</v>
      </c>
      <c r="F131" s="54"/>
      <c r="G131" s="28"/>
    </row>
    <row r="132" spans="1:7" s="29" customFormat="1" ht="27.6" x14ac:dyDescent="0.25">
      <c r="A132" s="606"/>
      <c r="B132" s="607"/>
      <c r="C132" s="17" t="s">
        <v>107</v>
      </c>
      <c r="D132" s="17"/>
      <c r="E132" s="54" t="s">
        <v>149</v>
      </c>
      <c r="F132" s="54"/>
      <c r="G132" s="28"/>
    </row>
    <row r="133" spans="1:7" s="29" customFormat="1" x14ac:dyDescent="0.25">
      <c r="A133" s="623">
        <v>22</v>
      </c>
      <c r="B133" s="616">
        <v>515</v>
      </c>
      <c r="C133" s="17" t="s">
        <v>101</v>
      </c>
      <c r="D133" s="17"/>
      <c r="E133" s="54" t="s">
        <v>130</v>
      </c>
      <c r="F133" s="54"/>
      <c r="G133" s="28"/>
    </row>
    <row r="134" spans="1:7" s="29" customFormat="1" x14ac:dyDescent="0.25">
      <c r="A134" s="624"/>
      <c r="B134" s="626"/>
      <c r="C134" s="17" t="s">
        <v>100</v>
      </c>
      <c r="D134" s="17"/>
      <c r="E134" s="54" t="s">
        <v>133</v>
      </c>
      <c r="F134" s="54"/>
      <c r="G134" s="28"/>
    </row>
    <row r="135" spans="1:7" s="29" customFormat="1" x14ac:dyDescent="0.25">
      <c r="A135" s="625"/>
      <c r="B135" s="617"/>
      <c r="C135" s="17" t="s">
        <v>36</v>
      </c>
      <c r="D135" s="17"/>
      <c r="E135" s="54" t="s">
        <v>130</v>
      </c>
      <c r="F135" s="54"/>
      <c r="G135" s="28"/>
    </row>
    <row r="136" spans="1:7" s="29" customFormat="1" x14ac:dyDescent="0.25">
      <c r="A136" s="606">
        <v>23</v>
      </c>
      <c r="B136" s="607">
        <v>632</v>
      </c>
      <c r="C136" s="17" t="s">
        <v>103</v>
      </c>
      <c r="D136" s="23"/>
      <c r="E136" s="54" t="s">
        <v>133</v>
      </c>
      <c r="F136" s="54"/>
      <c r="G136" s="28"/>
    </row>
    <row r="137" spans="1:7" s="29" customFormat="1" x14ac:dyDescent="0.25">
      <c r="A137" s="606"/>
      <c r="B137" s="607"/>
      <c r="C137" s="17" t="s">
        <v>104</v>
      </c>
      <c r="D137" s="23"/>
      <c r="E137" s="54" t="s">
        <v>130</v>
      </c>
      <c r="F137" s="54"/>
      <c r="G137" s="28"/>
    </row>
    <row r="138" spans="1:7" s="29" customFormat="1" ht="27.6" x14ac:dyDescent="0.25">
      <c r="A138" s="606"/>
      <c r="B138" s="607"/>
      <c r="C138" s="17" t="s">
        <v>26</v>
      </c>
      <c r="D138" s="23"/>
      <c r="E138" s="54" t="s">
        <v>133</v>
      </c>
      <c r="F138" s="54"/>
      <c r="G138" s="28"/>
    </row>
    <row r="139" spans="1:7" s="29" customFormat="1" x14ac:dyDescent="0.25">
      <c r="A139" s="606"/>
      <c r="B139" s="607"/>
      <c r="C139" s="17" t="s">
        <v>36</v>
      </c>
      <c r="D139" s="23"/>
      <c r="E139" s="54" t="s">
        <v>130</v>
      </c>
      <c r="F139" s="54"/>
      <c r="G139" s="28"/>
    </row>
    <row r="140" spans="1:7" s="29" customFormat="1" ht="27.6" x14ac:dyDescent="0.25">
      <c r="A140" s="606"/>
      <c r="B140" s="607"/>
      <c r="C140" s="17" t="s">
        <v>27</v>
      </c>
      <c r="D140" s="23"/>
      <c r="E140" s="54" t="s">
        <v>143</v>
      </c>
      <c r="F140" s="54"/>
      <c r="G140" s="28"/>
    </row>
    <row r="141" spans="1:7" s="29" customFormat="1" x14ac:dyDescent="0.25">
      <c r="A141" s="623">
        <v>24</v>
      </c>
      <c r="B141" s="616">
        <v>635</v>
      </c>
      <c r="C141" s="17" t="s">
        <v>99</v>
      </c>
      <c r="D141" s="23"/>
      <c r="E141" s="54" t="s">
        <v>133</v>
      </c>
      <c r="F141" s="54"/>
      <c r="G141" s="28"/>
    </row>
    <row r="142" spans="1:7" s="29" customFormat="1" x14ac:dyDescent="0.25">
      <c r="A142" s="624"/>
      <c r="B142" s="626"/>
      <c r="C142" s="17" t="s">
        <v>100</v>
      </c>
      <c r="D142" s="23"/>
      <c r="E142" s="54" t="s">
        <v>133</v>
      </c>
      <c r="F142" s="54"/>
      <c r="G142" s="28"/>
    </row>
    <row r="143" spans="1:7" s="29" customFormat="1" x14ac:dyDescent="0.25">
      <c r="A143" s="624"/>
      <c r="B143" s="626"/>
      <c r="C143" s="17" t="s">
        <v>36</v>
      </c>
      <c r="D143" s="23"/>
      <c r="E143" s="54" t="s">
        <v>130</v>
      </c>
      <c r="F143" s="54"/>
      <c r="G143" s="28"/>
    </row>
    <row r="144" spans="1:7" s="29" customFormat="1" ht="27.6" x14ac:dyDescent="0.25">
      <c r="A144" s="606">
        <v>25</v>
      </c>
      <c r="B144" s="627">
        <v>641642</v>
      </c>
      <c r="C144" s="17" t="s">
        <v>96</v>
      </c>
      <c r="D144" s="23"/>
      <c r="E144" s="54" t="s">
        <v>130</v>
      </c>
      <c r="F144" s="54"/>
      <c r="G144" s="28"/>
    </row>
    <row r="145" spans="1:7" s="29" customFormat="1" x14ac:dyDescent="0.25">
      <c r="A145" s="606"/>
      <c r="B145" s="627"/>
      <c r="C145" s="17" t="s">
        <v>36</v>
      </c>
      <c r="D145" s="23"/>
      <c r="E145" s="54" t="s">
        <v>130</v>
      </c>
      <c r="F145" s="54"/>
      <c r="G145" s="28"/>
    </row>
    <row r="146" spans="1:7" s="29" customFormat="1" x14ac:dyDescent="0.25">
      <c r="A146" s="606"/>
      <c r="B146" s="627"/>
      <c r="C146" s="17" t="s">
        <v>98</v>
      </c>
      <c r="D146" s="23"/>
      <c r="E146" s="54" t="s">
        <v>130</v>
      </c>
      <c r="F146" s="54"/>
      <c r="G146" s="28"/>
    </row>
    <row r="147" spans="1:7" s="29" customFormat="1" ht="69" x14ac:dyDescent="0.25">
      <c r="A147" s="606"/>
      <c r="B147" s="627"/>
      <c r="C147" s="17" t="s">
        <v>97</v>
      </c>
      <c r="D147" s="23"/>
      <c r="E147" s="54" t="s">
        <v>130</v>
      </c>
      <c r="F147" s="54"/>
      <c r="G147" s="28"/>
    </row>
    <row r="148" spans="1:7" s="32" customFormat="1" ht="96.6" x14ac:dyDescent="0.25">
      <c r="A148" s="18">
        <v>26</v>
      </c>
      <c r="B148" s="19">
        <v>711</v>
      </c>
      <c r="C148" s="17" t="s">
        <v>94</v>
      </c>
      <c r="D148" s="20"/>
      <c r="E148" s="55" t="s">
        <v>130</v>
      </c>
      <c r="F148" s="55"/>
      <c r="G148" s="31"/>
    </row>
    <row r="149" spans="1:7" s="32" customFormat="1" ht="69" x14ac:dyDescent="0.25">
      <c r="A149" s="18">
        <v>27</v>
      </c>
      <c r="B149" s="19">
        <v>811</v>
      </c>
      <c r="C149" s="17" t="s">
        <v>95</v>
      </c>
      <c r="D149" s="20"/>
      <c r="E149" s="55" t="s">
        <v>130</v>
      </c>
      <c r="F149" s="55"/>
      <c r="G149" s="31"/>
    </row>
    <row r="150" spans="1:7" s="29" customFormat="1" ht="27.6" x14ac:dyDescent="0.25">
      <c r="A150" s="21">
        <v>28</v>
      </c>
      <c r="B150" s="22">
        <v>821</v>
      </c>
      <c r="C150" s="15" t="s">
        <v>93</v>
      </c>
      <c r="D150" s="23"/>
      <c r="E150" s="54"/>
      <c r="F150" s="54"/>
      <c r="G150" s="28"/>
    </row>
    <row r="151" spans="1:7" ht="41.4" x14ac:dyDescent="0.25">
      <c r="A151" s="606">
        <v>29</v>
      </c>
      <c r="B151" s="607" t="s">
        <v>28</v>
      </c>
      <c r="C151" s="15" t="s">
        <v>29</v>
      </c>
      <c r="D151" s="23"/>
      <c r="E151" s="71" t="s">
        <v>150</v>
      </c>
      <c r="F151" s="71"/>
      <c r="G151" s="34"/>
    </row>
    <row r="152" spans="1:7" x14ac:dyDescent="0.25">
      <c r="A152" s="606"/>
      <c r="B152" s="607"/>
      <c r="C152" s="24" t="s">
        <v>30</v>
      </c>
      <c r="D152" s="34"/>
      <c r="E152" s="56"/>
      <c r="F152" s="56"/>
      <c r="G152" s="34"/>
    </row>
  </sheetData>
  <mergeCells count="57">
    <mergeCell ref="A2:G2"/>
    <mergeCell ref="A3:G3"/>
    <mergeCell ref="A12:A13"/>
    <mergeCell ref="B12:B13"/>
    <mergeCell ref="C12:C13"/>
    <mergeCell ref="D12:G12"/>
    <mergeCell ref="A15:A19"/>
    <mergeCell ref="B15:B19"/>
    <mergeCell ref="A20:A25"/>
    <mergeCell ref="B20:B25"/>
    <mergeCell ref="A26:A27"/>
    <mergeCell ref="B26:B27"/>
    <mergeCell ref="A28:A39"/>
    <mergeCell ref="B28:B39"/>
    <mergeCell ref="A40:A41"/>
    <mergeCell ref="B40:B41"/>
    <mergeCell ref="A42:A46"/>
    <mergeCell ref="B42:B46"/>
    <mergeCell ref="A80:A91"/>
    <mergeCell ref="B80:B91"/>
    <mergeCell ref="A47:A50"/>
    <mergeCell ref="B47:B50"/>
    <mergeCell ref="A51:A62"/>
    <mergeCell ref="B51:B62"/>
    <mergeCell ref="A63:A66"/>
    <mergeCell ref="B63:B66"/>
    <mergeCell ref="A67:A73"/>
    <mergeCell ref="B67:B73"/>
    <mergeCell ref="A74:A77"/>
    <mergeCell ref="B74:B77"/>
    <mergeCell ref="B78:B79"/>
    <mergeCell ref="A92:A98"/>
    <mergeCell ref="B92:B98"/>
    <mergeCell ref="A99:A106"/>
    <mergeCell ref="B99:B106"/>
    <mergeCell ref="A107:A112"/>
    <mergeCell ref="B107:B112"/>
    <mergeCell ref="A113:A115"/>
    <mergeCell ref="B113:B115"/>
    <mergeCell ref="A117:A119"/>
    <mergeCell ref="B117:B119"/>
    <mergeCell ref="A120:A121"/>
    <mergeCell ref="B120:B121"/>
    <mergeCell ref="A122:A124"/>
    <mergeCell ref="B122:B124"/>
    <mergeCell ref="A125:A132"/>
    <mergeCell ref="B125:B132"/>
    <mergeCell ref="A133:A135"/>
    <mergeCell ref="B133:B135"/>
    <mergeCell ref="A151:A152"/>
    <mergeCell ref="B151:B152"/>
    <mergeCell ref="A136:A140"/>
    <mergeCell ref="B136:B140"/>
    <mergeCell ref="A141:A143"/>
    <mergeCell ref="B141:B143"/>
    <mergeCell ref="A144:A147"/>
    <mergeCell ref="B144:B147"/>
  </mergeCells>
  <pageMargins left="0.7" right="0.7" top="0.75" bottom="0.75" header="0.3" footer="0.3"/>
  <pageSetup scale="52" orientation="portrait" verticalDpi="120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152"/>
  <sheetViews>
    <sheetView view="pageBreakPreview" zoomScale="85" zoomScaleNormal="100" zoomScaleSheetLayoutView="85" workbookViewId="0">
      <selection activeCell="G10" sqref="G10"/>
    </sheetView>
  </sheetViews>
  <sheetFormatPr defaultColWidth="9.09765625" defaultRowHeight="13.8" x14ac:dyDescent="0.25"/>
  <cols>
    <col min="1" max="1" width="4.3984375" style="25" customWidth="1"/>
    <col min="2" max="2" width="10.09765625" style="26" customWidth="1"/>
    <col min="3" max="3" width="72.296875" style="27" customWidth="1"/>
    <col min="4" max="4" width="19.8984375" style="26" customWidth="1"/>
    <col min="5" max="5" width="26.296875" style="51" customWidth="1"/>
    <col min="6" max="6" width="18.69921875" style="26" customWidth="1"/>
    <col min="7" max="7" width="19.59765625" style="26" customWidth="1"/>
    <col min="8" max="16384" width="9.09765625" style="26"/>
  </cols>
  <sheetData>
    <row r="1" spans="1:8" x14ac:dyDescent="0.25">
      <c r="A1" s="25" t="s">
        <v>0</v>
      </c>
      <c r="B1" s="1"/>
      <c r="C1" s="2"/>
      <c r="D1" s="3"/>
    </row>
    <row r="2" spans="1:8" ht="17.399999999999999" x14ac:dyDescent="0.25">
      <c r="A2" s="599" t="s">
        <v>1</v>
      </c>
      <c r="B2" s="599"/>
      <c r="C2" s="599"/>
      <c r="D2" s="599"/>
      <c r="E2" s="599"/>
      <c r="F2" s="599"/>
      <c r="G2" s="599"/>
      <c r="H2" s="25"/>
    </row>
    <row r="3" spans="1:8" ht="11.25" customHeight="1" x14ac:dyDescent="0.25">
      <c r="A3" s="600" t="s">
        <v>142</v>
      </c>
      <c r="B3" s="600"/>
      <c r="C3" s="600"/>
      <c r="D3" s="600"/>
      <c r="E3" s="600"/>
      <c r="F3" s="600"/>
      <c r="G3" s="600"/>
    </row>
    <row r="4" spans="1:8" ht="14.25" customHeight="1" x14ac:dyDescent="0.25">
      <c r="A4" s="1"/>
      <c r="B4" s="4"/>
      <c r="D4" s="5"/>
    </row>
    <row r="5" spans="1:8" ht="21.75" customHeight="1" x14ac:dyDescent="0.25">
      <c r="A5" s="1"/>
      <c r="B5" s="4"/>
      <c r="F5" s="35" t="s">
        <v>2</v>
      </c>
      <c r="G5" s="36" t="s">
        <v>141</v>
      </c>
    </row>
    <row r="6" spans="1:8" ht="21.75" customHeight="1" x14ac:dyDescent="0.25">
      <c r="A6" s="1"/>
      <c r="B6" s="1"/>
      <c r="C6" s="4"/>
      <c r="F6" s="37" t="s">
        <v>3</v>
      </c>
      <c r="G6" s="38" t="s">
        <v>127</v>
      </c>
    </row>
    <row r="7" spans="1:8" ht="21.75" customHeight="1" x14ac:dyDescent="0.25">
      <c r="A7" s="1"/>
      <c r="B7" s="1"/>
      <c r="C7" s="4"/>
      <c r="F7" s="37" t="s">
        <v>4</v>
      </c>
      <c r="G7" s="38"/>
    </row>
    <row r="8" spans="1:8" ht="21.75" customHeight="1" x14ac:dyDescent="0.25">
      <c r="A8" s="6"/>
      <c r="B8" s="7"/>
      <c r="C8" s="4"/>
      <c r="F8" s="37" t="s">
        <v>5</v>
      </c>
      <c r="G8" s="38" t="s">
        <v>128</v>
      </c>
    </row>
    <row r="9" spans="1:8" x14ac:dyDescent="0.25">
      <c r="A9" s="8"/>
      <c r="B9" s="8"/>
      <c r="C9" s="2"/>
      <c r="D9" s="3"/>
      <c r="F9" s="39" t="s">
        <v>31</v>
      </c>
      <c r="G9" s="69">
        <v>44287</v>
      </c>
    </row>
    <row r="10" spans="1:8" x14ac:dyDescent="0.25">
      <c r="A10" s="8"/>
      <c r="B10" s="8"/>
      <c r="C10" s="2"/>
      <c r="D10" s="3"/>
      <c r="F10" s="39" t="s">
        <v>32</v>
      </c>
      <c r="G10" s="31"/>
    </row>
    <row r="11" spans="1:8" x14ac:dyDescent="0.25">
      <c r="A11" s="8"/>
      <c r="B11" s="8"/>
      <c r="C11" s="2"/>
      <c r="D11" s="3"/>
      <c r="E11" s="52"/>
      <c r="F11" s="3"/>
    </row>
    <row r="12" spans="1:8" x14ac:dyDescent="0.25">
      <c r="A12" s="601" t="s">
        <v>6</v>
      </c>
      <c r="B12" s="602" t="s">
        <v>7</v>
      </c>
      <c r="C12" s="602" t="s">
        <v>8</v>
      </c>
      <c r="D12" s="603" t="s">
        <v>33</v>
      </c>
      <c r="E12" s="603"/>
      <c r="F12" s="603"/>
      <c r="G12" s="603"/>
    </row>
    <row r="13" spans="1:8" x14ac:dyDescent="0.25">
      <c r="A13" s="601"/>
      <c r="B13" s="602"/>
      <c r="C13" s="602"/>
      <c r="D13" s="9" t="str">
        <f>F5</f>
        <v>Maker (PIC)</v>
      </c>
      <c r="E13" s="10" t="str">
        <f>F6</f>
        <v>Sen 1</v>
      </c>
      <c r="F13" s="10" t="str">
        <f>F7</f>
        <v>Sen 2</v>
      </c>
      <c r="G13" s="10" t="str">
        <f>F8</f>
        <v>Manager</v>
      </c>
    </row>
    <row r="14" spans="1:8" ht="13.5" customHeight="1" x14ac:dyDescent="0.25">
      <c r="A14" s="11">
        <v>1</v>
      </c>
      <c r="B14" s="12">
        <v>2</v>
      </c>
      <c r="C14" s="12">
        <v>3</v>
      </c>
      <c r="D14" s="13">
        <v>4</v>
      </c>
      <c r="E14" s="41">
        <v>5</v>
      </c>
      <c r="F14" s="14">
        <v>6</v>
      </c>
      <c r="G14" s="14">
        <v>7</v>
      </c>
    </row>
    <row r="15" spans="1:8" s="46" customFormat="1" ht="27.6" x14ac:dyDescent="0.25">
      <c r="A15" s="604">
        <v>1</v>
      </c>
      <c r="B15" s="605">
        <v>111</v>
      </c>
      <c r="C15" s="43" t="s">
        <v>35</v>
      </c>
      <c r="D15" s="44"/>
      <c r="E15" s="45"/>
      <c r="F15" s="44"/>
      <c r="G15" s="44"/>
    </row>
    <row r="16" spans="1:8" s="49" customFormat="1" x14ac:dyDescent="0.25">
      <c r="A16" s="604"/>
      <c r="B16" s="605"/>
      <c r="C16" s="43" t="s">
        <v>37</v>
      </c>
      <c r="D16" s="47"/>
      <c r="E16" s="53"/>
      <c r="F16" s="48"/>
      <c r="G16" s="48"/>
    </row>
    <row r="17" spans="1:7" s="49" customFormat="1" x14ac:dyDescent="0.25">
      <c r="A17" s="604"/>
      <c r="B17" s="605"/>
      <c r="C17" s="43" t="s">
        <v>36</v>
      </c>
      <c r="D17" s="47"/>
      <c r="E17" s="53"/>
      <c r="F17" s="48"/>
      <c r="G17" s="48"/>
    </row>
    <row r="18" spans="1:7" s="49" customFormat="1" x14ac:dyDescent="0.25">
      <c r="A18" s="604"/>
      <c r="B18" s="605"/>
      <c r="C18" s="43" t="s">
        <v>38</v>
      </c>
      <c r="D18" s="47"/>
      <c r="E18" s="53"/>
      <c r="F18" s="48"/>
      <c r="G18" s="48"/>
    </row>
    <row r="19" spans="1:7" s="49" customFormat="1" ht="27.6" x14ac:dyDescent="0.25">
      <c r="A19" s="604"/>
      <c r="B19" s="605"/>
      <c r="C19" s="50" t="s">
        <v>58</v>
      </c>
      <c r="D19" s="47"/>
      <c r="E19" s="53"/>
      <c r="F19" s="48"/>
      <c r="G19" s="48"/>
    </row>
    <row r="20" spans="1:7" s="29" customFormat="1" ht="27.6" x14ac:dyDescent="0.25">
      <c r="A20" s="606">
        <v>2</v>
      </c>
      <c r="B20" s="607">
        <v>112</v>
      </c>
      <c r="C20" s="15" t="s">
        <v>42</v>
      </c>
      <c r="D20" s="16"/>
      <c r="E20" s="54" t="s">
        <v>129</v>
      </c>
      <c r="F20" s="28"/>
      <c r="G20" s="28"/>
    </row>
    <row r="21" spans="1:7" s="29" customFormat="1" x14ac:dyDescent="0.25">
      <c r="A21" s="606"/>
      <c r="B21" s="607"/>
      <c r="C21" s="15" t="s">
        <v>39</v>
      </c>
      <c r="D21" s="16"/>
      <c r="E21" s="54" t="s">
        <v>130</v>
      </c>
      <c r="F21" s="28"/>
      <c r="G21" s="28"/>
    </row>
    <row r="22" spans="1:7" s="29" customFormat="1" ht="27.6" x14ac:dyDescent="0.25">
      <c r="A22" s="606"/>
      <c r="B22" s="607"/>
      <c r="C22" s="15" t="s">
        <v>40</v>
      </c>
      <c r="D22" s="16"/>
      <c r="E22" s="54" t="s">
        <v>130</v>
      </c>
      <c r="F22" s="28"/>
      <c r="G22" s="28"/>
    </row>
    <row r="23" spans="1:7" s="29" customFormat="1" ht="27.6" x14ac:dyDescent="0.25">
      <c r="A23" s="606"/>
      <c r="B23" s="607"/>
      <c r="C23" s="15" t="s">
        <v>41</v>
      </c>
      <c r="D23" s="16"/>
      <c r="E23" s="54" t="s">
        <v>129</v>
      </c>
      <c r="F23" s="28"/>
      <c r="G23" s="28"/>
    </row>
    <row r="24" spans="1:7" s="29" customFormat="1" ht="41.4" x14ac:dyDescent="0.25">
      <c r="A24" s="606"/>
      <c r="B24" s="607"/>
      <c r="C24" s="15" t="s">
        <v>59</v>
      </c>
      <c r="D24" s="16"/>
      <c r="E24" s="54" t="s">
        <v>131</v>
      </c>
      <c r="F24" s="28"/>
      <c r="G24" s="28"/>
    </row>
    <row r="25" spans="1:7" s="29" customFormat="1" ht="41.4" x14ac:dyDescent="0.25">
      <c r="A25" s="606"/>
      <c r="B25" s="607"/>
      <c r="C25" s="15" t="s">
        <v>43</v>
      </c>
      <c r="D25" s="16"/>
      <c r="E25" s="54" t="s">
        <v>129</v>
      </c>
      <c r="F25" s="28"/>
      <c r="G25" s="28"/>
    </row>
    <row r="26" spans="1:7" s="49" customFormat="1" ht="27.6" x14ac:dyDescent="0.25">
      <c r="A26" s="608">
        <v>3</v>
      </c>
      <c r="B26" s="610">
        <v>128</v>
      </c>
      <c r="C26" s="43" t="s">
        <v>44</v>
      </c>
      <c r="D26" s="47"/>
      <c r="E26" s="53"/>
      <c r="F26" s="48"/>
      <c r="G26" s="48"/>
    </row>
    <row r="27" spans="1:7" s="49" customFormat="1" x14ac:dyDescent="0.25">
      <c r="A27" s="609"/>
      <c r="B27" s="611"/>
      <c r="C27" s="43" t="s">
        <v>45</v>
      </c>
      <c r="D27" s="47"/>
      <c r="E27" s="53"/>
      <c r="F27" s="48"/>
      <c r="G27" s="48"/>
    </row>
    <row r="28" spans="1:7" s="29" customFormat="1" ht="27.6" x14ac:dyDescent="0.25">
      <c r="A28" s="612">
        <v>4</v>
      </c>
      <c r="B28" s="607">
        <v>131</v>
      </c>
      <c r="C28" s="15" t="s">
        <v>46</v>
      </c>
      <c r="D28" s="16"/>
      <c r="E28" s="54" t="s">
        <v>130</v>
      </c>
      <c r="F28" s="28"/>
      <c r="G28" s="28"/>
    </row>
    <row r="29" spans="1:7" s="29" customFormat="1" x14ac:dyDescent="0.25">
      <c r="A29" s="612"/>
      <c r="B29" s="607"/>
      <c r="C29" s="15" t="s">
        <v>47</v>
      </c>
      <c r="D29" s="16"/>
      <c r="E29" s="54" t="s">
        <v>130</v>
      </c>
      <c r="F29" s="28"/>
      <c r="G29" s="28"/>
    </row>
    <row r="30" spans="1:7" s="29" customFormat="1" x14ac:dyDescent="0.25">
      <c r="A30" s="612"/>
      <c r="B30" s="607"/>
      <c r="C30" s="15" t="s">
        <v>36</v>
      </c>
      <c r="D30" s="16"/>
      <c r="E30" s="54" t="s">
        <v>130</v>
      </c>
      <c r="F30" s="28"/>
      <c r="G30" s="28"/>
    </row>
    <row r="31" spans="1:7" s="29" customFormat="1" x14ac:dyDescent="0.25">
      <c r="A31" s="612"/>
      <c r="B31" s="607"/>
      <c r="C31" s="15" t="s">
        <v>48</v>
      </c>
      <c r="D31" s="16"/>
      <c r="E31" s="54" t="s">
        <v>130</v>
      </c>
      <c r="F31" s="28"/>
      <c r="G31" s="28"/>
    </row>
    <row r="32" spans="1:7" s="29" customFormat="1" x14ac:dyDescent="0.25">
      <c r="A32" s="612"/>
      <c r="B32" s="607"/>
      <c r="C32" s="15" t="s">
        <v>9</v>
      </c>
      <c r="D32" s="16"/>
      <c r="E32" s="54" t="s">
        <v>132</v>
      </c>
      <c r="F32" s="28"/>
      <c r="G32" s="28"/>
    </row>
    <row r="33" spans="1:7" s="29" customFormat="1" ht="41.4" x14ac:dyDescent="0.25">
      <c r="A33" s="612"/>
      <c r="B33" s="607"/>
      <c r="C33" s="30" t="s">
        <v>49</v>
      </c>
      <c r="D33" s="16"/>
      <c r="E33" s="54" t="s">
        <v>130</v>
      </c>
      <c r="F33" s="28"/>
      <c r="G33" s="28"/>
    </row>
    <row r="34" spans="1:7" s="29" customFormat="1" x14ac:dyDescent="0.25">
      <c r="A34" s="612"/>
      <c r="B34" s="607"/>
      <c r="C34" s="24" t="s">
        <v>52</v>
      </c>
      <c r="D34" s="16"/>
      <c r="E34" s="54" t="s">
        <v>130</v>
      </c>
      <c r="F34" s="28"/>
      <c r="G34" s="28"/>
    </row>
    <row r="35" spans="1:7" s="29" customFormat="1" ht="27.6" x14ac:dyDescent="0.25">
      <c r="A35" s="612"/>
      <c r="B35" s="607"/>
      <c r="C35" s="24" t="s">
        <v>50</v>
      </c>
      <c r="D35" s="16"/>
      <c r="E35" s="54" t="s">
        <v>130</v>
      </c>
      <c r="F35" s="28"/>
      <c r="G35" s="28"/>
    </row>
    <row r="36" spans="1:7" s="29" customFormat="1" x14ac:dyDescent="0.25">
      <c r="A36" s="612"/>
      <c r="B36" s="607"/>
      <c r="C36" s="24" t="s">
        <v>51</v>
      </c>
      <c r="D36" s="16"/>
      <c r="E36" s="54" t="s">
        <v>130</v>
      </c>
      <c r="F36" s="28"/>
      <c r="G36" s="28"/>
    </row>
    <row r="37" spans="1:7" s="29" customFormat="1" ht="27.6" x14ac:dyDescent="0.25">
      <c r="A37" s="612"/>
      <c r="B37" s="607"/>
      <c r="C37" s="30" t="s">
        <v>53</v>
      </c>
      <c r="D37" s="16"/>
      <c r="E37" s="54" t="s">
        <v>130</v>
      </c>
      <c r="F37" s="28"/>
      <c r="G37" s="28"/>
    </row>
    <row r="38" spans="1:7" s="29" customFormat="1" ht="27.6" x14ac:dyDescent="0.25">
      <c r="A38" s="612"/>
      <c r="B38" s="607"/>
      <c r="C38" s="15" t="s">
        <v>40</v>
      </c>
      <c r="D38" s="16"/>
      <c r="E38" s="54" t="s">
        <v>130</v>
      </c>
      <c r="F38" s="28"/>
      <c r="G38" s="28"/>
    </row>
    <row r="39" spans="1:7" s="29" customFormat="1" ht="27.6" x14ac:dyDescent="0.25">
      <c r="A39" s="612"/>
      <c r="B39" s="607"/>
      <c r="C39" s="15" t="s">
        <v>41</v>
      </c>
      <c r="D39" s="16"/>
      <c r="E39" s="54" t="s">
        <v>133</v>
      </c>
      <c r="F39" s="28"/>
      <c r="G39" s="28"/>
    </row>
    <row r="40" spans="1:7" s="29" customFormat="1" ht="55.2" x14ac:dyDescent="0.25">
      <c r="A40" s="606">
        <v>5</v>
      </c>
      <c r="B40" s="607">
        <v>133</v>
      </c>
      <c r="C40" s="15" t="s">
        <v>54</v>
      </c>
      <c r="D40" s="16"/>
      <c r="E40" s="54" t="s">
        <v>134</v>
      </c>
      <c r="F40" s="28"/>
      <c r="G40" s="28"/>
    </row>
    <row r="41" spans="1:7" s="29" customFormat="1" ht="236.4" x14ac:dyDescent="0.25">
      <c r="A41" s="606"/>
      <c r="B41" s="607"/>
      <c r="C41" s="15" t="s">
        <v>64</v>
      </c>
      <c r="D41" s="16"/>
      <c r="E41" s="54" t="s">
        <v>135</v>
      </c>
      <c r="F41" s="28"/>
      <c r="G41" s="28"/>
    </row>
    <row r="42" spans="1:7" s="59" customFormat="1" x14ac:dyDescent="0.25">
      <c r="A42" s="608">
        <v>6</v>
      </c>
      <c r="B42" s="610">
        <v>138</v>
      </c>
      <c r="C42" s="43" t="s">
        <v>57</v>
      </c>
      <c r="D42" s="43"/>
      <c r="E42" s="57"/>
      <c r="F42" s="58"/>
      <c r="G42" s="58"/>
    </row>
    <row r="43" spans="1:7" s="59" customFormat="1" x14ac:dyDescent="0.25">
      <c r="A43" s="613"/>
      <c r="B43" s="614"/>
      <c r="C43" s="43" t="s">
        <v>36</v>
      </c>
      <c r="D43" s="43"/>
      <c r="E43" s="57"/>
      <c r="F43" s="58"/>
      <c r="G43" s="58"/>
    </row>
    <row r="44" spans="1:7" s="59" customFormat="1" x14ac:dyDescent="0.25">
      <c r="A44" s="613"/>
      <c r="B44" s="614"/>
      <c r="C44" s="43" t="s">
        <v>56</v>
      </c>
      <c r="D44" s="43"/>
      <c r="E44" s="57"/>
      <c r="F44" s="58"/>
      <c r="G44" s="58"/>
    </row>
    <row r="45" spans="1:7" s="59" customFormat="1" ht="41.4" x14ac:dyDescent="0.25">
      <c r="A45" s="613"/>
      <c r="B45" s="614"/>
      <c r="C45" s="50" t="s">
        <v>60</v>
      </c>
      <c r="D45" s="60"/>
      <c r="E45" s="57"/>
      <c r="F45" s="58"/>
      <c r="G45" s="58"/>
    </row>
    <row r="46" spans="1:7" s="59" customFormat="1" x14ac:dyDescent="0.25">
      <c r="A46" s="613"/>
      <c r="B46" s="614"/>
      <c r="C46" s="50" t="s">
        <v>55</v>
      </c>
      <c r="D46" s="60"/>
      <c r="E46" s="57"/>
      <c r="F46" s="58"/>
      <c r="G46" s="58"/>
    </row>
    <row r="47" spans="1:7" s="49" customFormat="1" x14ac:dyDescent="0.25">
      <c r="A47" s="615">
        <f>A42+1</f>
        <v>7</v>
      </c>
      <c r="B47" s="605">
        <v>141</v>
      </c>
      <c r="C47" s="43" t="s">
        <v>61</v>
      </c>
      <c r="D47" s="62"/>
      <c r="E47" s="53"/>
      <c r="F47" s="48"/>
      <c r="G47" s="48"/>
    </row>
    <row r="48" spans="1:7" s="49" customFormat="1" x14ac:dyDescent="0.25">
      <c r="A48" s="615"/>
      <c r="B48" s="605"/>
      <c r="C48" s="43" t="s">
        <v>36</v>
      </c>
      <c r="D48" s="62"/>
      <c r="E48" s="53"/>
      <c r="F48" s="48"/>
      <c r="G48" s="48"/>
    </row>
    <row r="49" spans="1:7" s="49" customFormat="1" x14ac:dyDescent="0.25">
      <c r="A49" s="615"/>
      <c r="B49" s="605"/>
      <c r="C49" s="43" t="s">
        <v>62</v>
      </c>
      <c r="D49" s="62"/>
      <c r="E49" s="53"/>
      <c r="F49" s="48"/>
      <c r="G49" s="48"/>
    </row>
    <row r="50" spans="1:7" s="49" customFormat="1" x14ac:dyDescent="0.25">
      <c r="A50" s="615"/>
      <c r="B50" s="605"/>
      <c r="C50" s="43" t="s">
        <v>63</v>
      </c>
      <c r="D50" s="62"/>
      <c r="E50" s="53"/>
      <c r="F50" s="48"/>
      <c r="G50" s="48"/>
    </row>
    <row r="51" spans="1:7" s="29" customFormat="1" ht="27.6" x14ac:dyDescent="0.25">
      <c r="A51" s="606">
        <v>8</v>
      </c>
      <c r="B51" s="607" t="s">
        <v>10</v>
      </c>
      <c r="C51" s="17" t="s">
        <v>67</v>
      </c>
      <c r="D51" s="23"/>
      <c r="E51" s="54" t="s">
        <v>129</v>
      </c>
      <c r="F51" s="28"/>
      <c r="G51" s="28"/>
    </row>
    <row r="52" spans="1:7" s="29" customFormat="1" x14ac:dyDescent="0.25">
      <c r="A52" s="606"/>
      <c r="B52" s="607"/>
      <c r="C52" s="17" t="s">
        <v>65</v>
      </c>
      <c r="D52" s="23"/>
      <c r="E52" s="54" t="s">
        <v>129</v>
      </c>
      <c r="F52" s="28"/>
      <c r="G52" s="28"/>
    </row>
    <row r="53" spans="1:7" s="29" customFormat="1" x14ac:dyDescent="0.25">
      <c r="A53" s="606"/>
      <c r="B53" s="607"/>
      <c r="C53" s="17" t="s">
        <v>102</v>
      </c>
      <c r="D53" s="23"/>
      <c r="E53" s="54" t="s">
        <v>136</v>
      </c>
      <c r="F53" s="28"/>
      <c r="G53" s="28"/>
    </row>
    <row r="54" spans="1:7" s="29" customFormat="1" ht="27.6" x14ac:dyDescent="0.25">
      <c r="A54" s="606"/>
      <c r="B54" s="607"/>
      <c r="C54" s="17" t="s">
        <v>66</v>
      </c>
      <c r="D54" s="23"/>
      <c r="E54" s="54" t="s">
        <v>136</v>
      </c>
      <c r="F54" s="28"/>
      <c r="G54" s="28"/>
    </row>
    <row r="55" spans="1:7" s="29" customFormat="1" x14ac:dyDescent="0.25">
      <c r="A55" s="606"/>
      <c r="B55" s="607"/>
      <c r="C55" s="15" t="s">
        <v>36</v>
      </c>
      <c r="D55" s="23"/>
      <c r="E55" s="54" t="s">
        <v>136</v>
      </c>
      <c r="F55" s="28"/>
      <c r="G55" s="28"/>
    </row>
    <row r="56" spans="1:7" s="29" customFormat="1" x14ac:dyDescent="0.25">
      <c r="A56" s="606"/>
      <c r="B56" s="607"/>
      <c r="C56" s="15" t="s">
        <v>12</v>
      </c>
      <c r="D56" s="23"/>
      <c r="E56" s="54" t="s">
        <v>136</v>
      </c>
      <c r="F56" s="28"/>
      <c r="G56" s="28"/>
    </row>
    <row r="57" spans="1:7" s="29" customFormat="1" x14ac:dyDescent="0.25">
      <c r="A57" s="606"/>
      <c r="B57" s="607"/>
      <c r="C57" s="15" t="s">
        <v>68</v>
      </c>
      <c r="D57" s="23"/>
      <c r="E57" s="54" t="s">
        <v>136</v>
      </c>
      <c r="F57" s="28"/>
      <c r="G57" s="28"/>
    </row>
    <row r="58" spans="1:7" s="29" customFormat="1" ht="27.6" x14ac:dyDescent="0.25">
      <c r="A58" s="606"/>
      <c r="B58" s="607"/>
      <c r="C58" s="15" t="s">
        <v>11</v>
      </c>
      <c r="D58" s="23"/>
      <c r="E58" s="54" t="s">
        <v>129</v>
      </c>
      <c r="F58" s="28"/>
      <c r="G58" s="28"/>
    </row>
    <row r="59" spans="1:7" s="29" customFormat="1" x14ac:dyDescent="0.25">
      <c r="A59" s="606"/>
      <c r="B59" s="607"/>
      <c r="C59" s="15" t="s">
        <v>70</v>
      </c>
      <c r="D59" s="23"/>
      <c r="E59" s="54" t="s">
        <v>136</v>
      </c>
      <c r="F59" s="28"/>
      <c r="G59" s="28"/>
    </row>
    <row r="60" spans="1:7" s="29" customFormat="1" ht="41.4" x14ac:dyDescent="0.25">
      <c r="A60" s="606"/>
      <c r="B60" s="607"/>
      <c r="C60" s="17" t="s">
        <v>69</v>
      </c>
      <c r="D60" s="23"/>
      <c r="E60" s="54" t="s">
        <v>129</v>
      </c>
      <c r="F60" s="28"/>
      <c r="G60" s="28"/>
    </row>
    <row r="61" spans="1:7" s="29" customFormat="1" ht="27.6" x14ac:dyDescent="0.25">
      <c r="A61" s="606"/>
      <c r="B61" s="607"/>
      <c r="C61" s="15" t="s">
        <v>13</v>
      </c>
      <c r="D61" s="23"/>
      <c r="E61" s="54" t="s">
        <v>129</v>
      </c>
      <c r="F61" s="28"/>
      <c r="G61" s="28"/>
    </row>
    <row r="62" spans="1:7" s="29" customFormat="1" x14ac:dyDescent="0.25">
      <c r="A62" s="606"/>
      <c r="B62" s="607"/>
      <c r="C62" s="15" t="s">
        <v>71</v>
      </c>
      <c r="D62" s="23"/>
      <c r="E62" s="54" t="s">
        <v>129</v>
      </c>
      <c r="F62" s="28"/>
      <c r="G62" s="28"/>
    </row>
    <row r="63" spans="1:7" s="29" customFormat="1" ht="27.6" x14ac:dyDescent="0.25">
      <c r="A63" s="606">
        <v>9</v>
      </c>
      <c r="B63" s="607">
        <v>242</v>
      </c>
      <c r="C63" s="24" t="s">
        <v>74</v>
      </c>
      <c r="D63" s="23"/>
      <c r="E63" s="54" t="s">
        <v>130</v>
      </c>
      <c r="F63" s="28"/>
      <c r="G63" s="28"/>
    </row>
    <row r="64" spans="1:7" s="29" customFormat="1" ht="96.6" x14ac:dyDescent="0.25">
      <c r="A64" s="606"/>
      <c r="B64" s="607"/>
      <c r="C64" s="15" t="s">
        <v>73</v>
      </c>
      <c r="D64" s="23"/>
      <c r="E64" s="54" t="s">
        <v>130</v>
      </c>
      <c r="F64" s="28"/>
      <c r="G64" s="28"/>
    </row>
    <row r="65" spans="1:7" s="29" customFormat="1" x14ac:dyDescent="0.25">
      <c r="A65" s="606"/>
      <c r="B65" s="607"/>
      <c r="C65" s="15" t="s">
        <v>72</v>
      </c>
      <c r="D65" s="23"/>
      <c r="E65" s="54" t="s">
        <v>130</v>
      </c>
      <c r="F65" s="28"/>
      <c r="G65" s="28"/>
    </row>
    <row r="66" spans="1:7" s="29" customFormat="1" x14ac:dyDescent="0.25">
      <c r="A66" s="606"/>
      <c r="B66" s="607"/>
      <c r="C66" s="15" t="s">
        <v>36</v>
      </c>
      <c r="D66" s="23"/>
      <c r="E66" s="54" t="s">
        <v>130</v>
      </c>
      <c r="F66" s="28"/>
      <c r="G66" s="28"/>
    </row>
    <row r="67" spans="1:7" s="49" customFormat="1" ht="41.4" x14ac:dyDescent="0.25">
      <c r="A67" s="615">
        <v>10</v>
      </c>
      <c r="B67" s="605" t="s">
        <v>14</v>
      </c>
      <c r="C67" s="63" t="s">
        <v>76</v>
      </c>
      <c r="D67" s="62"/>
      <c r="E67" s="53"/>
      <c r="F67" s="48"/>
      <c r="G67" s="48"/>
    </row>
    <row r="68" spans="1:7" s="49" customFormat="1" ht="41.4" x14ac:dyDescent="0.25">
      <c r="A68" s="615"/>
      <c r="B68" s="605"/>
      <c r="C68" s="43" t="s">
        <v>15</v>
      </c>
      <c r="D68" s="62"/>
      <c r="E68" s="53"/>
      <c r="F68" s="48"/>
      <c r="G68" s="48"/>
    </row>
    <row r="69" spans="1:7" s="49" customFormat="1" ht="82.8" x14ac:dyDescent="0.25">
      <c r="A69" s="615"/>
      <c r="B69" s="605"/>
      <c r="C69" s="43" t="s">
        <v>78</v>
      </c>
      <c r="D69" s="62"/>
      <c r="E69" s="53"/>
      <c r="F69" s="48"/>
      <c r="G69" s="48"/>
    </row>
    <row r="70" spans="1:7" s="49" customFormat="1" x14ac:dyDescent="0.25">
      <c r="A70" s="615"/>
      <c r="B70" s="605"/>
      <c r="C70" s="43" t="s">
        <v>75</v>
      </c>
      <c r="D70" s="62"/>
      <c r="E70" s="53"/>
      <c r="F70" s="48"/>
      <c r="G70" s="48"/>
    </row>
    <row r="71" spans="1:7" s="59" customFormat="1" ht="41.4" x14ac:dyDescent="0.25">
      <c r="A71" s="615"/>
      <c r="B71" s="605"/>
      <c r="C71" s="43" t="s">
        <v>77</v>
      </c>
      <c r="D71" s="60"/>
      <c r="E71" s="57"/>
      <c r="F71" s="58"/>
      <c r="G71" s="58"/>
    </row>
    <row r="72" spans="1:7" s="59" customFormat="1" ht="27.6" x14ac:dyDescent="0.25">
      <c r="A72" s="615"/>
      <c r="B72" s="605"/>
      <c r="C72" s="43" t="s">
        <v>79</v>
      </c>
      <c r="D72" s="60"/>
      <c r="E72" s="57"/>
      <c r="F72" s="58"/>
      <c r="G72" s="58"/>
    </row>
    <row r="73" spans="1:7" s="59" customFormat="1" x14ac:dyDescent="0.25">
      <c r="A73" s="615"/>
      <c r="B73" s="605"/>
      <c r="C73" s="43" t="s">
        <v>36</v>
      </c>
      <c r="D73" s="60"/>
      <c r="E73" s="57"/>
      <c r="F73" s="58"/>
      <c r="G73" s="58"/>
    </row>
    <row r="74" spans="1:7" s="49" customFormat="1" x14ac:dyDescent="0.25">
      <c r="A74" s="615">
        <v>11</v>
      </c>
      <c r="B74" s="605">
        <v>241</v>
      </c>
      <c r="C74" s="64" t="s">
        <v>16</v>
      </c>
      <c r="D74" s="62"/>
      <c r="E74" s="53"/>
      <c r="F74" s="48"/>
      <c r="G74" s="48"/>
    </row>
    <row r="75" spans="1:7" s="49" customFormat="1" ht="27.6" x14ac:dyDescent="0.25">
      <c r="A75" s="615"/>
      <c r="B75" s="605"/>
      <c r="C75" s="65" t="s">
        <v>17</v>
      </c>
      <c r="D75" s="62"/>
      <c r="E75" s="53"/>
      <c r="F75" s="48"/>
      <c r="G75" s="48"/>
    </row>
    <row r="76" spans="1:7" s="49" customFormat="1" x14ac:dyDescent="0.25">
      <c r="A76" s="615"/>
      <c r="B76" s="605"/>
      <c r="C76" s="64" t="s">
        <v>18</v>
      </c>
      <c r="D76" s="62"/>
      <c r="E76" s="53"/>
      <c r="F76" s="48"/>
      <c r="G76" s="48"/>
    </row>
    <row r="77" spans="1:7" s="49" customFormat="1" x14ac:dyDescent="0.25">
      <c r="A77" s="615"/>
      <c r="B77" s="605"/>
      <c r="C77" s="43" t="s">
        <v>36</v>
      </c>
      <c r="D77" s="62"/>
      <c r="E77" s="53"/>
      <c r="F77" s="48"/>
      <c r="G77" s="48"/>
    </row>
    <row r="78" spans="1:7" s="29" customFormat="1" ht="27.6" x14ac:dyDescent="0.25">
      <c r="A78" s="18"/>
      <c r="B78" s="616">
        <v>244</v>
      </c>
      <c r="C78" s="15" t="s">
        <v>144</v>
      </c>
      <c r="D78" s="23"/>
      <c r="E78" s="54" t="s">
        <v>147</v>
      </c>
      <c r="F78" s="28"/>
      <c r="G78" s="28"/>
    </row>
    <row r="79" spans="1:7" s="29" customFormat="1" ht="41.4" x14ac:dyDescent="0.25">
      <c r="A79" s="18"/>
      <c r="B79" s="617"/>
      <c r="C79" s="15" t="s">
        <v>145</v>
      </c>
      <c r="D79" s="23"/>
      <c r="E79" s="54" t="s">
        <v>146</v>
      </c>
      <c r="F79" s="28"/>
      <c r="G79" s="28"/>
    </row>
    <row r="80" spans="1:7" s="29" customFormat="1" ht="27.6" x14ac:dyDescent="0.25">
      <c r="A80" s="606">
        <v>12</v>
      </c>
      <c r="B80" s="607">
        <v>331</v>
      </c>
      <c r="C80" s="15" t="s">
        <v>80</v>
      </c>
      <c r="D80" s="23"/>
      <c r="E80" s="54" t="s">
        <v>130</v>
      </c>
      <c r="F80" s="28"/>
      <c r="G80" s="28"/>
    </row>
    <row r="81" spans="1:7" s="29" customFormat="1" x14ac:dyDescent="0.25">
      <c r="A81" s="606"/>
      <c r="B81" s="607"/>
      <c r="C81" s="15" t="s">
        <v>47</v>
      </c>
      <c r="D81" s="23"/>
      <c r="E81" s="54" t="s">
        <v>130</v>
      </c>
      <c r="F81" s="28"/>
      <c r="G81" s="28"/>
    </row>
    <row r="82" spans="1:7" s="29" customFormat="1" x14ac:dyDescent="0.25">
      <c r="A82" s="606"/>
      <c r="B82" s="607"/>
      <c r="C82" s="15" t="s">
        <v>36</v>
      </c>
      <c r="D82" s="23"/>
      <c r="E82" s="54" t="s">
        <v>130</v>
      </c>
      <c r="F82" s="28"/>
      <c r="G82" s="28"/>
    </row>
    <row r="83" spans="1:7" s="29" customFormat="1" x14ac:dyDescent="0.25">
      <c r="A83" s="606"/>
      <c r="B83" s="607"/>
      <c r="C83" s="15" t="s">
        <v>81</v>
      </c>
      <c r="D83" s="23"/>
      <c r="E83" s="54" t="s">
        <v>130</v>
      </c>
      <c r="F83" s="28"/>
      <c r="G83" s="28"/>
    </row>
    <row r="84" spans="1:7" s="29" customFormat="1" x14ac:dyDescent="0.25">
      <c r="A84" s="606"/>
      <c r="B84" s="607"/>
      <c r="C84" s="15" t="s">
        <v>19</v>
      </c>
      <c r="D84" s="23"/>
      <c r="E84" s="54" t="s">
        <v>130</v>
      </c>
      <c r="F84" s="28"/>
      <c r="G84" s="28"/>
    </row>
    <row r="85" spans="1:7" s="29" customFormat="1" ht="27.6" x14ac:dyDescent="0.25">
      <c r="A85" s="606"/>
      <c r="B85" s="607"/>
      <c r="C85" s="24" t="s">
        <v>84</v>
      </c>
      <c r="D85" s="23"/>
      <c r="E85" s="54" t="s">
        <v>133</v>
      </c>
      <c r="F85" s="28"/>
      <c r="G85" s="28"/>
    </row>
    <row r="86" spans="1:7" s="29" customFormat="1" ht="27.6" x14ac:dyDescent="0.25">
      <c r="A86" s="606"/>
      <c r="B86" s="607"/>
      <c r="C86" s="24" t="s">
        <v>50</v>
      </c>
      <c r="D86" s="23"/>
      <c r="E86" s="54" t="s">
        <v>133</v>
      </c>
      <c r="F86" s="28"/>
      <c r="G86" s="28"/>
    </row>
    <row r="87" spans="1:7" s="29" customFormat="1" x14ac:dyDescent="0.25">
      <c r="A87" s="606"/>
      <c r="B87" s="607"/>
      <c r="C87" s="24" t="s">
        <v>51</v>
      </c>
      <c r="D87" s="23"/>
      <c r="E87" s="54" t="s">
        <v>133</v>
      </c>
      <c r="F87" s="28"/>
      <c r="G87" s="28"/>
    </row>
    <row r="88" spans="1:7" s="29" customFormat="1" x14ac:dyDescent="0.25">
      <c r="A88" s="606"/>
      <c r="B88" s="607"/>
      <c r="C88" s="15" t="s">
        <v>83</v>
      </c>
      <c r="D88" s="23"/>
      <c r="E88" s="54" t="s">
        <v>133</v>
      </c>
      <c r="F88" s="28"/>
      <c r="G88" s="28"/>
    </row>
    <row r="89" spans="1:7" s="29" customFormat="1" ht="96.6" x14ac:dyDescent="0.25">
      <c r="A89" s="606"/>
      <c r="B89" s="607"/>
      <c r="C89" s="24" t="s">
        <v>82</v>
      </c>
      <c r="D89" s="23"/>
      <c r="E89" s="54" t="s">
        <v>133</v>
      </c>
      <c r="F89" s="28"/>
      <c r="G89" s="28"/>
    </row>
    <row r="90" spans="1:7" s="29" customFormat="1" ht="27.6" x14ac:dyDescent="0.25">
      <c r="A90" s="606"/>
      <c r="B90" s="607"/>
      <c r="C90" s="15" t="s">
        <v>40</v>
      </c>
      <c r="D90" s="23"/>
      <c r="E90" s="54" t="s">
        <v>133</v>
      </c>
      <c r="F90" s="28"/>
      <c r="G90" s="28"/>
    </row>
    <row r="91" spans="1:7" s="29" customFormat="1" ht="27.6" x14ac:dyDescent="0.25">
      <c r="A91" s="606"/>
      <c r="B91" s="607"/>
      <c r="C91" s="15" t="s">
        <v>41</v>
      </c>
      <c r="D91" s="23"/>
      <c r="E91" s="54" t="s">
        <v>133</v>
      </c>
      <c r="F91" s="28"/>
      <c r="G91" s="28"/>
    </row>
    <row r="92" spans="1:7" s="29" customFormat="1" x14ac:dyDescent="0.25">
      <c r="A92" s="606">
        <v>13</v>
      </c>
      <c r="B92" s="607">
        <v>333</v>
      </c>
      <c r="C92" s="15" t="s">
        <v>36</v>
      </c>
      <c r="D92" s="23"/>
      <c r="E92" s="54" t="s">
        <v>130</v>
      </c>
      <c r="F92" s="28"/>
      <c r="G92" s="28"/>
    </row>
    <row r="93" spans="1:7" s="29" customFormat="1" x14ac:dyDescent="0.25">
      <c r="A93" s="606"/>
      <c r="B93" s="607"/>
      <c r="C93" s="15" t="s">
        <v>85</v>
      </c>
      <c r="D93" s="23"/>
      <c r="E93" s="54" t="s">
        <v>130</v>
      </c>
      <c r="F93" s="28"/>
      <c r="G93" s="28"/>
    </row>
    <row r="94" spans="1:7" s="29" customFormat="1" ht="41.4" x14ac:dyDescent="0.25">
      <c r="A94" s="606"/>
      <c r="B94" s="607"/>
      <c r="C94" s="17" t="s">
        <v>86</v>
      </c>
      <c r="D94" s="23"/>
      <c r="E94" s="54" t="s">
        <v>130</v>
      </c>
      <c r="F94" s="28"/>
      <c r="G94" s="28"/>
    </row>
    <row r="95" spans="1:7" s="29" customFormat="1" ht="82.8" x14ac:dyDescent="0.25">
      <c r="A95" s="606"/>
      <c r="B95" s="607"/>
      <c r="C95" s="17" t="s">
        <v>92</v>
      </c>
      <c r="D95" s="23"/>
      <c r="E95" s="54" t="s">
        <v>133</v>
      </c>
      <c r="F95" s="28"/>
      <c r="G95" s="28"/>
    </row>
    <row r="96" spans="1:7" s="29" customFormat="1" ht="41.4" x14ac:dyDescent="0.25">
      <c r="A96" s="606"/>
      <c r="B96" s="607"/>
      <c r="C96" s="15" t="s">
        <v>87</v>
      </c>
      <c r="D96" s="23"/>
      <c r="E96" s="54" t="s">
        <v>130</v>
      </c>
      <c r="F96" s="28"/>
      <c r="G96" s="28"/>
    </row>
    <row r="97" spans="1:7" s="29" customFormat="1" x14ac:dyDescent="0.25">
      <c r="A97" s="606"/>
      <c r="B97" s="607"/>
      <c r="C97" s="15" t="s">
        <v>88</v>
      </c>
      <c r="D97" s="23"/>
      <c r="E97" s="54" t="s">
        <v>130</v>
      </c>
      <c r="F97" s="28"/>
      <c r="G97" s="28"/>
    </row>
    <row r="98" spans="1:7" s="29" customFormat="1" ht="27.6" x14ac:dyDescent="0.25">
      <c r="A98" s="606"/>
      <c r="B98" s="607"/>
      <c r="C98" s="33" t="s">
        <v>20</v>
      </c>
      <c r="D98" s="23"/>
      <c r="E98" s="54"/>
      <c r="F98" s="28"/>
      <c r="G98" s="28"/>
    </row>
    <row r="99" spans="1:7" s="49" customFormat="1" x14ac:dyDescent="0.25">
      <c r="A99" s="615">
        <v>14</v>
      </c>
      <c r="B99" s="605">
        <v>341</v>
      </c>
      <c r="C99" s="43" t="s">
        <v>122</v>
      </c>
      <c r="D99" s="62"/>
      <c r="E99" s="53"/>
      <c r="F99" s="48"/>
      <c r="G99" s="48"/>
    </row>
    <row r="100" spans="1:7" s="49" customFormat="1" x14ac:dyDescent="0.25">
      <c r="A100" s="615"/>
      <c r="B100" s="605"/>
      <c r="C100" s="43" t="s">
        <v>121</v>
      </c>
      <c r="D100" s="62"/>
      <c r="E100" s="53"/>
      <c r="F100" s="48"/>
      <c r="G100" s="48"/>
    </row>
    <row r="101" spans="1:7" s="49" customFormat="1" x14ac:dyDescent="0.25">
      <c r="A101" s="615"/>
      <c r="B101" s="605"/>
      <c r="C101" s="43" t="s">
        <v>120</v>
      </c>
      <c r="D101" s="62"/>
      <c r="E101" s="53"/>
      <c r="F101" s="48"/>
      <c r="G101" s="48"/>
    </row>
    <row r="102" spans="1:7" s="49" customFormat="1" x14ac:dyDescent="0.25">
      <c r="A102" s="615"/>
      <c r="B102" s="605"/>
      <c r="C102" s="43" t="s">
        <v>36</v>
      </c>
      <c r="D102" s="62"/>
      <c r="E102" s="53"/>
      <c r="F102" s="48"/>
      <c r="G102" s="48"/>
    </row>
    <row r="103" spans="1:7" s="49" customFormat="1" ht="27.6" x14ac:dyDescent="0.25">
      <c r="A103" s="615"/>
      <c r="B103" s="605"/>
      <c r="C103" s="66" t="s">
        <v>126</v>
      </c>
      <c r="D103" s="62"/>
      <c r="E103" s="53"/>
      <c r="F103" s="48"/>
      <c r="G103" s="48"/>
    </row>
    <row r="104" spans="1:7" s="49" customFormat="1" ht="41.4" x14ac:dyDescent="0.25">
      <c r="A104" s="615"/>
      <c r="B104" s="605"/>
      <c r="C104" s="66" t="s">
        <v>125</v>
      </c>
      <c r="D104" s="62"/>
      <c r="E104" s="53"/>
      <c r="F104" s="48"/>
      <c r="G104" s="48"/>
    </row>
    <row r="105" spans="1:7" s="49" customFormat="1" ht="27.6" x14ac:dyDescent="0.25">
      <c r="A105" s="615"/>
      <c r="B105" s="605"/>
      <c r="C105" s="67" t="s">
        <v>123</v>
      </c>
      <c r="D105" s="62"/>
      <c r="E105" s="53"/>
      <c r="F105" s="48"/>
      <c r="G105" s="48"/>
    </row>
    <row r="106" spans="1:7" s="49" customFormat="1" ht="27.6" x14ac:dyDescent="0.25">
      <c r="A106" s="615"/>
      <c r="B106" s="605"/>
      <c r="C106" s="68" t="s">
        <v>124</v>
      </c>
      <c r="D106" s="62"/>
      <c r="E106" s="53"/>
      <c r="F106" s="48"/>
      <c r="G106" s="48"/>
    </row>
    <row r="107" spans="1:7" s="29" customFormat="1" ht="41.4" x14ac:dyDescent="0.25">
      <c r="A107" s="606">
        <v>15</v>
      </c>
      <c r="B107" s="607" t="s">
        <v>34</v>
      </c>
      <c r="C107" s="15" t="s">
        <v>116</v>
      </c>
      <c r="D107" s="23"/>
      <c r="E107" s="54" t="s">
        <v>137</v>
      </c>
      <c r="F107" s="28"/>
      <c r="G107" s="28"/>
    </row>
    <row r="108" spans="1:7" s="29" customFormat="1" ht="27.6" x14ac:dyDescent="0.25">
      <c r="A108" s="606"/>
      <c r="B108" s="607"/>
      <c r="C108" s="15" t="s">
        <v>117</v>
      </c>
      <c r="D108" s="23"/>
      <c r="E108" s="54" t="s">
        <v>130</v>
      </c>
      <c r="F108" s="28"/>
      <c r="G108" s="28"/>
    </row>
    <row r="109" spans="1:7" s="29" customFormat="1" ht="41.4" x14ac:dyDescent="0.25">
      <c r="A109" s="606"/>
      <c r="B109" s="607"/>
      <c r="C109" s="15" t="s">
        <v>21</v>
      </c>
      <c r="D109" s="23"/>
      <c r="E109" s="54" t="s">
        <v>138</v>
      </c>
      <c r="F109" s="28"/>
      <c r="G109" s="28"/>
    </row>
    <row r="110" spans="1:7" s="29" customFormat="1" ht="27.6" x14ac:dyDescent="0.25">
      <c r="A110" s="606"/>
      <c r="B110" s="607"/>
      <c r="C110" s="15" t="s">
        <v>118</v>
      </c>
      <c r="D110" s="23"/>
      <c r="E110" s="54" t="s">
        <v>130</v>
      </c>
      <c r="F110" s="28"/>
      <c r="G110" s="28"/>
    </row>
    <row r="111" spans="1:7" s="29" customFormat="1" x14ac:dyDescent="0.25">
      <c r="A111" s="606"/>
      <c r="B111" s="607"/>
      <c r="C111" s="15" t="s">
        <v>119</v>
      </c>
      <c r="D111" s="23"/>
      <c r="E111" s="54" t="s">
        <v>133</v>
      </c>
      <c r="F111" s="28"/>
      <c r="G111" s="28"/>
    </row>
    <row r="112" spans="1:7" s="29" customFormat="1" x14ac:dyDescent="0.25">
      <c r="A112" s="606"/>
      <c r="B112" s="607"/>
      <c r="C112" s="17" t="s">
        <v>36</v>
      </c>
      <c r="D112" s="23"/>
      <c r="E112" s="54" t="s">
        <v>130</v>
      </c>
      <c r="F112" s="28"/>
      <c r="G112" s="28"/>
    </row>
    <row r="113" spans="1:7" s="49" customFormat="1" ht="55.2" x14ac:dyDescent="0.25">
      <c r="A113" s="608">
        <v>16</v>
      </c>
      <c r="B113" s="610">
        <v>335</v>
      </c>
      <c r="C113" s="43" t="s">
        <v>89</v>
      </c>
      <c r="D113" s="62"/>
      <c r="E113" s="53"/>
      <c r="F113" s="48"/>
      <c r="G113" s="48"/>
    </row>
    <row r="114" spans="1:7" s="49" customFormat="1" x14ac:dyDescent="0.25">
      <c r="A114" s="613"/>
      <c r="B114" s="614"/>
      <c r="C114" s="50" t="s">
        <v>36</v>
      </c>
      <c r="D114" s="62"/>
      <c r="E114" s="53"/>
      <c r="F114" s="48"/>
      <c r="G114" s="48"/>
    </row>
    <row r="115" spans="1:7" s="49" customFormat="1" x14ac:dyDescent="0.25">
      <c r="A115" s="609"/>
      <c r="B115" s="611"/>
      <c r="C115" s="43" t="s">
        <v>90</v>
      </c>
      <c r="D115" s="62"/>
      <c r="E115" s="53"/>
      <c r="F115" s="48"/>
      <c r="G115" s="48"/>
    </row>
    <row r="116" spans="1:7" s="29" customFormat="1" ht="27.6" x14ac:dyDescent="0.25">
      <c r="A116" s="18">
        <v>17</v>
      </c>
      <c r="B116" s="19">
        <v>3387</v>
      </c>
      <c r="C116" s="17" t="s">
        <v>91</v>
      </c>
      <c r="D116" s="23"/>
      <c r="E116" s="54"/>
      <c r="F116" s="28"/>
      <c r="G116" s="28"/>
    </row>
    <row r="117" spans="1:7" s="29" customFormat="1" ht="27.6" x14ac:dyDescent="0.25">
      <c r="A117" s="606">
        <v>18</v>
      </c>
      <c r="B117" s="607">
        <v>411</v>
      </c>
      <c r="C117" s="17" t="s">
        <v>22</v>
      </c>
      <c r="D117" s="23"/>
      <c r="E117" s="54" t="s">
        <v>130</v>
      </c>
      <c r="F117" s="28"/>
      <c r="G117" s="28"/>
    </row>
    <row r="118" spans="1:7" s="29" customFormat="1" x14ac:dyDescent="0.25">
      <c r="A118" s="606"/>
      <c r="B118" s="607"/>
      <c r="C118" s="17" t="s">
        <v>23</v>
      </c>
      <c r="D118" s="23"/>
      <c r="E118" s="54" t="s">
        <v>133</v>
      </c>
      <c r="F118" s="28"/>
      <c r="G118" s="28"/>
    </row>
    <row r="119" spans="1:7" s="29" customFormat="1" ht="27.6" x14ac:dyDescent="0.25">
      <c r="A119" s="606"/>
      <c r="B119" s="607"/>
      <c r="C119" s="40" t="s">
        <v>115</v>
      </c>
      <c r="D119" s="23"/>
      <c r="E119" s="54" t="s">
        <v>139</v>
      </c>
      <c r="F119" s="28"/>
      <c r="G119" s="28"/>
    </row>
    <row r="120" spans="1:7" s="49" customFormat="1" ht="27.6" x14ac:dyDescent="0.25">
      <c r="A120" s="608">
        <v>19</v>
      </c>
      <c r="B120" s="610">
        <v>413</v>
      </c>
      <c r="C120" s="50" t="s">
        <v>113</v>
      </c>
      <c r="D120" s="62"/>
      <c r="E120" s="53"/>
      <c r="F120" s="48"/>
      <c r="G120" s="48"/>
    </row>
    <row r="121" spans="1:7" s="49" customFormat="1" x14ac:dyDescent="0.25">
      <c r="A121" s="609"/>
      <c r="B121" s="611"/>
      <c r="C121" s="50" t="s">
        <v>114</v>
      </c>
      <c r="D121" s="62"/>
      <c r="E121" s="53"/>
      <c r="F121" s="48"/>
      <c r="G121" s="48"/>
    </row>
    <row r="122" spans="1:7" s="29" customFormat="1" x14ac:dyDescent="0.25">
      <c r="A122" s="623">
        <v>20</v>
      </c>
      <c r="B122" s="616">
        <v>421</v>
      </c>
      <c r="C122" s="17" t="s">
        <v>24</v>
      </c>
      <c r="D122" s="23"/>
      <c r="E122" s="54" t="s">
        <v>130</v>
      </c>
      <c r="F122" s="28"/>
      <c r="G122" s="28"/>
    </row>
    <row r="123" spans="1:7" s="29" customFormat="1" x14ac:dyDescent="0.25">
      <c r="A123" s="624"/>
      <c r="B123" s="626"/>
      <c r="C123" s="15" t="s">
        <v>25</v>
      </c>
      <c r="D123" s="23"/>
      <c r="E123" s="54"/>
      <c r="F123" s="28"/>
      <c r="G123" s="28"/>
    </row>
    <row r="124" spans="1:7" s="29" customFormat="1" x14ac:dyDescent="0.25">
      <c r="A124" s="624"/>
      <c r="B124" s="626"/>
      <c r="C124" s="15" t="s">
        <v>112</v>
      </c>
      <c r="D124" s="23"/>
      <c r="E124" s="54"/>
      <c r="F124" s="28"/>
      <c r="G124" s="28"/>
    </row>
    <row r="125" spans="1:7" s="29" customFormat="1" ht="27.6" x14ac:dyDescent="0.25">
      <c r="A125" s="606">
        <v>21</v>
      </c>
      <c r="B125" s="607">
        <v>511</v>
      </c>
      <c r="C125" s="17" t="s">
        <v>105</v>
      </c>
      <c r="D125" s="23"/>
      <c r="E125" s="54" t="s">
        <v>130</v>
      </c>
      <c r="F125" s="28"/>
      <c r="G125" s="28"/>
    </row>
    <row r="126" spans="1:7" s="29" customFormat="1" ht="27.6" x14ac:dyDescent="0.25">
      <c r="A126" s="606"/>
      <c r="B126" s="607"/>
      <c r="C126" s="17" t="s">
        <v>106</v>
      </c>
      <c r="D126" s="23"/>
      <c r="E126" s="54" t="s">
        <v>130</v>
      </c>
      <c r="F126" s="28"/>
      <c r="G126" s="28"/>
    </row>
    <row r="127" spans="1:7" s="29" customFormat="1" ht="27.6" x14ac:dyDescent="0.25">
      <c r="A127" s="606"/>
      <c r="B127" s="607"/>
      <c r="C127" s="17" t="s">
        <v>108</v>
      </c>
      <c r="D127" s="23"/>
      <c r="E127" s="54" t="s">
        <v>130</v>
      </c>
      <c r="F127" s="28"/>
      <c r="G127" s="28"/>
    </row>
    <row r="128" spans="1:7" s="29" customFormat="1" x14ac:dyDescent="0.25">
      <c r="A128" s="606"/>
      <c r="B128" s="607"/>
      <c r="C128" s="17" t="s">
        <v>36</v>
      </c>
      <c r="D128" s="23"/>
      <c r="E128" s="54" t="s">
        <v>130</v>
      </c>
      <c r="F128" s="28"/>
      <c r="G128" s="28"/>
    </row>
    <row r="129" spans="1:7" s="29" customFormat="1" ht="27.6" x14ac:dyDescent="0.25">
      <c r="A129" s="606"/>
      <c r="B129" s="607"/>
      <c r="C129" s="17" t="s">
        <v>110</v>
      </c>
      <c r="D129" s="23"/>
      <c r="E129" s="54" t="s">
        <v>133</v>
      </c>
      <c r="F129" s="28"/>
      <c r="G129" s="28"/>
    </row>
    <row r="130" spans="1:7" s="29" customFormat="1" x14ac:dyDescent="0.25">
      <c r="A130" s="606"/>
      <c r="B130" s="607"/>
      <c r="C130" s="17" t="s">
        <v>109</v>
      </c>
      <c r="D130" s="23"/>
      <c r="E130" s="54" t="s">
        <v>133</v>
      </c>
      <c r="F130" s="28"/>
      <c r="G130" s="28"/>
    </row>
    <row r="131" spans="1:7" s="29" customFormat="1" x14ac:dyDescent="0.25">
      <c r="A131" s="606"/>
      <c r="B131" s="607"/>
      <c r="C131" s="17" t="s">
        <v>111</v>
      </c>
      <c r="D131" s="23"/>
      <c r="E131" s="54" t="s">
        <v>133</v>
      </c>
      <c r="F131" s="28"/>
      <c r="G131" s="28"/>
    </row>
    <row r="132" spans="1:7" s="29" customFormat="1" ht="27.6" x14ac:dyDescent="0.25">
      <c r="A132" s="606"/>
      <c r="B132" s="607"/>
      <c r="C132" s="17" t="s">
        <v>107</v>
      </c>
      <c r="D132" s="17"/>
      <c r="E132" s="54" t="s">
        <v>140</v>
      </c>
      <c r="F132" s="28"/>
      <c r="G132" s="28"/>
    </row>
    <row r="133" spans="1:7" s="29" customFormat="1" x14ac:dyDescent="0.25">
      <c r="A133" s="623">
        <v>22</v>
      </c>
      <c r="B133" s="616">
        <v>515</v>
      </c>
      <c r="C133" s="17" t="s">
        <v>101</v>
      </c>
      <c r="D133" s="17"/>
      <c r="E133" s="54" t="s">
        <v>130</v>
      </c>
      <c r="F133" s="28"/>
      <c r="G133" s="28"/>
    </row>
    <row r="134" spans="1:7" s="29" customFormat="1" x14ac:dyDescent="0.25">
      <c r="A134" s="624"/>
      <c r="B134" s="626"/>
      <c r="C134" s="17" t="s">
        <v>100</v>
      </c>
      <c r="D134" s="17"/>
      <c r="E134" s="54" t="s">
        <v>133</v>
      </c>
      <c r="F134" s="28"/>
      <c r="G134" s="28"/>
    </row>
    <row r="135" spans="1:7" s="29" customFormat="1" x14ac:dyDescent="0.25">
      <c r="A135" s="625"/>
      <c r="B135" s="617"/>
      <c r="C135" s="17" t="s">
        <v>36</v>
      </c>
      <c r="D135" s="17"/>
      <c r="E135" s="54" t="s">
        <v>130</v>
      </c>
      <c r="F135" s="28"/>
      <c r="G135" s="28"/>
    </row>
    <row r="136" spans="1:7" s="29" customFormat="1" x14ac:dyDescent="0.25">
      <c r="A136" s="606">
        <v>23</v>
      </c>
      <c r="B136" s="607">
        <v>632</v>
      </c>
      <c r="C136" s="17" t="s">
        <v>103</v>
      </c>
      <c r="D136" s="23"/>
      <c r="E136" s="54" t="s">
        <v>133</v>
      </c>
      <c r="F136" s="28"/>
      <c r="G136" s="28"/>
    </row>
    <row r="137" spans="1:7" s="29" customFormat="1" x14ac:dyDescent="0.25">
      <c r="A137" s="606"/>
      <c r="B137" s="607"/>
      <c r="C137" s="17" t="s">
        <v>104</v>
      </c>
      <c r="D137" s="23"/>
      <c r="E137" s="54" t="s">
        <v>130</v>
      </c>
      <c r="F137" s="28"/>
      <c r="G137" s="28"/>
    </row>
    <row r="138" spans="1:7" s="29" customFormat="1" ht="27.6" x14ac:dyDescent="0.25">
      <c r="A138" s="606"/>
      <c r="B138" s="607"/>
      <c r="C138" s="17" t="s">
        <v>26</v>
      </c>
      <c r="D138" s="23"/>
      <c r="E138" s="54" t="s">
        <v>133</v>
      </c>
      <c r="F138" s="28"/>
      <c r="G138" s="28"/>
    </row>
    <row r="139" spans="1:7" s="29" customFormat="1" x14ac:dyDescent="0.25">
      <c r="A139" s="606"/>
      <c r="B139" s="607"/>
      <c r="C139" s="17" t="s">
        <v>36</v>
      </c>
      <c r="D139" s="23"/>
      <c r="E139" s="54" t="s">
        <v>130</v>
      </c>
      <c r="F139" s="28"/>
      <c r="G139" s="28"/>
    </row>
    <row r="140" spans="1:7" s="29" customFormat="1" ht="41.4" x14ac:dyDescent="0.25">
      <c r="A140" s="606"/>
      <c r="B140" s="607"/>
      <c r="C140" s="17" t="s">
        <v>27</v>
      </c>
      <c r="D140" s="23"/>
      <c r="E140" s="54" t="s">
        <v>143</v>
      </c>
      <c r="F140" s="28"/>
      <c r="G140" s="28"/>
    </row>
    <row r="141" spans="1:7" s="29" customFormat="1" x14ac:dyDescent="0.25">
      <c r="A141" s="623">
        <v>24</v>
      </c>
      <c r="B141" s="616">
        <v>635</v>
      </c>
      <c r="C141" s="17" t="s">
        <v>99</v>
      </c>
      <c r="D141" s="23"/>
      <c r="E141" s="54" t="s">
        <v>133</v>
      </c>
      <c r="F141" s="28"/>
      <c r="G141" s="28"/>
    </row>
    <row r="142" spans="1:7" s="29" customFormat="1" x14ac:dyDescent="0.25">
      <c r="A142" s="624"/>
      <c r="B142" s="626"/>
      <c r="C142" s="17" t="s">
        <v>100</v>
      </c>
      <c r="D142" s="23"/>
      <c r="E142" s="54" t="s">
        <v>133</v>
      </c>
      <c r="F142" s="28"/>
      <c r="G142" s="28"/>
    </row>
    <row r="143" spans="1:7" s="29" customFormat="1" x14ac:dyDescent="0.25">
      <c r="A143" s="624"/>
      <c r="B143" s="626"/>
      <c r="C143" s="17" t="s">
        <v>36</v>
      </c>
      <c r="D143" s="23"/>
      <c r="E143" s="54" t="s">
        <v>130</v>
      </c>
      <c r="F143" s="28"/>
      <c r="G143" s="28"/>
    </row>
    <row r="144" spans="1:7" s="29" customFormat="1" ht="27.6" x14ac:dyDescent="0.25">
      <c r="A144" s="606">
        <v>25</v>
      </c>
      <c r="B144" s="627">
        <v>641642</v>
      </c>
      <c r="C144" s="17" t="s">
        <v>96</v>
      </c>
      <c r="D144" s="23"/>
      <c r="E144" s="54" t="s">
        <v>130</v>
      </c>
      <c r="F144" s="28"/>
      <c r="G144" s="28"/>
    </row>
    <row r="145" spans="1:7" s="29" customFormat="1" x14ac:dyDescent="0.25">
      <c r="A145" s="606"/>
      <c r="B145" s="627"/>
      <c r="C145" s="17" t="s">
        <v>36</v>
      </c>
      <c r="D145" s="23"/>
      <c r="E145" s="54" t="s">
        <v>130</v>
      </c>
      <c r="F145" s="28"/>
      <c r="G145" s="28"/>
    </row>
    <row r="146" spans="1:7" s="29" customFormat="1" x14ac:dyDescent="0.25">
      <c r="A146" s="606"/>
      <c r="B146" s="627"/>
      <c r="C146" s="17" t="s">
        <v>98</v>
      </c>
      <c r="D146" s="23"/>
      <c r="E146" s="54" t="s">
        <v>130</v>
      </c>
      <c r="F146" s="28"/>
      <c r="G146" s="28"/>
    </row>
    <row r="147" spans="1:7" s="29" customFormat="1" ht="69" x14ac:dyDescent="0.25">
      <c r="A147" s="606"/>
      <c r="B147" s="627"/>
      <c r="C147" s="17" t="s">
        <v>97</v>
      </c>
      <c r="D147" s="23"/>
      <c r="E147" s="54" t="s">
        <v>130</v>
      </c>
      <c r="F147" s="28"/>
      <c r="G147" s="28"/>
    </row>
    <row r="148" spans="1:7" s="32" customFormat="1" ht="96.6" x14ac:dyDescent="0.25">
      <c r="A148" s="18">
        <v>26</v>
      </c>
      <c r="B148" s="19">
        <v>711</v>
      </c>
      <c r="C148" s="17" t="s">
        <v>94</v>
      </c>
      <c r="D148" s="20"/>
      <c r="E148" s="55" t="s">
        <v>130</v>
      </c>
      <c r="F148" s="31"/>
      <c r="G148" s="31"/>
    </row>
    <row r="149" spans="1:7" s="32" customFormat="1" ht="69" x14ac:dyDescent="0.25">
      <c r="A149" s="18">
        <v>27</v>
      </c>
      <c r="B149" s="19">
        <v>811</v>
      </c>
      <c r="C149" s="17" t="s">
        <v>95</v>
      </c>
      <c r="D149" s="20"/>
      <c r="E149" s="55" t="s">
        <v>130</v>
      </c>
      <c r="F149" s="31"/>
      <c r="G149" s="31"/>
    </row>
    <row r="150" spans="1:7" s="29" customFormat="1" ht="27.6" x14ac:dyDescent="0.25">
      <c r="A150" s="21">
        <v>28</v>
      </c>
      <c r="B150" s="22">
        <v>821</v>
      </c>
      <c r="C150" s="15" t="s">
        <v>93</v>
      </c>
      <c r="D150" s="23"/>
      <c r="E150" s="54"/>
      <c r="F150" s="28"/>
      <c r="G150" s="28"/>
    </row>
    <row r="151" spans="1:7" x14ac:dyDescent="0.25">
      <c r="A151" s="606">
        <v>29</v>
      </c>
      <c r="B151" s="607" t="s">
        <v>28</v>
      </c>
      <c r="C151" s="15" t="s">
        <v>29</v>
      </c>
      <c r="D151" s="23"/>
      <c r="E151" s="56"/>
      <c r="F151" s="34"/>
      <c r="G151" s="34"/>
    </row>
    <row r="152" spans="1:7" x14ac:dyDescent="0.25">
      <c r="A152" s="606"/>
      <c r="B152" s="607"/>
      <c r="C152" s="24" t="s">
        <v>30</v>
      </c>
      <c r="D152" s="34"/>
      <c r="E152" s="56"/>
      <c r="F152" s="34"/>
      <c r="G152" s="34"/>
    </row>
  </sheetData>
  <autoFilter ref="A14:H152" xr:uid="{00000000-0009-0000-0000-000016000000}"/>
  <mergeCells count="57">
    <mergeCell ref="A120:A121"/>
    <mergeCell ref="B120:B121"/>
    <mergeCell ref="B78:B79"/>
    <mergeCell ref="A42:A46"/>
    <mergeCell ref="B42:B46"/>
    <mergeCell ref="A74:A77"/>
    <mergeCell ref="B74:B77"/>
    <mergeCell ref="A47:A50"/>
    <mergeCell ref="B47:B50"/>
    <mergeCell ref="A51:A62"/>
    <mergeCell ref="B51:B62"/>
    <mergeCell ref="A2:G2"/>
    <mergeCell ref="A12:A13"/>
    <mergeCell ref="B12:B13"/>
    <mergeCell ref="C12:C13"/>
    <mergeCell ref="D12:G12"/>
    <mergeCell ref="A3:G3"/>
    <mergeCell ref="A20:A25"/>
    <mergeCell ref="B20:B25"/>
    <mergeCell ref="A28:A39"/>
    <mergeCell ref="B28:B39"/>
    <mergeCell ref="A40:A41"/>
    <mergeCell ref="B40:B41"/>
    <mergeCell ref="A26:A27"/>
    <mergeCell ref="B26:B27"/>
    <mergeCell ref="A151:A152"/>
    <mergeCell ref="B151:B152"/>
    <mergeCell ref="A141:A143"/>
    <mergeCell ref="B141:B143"/>
    <mergeCell ref="A107:A112"/>
    <mergeCell ref="B107:B112"/>
    <mergeCell ref="A117:A119"/>
    <mergeCell ref="B117:B119"/>
    <mergeCell ref="A125:A132"/>
    <mergeCell ref="B125:B132"/>
    <mergeCell ref="A113:A115"/>
    <mergeCell ref="B113:B115"/>
    <mergeCell ref="A133:A135"/>
    <mergeCell ref="B133:B135"/>
    <mergeCell ref="A122:A124"/>
    <mergeCell ref="B122:B124"/>
    <mergeCell ref="A15:A19"/>
    <mergeCell ref="B15:B19"/>
    <mergeCell ref="A136:A140"/>
    <mergeCell ref="B136:B140"/>
    <mergeCell ref="A144:A147"/>
    <mergeCell ref="B144:B147"/>
    <mergeCell ref="A80:A91"/>
    <mergeCell ref="B80:B91"/>
    <mergeCell ref="A92:A98"/>
    <mergeCell ref="B92:B98"/>
    <mergeCell ref="A99:A106"/>
    <mergeCell ref="B99:B106"/>
    <mergeCell ref="A63:A66"/>
    <mergeCell ref="B63:B66"/>
    <mergeCell ref="A67:A73"/>
    <mergeCell ref="B67:B73"/>
  </mergeCells>
  <pageMargins left="0.7" right="0.7" top="0.75" bottom="0.75" header="0.3" footer="0.3"/>
  <pageSetup scale="71"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F4F90-3E12-426C-8E2E-2CEEC7695DA1}">
  <dimension ref="A1:J86"/>
  <sheetViews>
    <sheetView view="pageBreakPreview" topLeftCell="A16" zoomScaleNormal="100" zoomScaleSheetLayoutView="100" workbookViewId="0">
      <selection activeCell="D67" sqref="D67"/>
    </sheetView>
  </sheetViews>
  <sheetFormatPr defaultColWidth="9.09765625" defaultRowHeight="13.2" x14ac:dyDescent="0.25"/>
  <cols>
    <col min="1" max="1" width="10.69921875" style="121" customWidth="1"/>
    <col min="2" max="2" width="52.69921875" style="121" customWidth="1"/>
    <col min="3" max="3" width="18.09765625" style="435" customWidth="1"/>
    <col min="4" max="4" width="48" style="121" customWidth="1"/>
    <col min="5" max="5" width="12.59765625" style="269" bestFit="1" customWidth="1"/>
    <col min="6" max="6" width="13.59765625" style="121" bestFit="1" customWidth="1"/>
    <col min="7" max="7" width="12.296875" style="121" bestFit="1" customWidth="1"/>
    <col min="8" max="10" width="11.296875" style="121" bestFit="1" customWidth="1"/>
    <col min="11" max="16384" width="9.09765625" style="121"/>
  </cols>
  <sheetData>
    <row r="1" spans="1:7" x14ac:dyDescent="0.25">
      <c r="A1" s="76" t="s">
        <v>366</v>
      </c>
      <c r="B1" s="78"/>
      <c r="C1" s="413"/>
      <c r="D1" s="84"/>
    </row>
    <row r="2" spans="1:7" x14ac:dyDescent="0.25">
      <c r="A2" s="77"/>
      <c r="B2" s="78"/>
      <c r="C2" s="414" t="s">
        <v>367</v>
      </c>
      <c r="D2" s="81" t="s">
        <v>128</v>
      </c>
    </row>
    <row r="3" spans="1:7" x14ac:dyDescent="0.25">
      <c r="A3" s="76" t="s">
        <v>390</v>
      </c>
      <c r="B3" s="78"/>
      <c r="C3" s="414" t="s">
        <v>368</v>
      </c>
      <c r="D3" s="80" t="s">
        <v>127</v>
      </c>
    </row>
    <row r="4" spans="1:7" x14ac:dyDescent="0.25">
      <c r="A4" s="78"/>
      <c r="B4" s="78"/>
      <c r="C4" s="414" t="s">
        <v>369</v>
      </c>
      <c r="D4" s="81" t="s">
        <v>127</v>
      </c>
    </row>
    <row r="5" spans="1:7" x14ac:dyDescent="0.25">
      <c r="A5" s="564" t="s">
        <v>370</v>
      </c>
      <c r="B5" s="564"/>
      <c r="C5" s="414" t="s">
        <v>371</v>
      </c>
      <c r="D5" s="82">
        <v>44938</v>
      </c>
    </row>
    <row r="6" spans="1:7" x14ac:dyDescent="0.25">
      <c r="A6" s="564"/>
      <c r="B6" s="564"/>
      <c r="C6" s="415" t="s">
        <v>372</v>
      </c>
      <c r="D6" s="83">
        <v>44896</v>
      </c>
    </row>
    <row r="7" spans="1:7" x14ac:dyDescent="0.25">
      <c r="A7" s="564"/>
      <c r="B7" s="564"/>
      <c r="C7" s="413"/>
      <c r="D7" s="85"/>
    </row>
    <row r="8" spans="1:7" ht="13.8" thickBot="1" x14ac:dyDescent="0.3">
      <c r="A8" s="86"/>
      <c r="B8" s="86"/>
      <c r="C8" s="416"/>
      <c r="D8" s="122"/>
    </row>
    <row r="9" spans="1:7" ht="13.8" thickTop="1" x14ac:dyDescent="0.25">
      <c r="A9" s="198" t="s">
        <v>373</v>
      </c>
      <c r="B9" s="123" t="s">
        <v>374</v>
      </c>
      <c r="C9" s="565" t="s">
        <v>375</v>
      </c>
      <c r="D9" s="566"/>
    </row>
    <row r="10" spans="1:7" x14ac:dyDescent="0.25">
      <c r="A10" s="199">
        <v>111</v>
      </c>
      <c r="B10" s="124" t="s">
        <v>376</v>
      </c>
      <c r="C10" s="417"/>
      <c r="D10" s="388"/>
    </row>
    <row r="11" spans="1:7" x14ac:dyDescent="0.25">
      <c r="A11" s="199"/>
      <c r="B11" s="384"/>
      <c r="C11" s="418"/>
      <c r="D11" s="386"/>
    </row>
    <row r="12" spans="1:7" x14ac:dyDescent="0.25">
      <c r="A12" s="200">
        <v>112</v>
      </c>
      <c r="B12" s="125"/>
      <c r="C12" s="419"/>
      <c r="D12" s="201"/>
      <c r="E12" s="270"/>
      <c r="F12" s="126"/>
    </row>
    <row r="13" spans="1:7" x14ac:dyDescent="0.25">
      <c r="A13" s="202" t="s">
        <v>182</v>
      </c>
      <c r="B13" s="127" t="s">
        <v>183</v>
      </c>
      <c r="C13" s="420">
        <v>944930540</v>
      </c>
      <c r="D13" s="204" t="s">
        <v>377</v>
      </c>
      <c r="E13" s="435"/>
      <c r="F13" s="175"/>
    </row>
    <row r="14" spans="1:7" x14ac:dyDescent="0.25">
      <c r="A14" s="202">
        <v>11213</v>
      </c>
      <c r="B14" s="127" t="s">
        <v>596</v>
      </c>
      <c r="C14" s="420">
        <v>128054</v>
      </c>
      <c r="D14" s="204" t="s">
        <v>377</v>
      </c>
      <c r="E14" s="435"/>
      <c r="F14" s="175"/>
    </row>
    <row r="15" spans="1:7" x14ac:dyDescent="0.25">
      <c r="A15" s="202">
        <v>11221</v>
      </c>
      <c r="B15" s="127" t="s">
        <v>187</v>
      </c>
      <c r="C15" s="421">
        <v>1292695680</v>
      </c>
      <c r="D15" s="447" t="s">
        <v>377</v>
      </c>
      <c r="E15" s="269">
        <v>55338</v>
      </c>
      <c r="F15" s="175"/>
      <c r="G15" s="408">
        <f>C15/E15</f>
        <v>23360</v>
      </c>
    </row>
    <row r="16" spans="1:7" x14ac:dyDescent="0.25">
      <c r="A16" s="202"/>
      <c r="B16" s="127"/>
      <c r="C16" s="421"/>
      <c r="D16" s="447" t="s">
        <v>662</v>
      </c>
      <c r="E16" s="409"/>
    </row>
    <row r="17" spans="1:6" x14ac:dyDescent="0.25">
      <c r="A17" s="202"/>
      <c r="B17" s="127"/>
      <c r="C17" s="421"/>
      <c r="D17" s="447"/>
      <c r="E17" s="409"/>
    </row>
    <row r="18" spans="1:6" ht="26.4" x14ac:dyDescent="0.25">
      <c r="A18" s="200">
        <v>131</v>
      </c>
      <c r="B18" s="172" t="s">
        <v>473</v>
      </c>
      <c r="C18" s="422">
        <v>0</v>
      </c>
      <c r="D18" s="208" t="s">
        <v>663</v>
      </c>
      <c r="E18" s="409"/>
    </row>
    <row r="19" spans="1:6" x14ac:dyDescent="0.25">
      <c r="A19" s="200"/>
      <c r="B19" s="174"/>
      <c r="C19" s="423"/>
      <c r="D19" s="208"/>
      <c r="E19" s="409"/>
    </row>
    <row r="20" spans="1:6" s="252" customFormat="1" x14ac:dyDescent="0.25">
      <c r="A20" s="200">
        <v>133</v>
      </c>
      <c r="B20" s="172" t="s">
        <v>473</v>
      </c>
      <c r="C20" s="422"/>
      <c r="D20" s="393"/>
      <c r="E20" s="409"/>
    </row>
    <row r="21" spans="1:6" s="252" customFormat="1" x14ac:dyDescent="0.25">
      <c r="A21" s="200"/>
      <c r="B21" s="172"/>
      <c r="C21" s="422"/>
      <c r="D21" s="393"/>
      <c r="E21" s="409"/>
    </row>
    <row r="22" spans="1:6" x14ac:dyDescent="0.25">
      <c r="A22" s="200">
        <v>156</v>
      </c>
      <c r="B22" s="172"/>
      <c r="C22" s="422">
        <v>0</v>
      </c>
      <c r="D22" s="208" t="s">
        <v>664</v>
      </c>
      <c r="E22" s="409"/>
    </row>
    <row r="23" spans="1:6" x14ac:dyDescent="0.25">
      <c r="A23" s="200"/>
      <c r="B23" s="172"/>
      <c r="C23" s="422"/>
      <c r="D23" s="208"/>
      <c r="E23" s="409"/>
    </row>
    <row r="24" spans="1:6" x14ac:dyDescent="0.25">
      <c r="A24" s="200">
        <v>242</v>
      </c>
      <c r="B24" s="172" t="s">
        <v>474</v>
      </c>
      <c r="C24" s="422">
        <v>38897769</v>
      </c>
      <c r="D24" s="208" t="s">
        <v>378</v>
      </c>
      <c r="E24" s="409"/>
      <c r="F24" s="175"/>
    </row>
    <row r="25" spans="1:6" x14ac:dyDescent="0.25">
      <c r="A25" s="200"/>
      <c r="B25" s="172"/>
      <c r="C25" s="424"/>
      <c r="D25" s="208"/>
      <c r="E25" s="409"/>
    </row>
    <row r="26" spans="1:6" x14ac:dyDescent="0.25">
      <c r="A26" s="200">
        <v>244</v>
      </c>
      <c r="B26" s="172" t="s">
        <v>379</v>
      </c>
      <c r="C26" s="425">
        <v>5000000</v>
      </c>
      <c r="D26" s="208" t="s">
        <v>393</v>
      </c>
      <c r="E26" s="409"/>
    </row>
    <row r="27" spans="1:6" x14ac:dyDescent="0.25">
      <c r="A27" s="200"/>
      <c r="B27" s="172"/>
      <c r="C27" s="425"/>
      <c r="D27" s="208"/>
      <c r="E27" s="409"/>
    </row>
    <row r="28" spans="1:6" x14ac:dyDescent="0.25">
      <c r="A28" s="200">
        <v>331</v>
      </c>
      <c r="B28" s="172" t="s">
        <v>380</v>
      </c>
      <c r="C28" s="425">
        <f>SUM(C29:C31)</f>
        <v>11880000</v>
      </c>
      <c r="D28" s="208"/>
      <c r="E28" s="409"/>
    </row>
    <row r="29" spans="1:6" x14ac:dyDescent="0.25">
      <c r="A29" s="215"/>
      <c r="B29" s="173" t="s">
        <v>366</v>
      </c>
      <c r="C29" s="426">
        <v>11880000</v>
      </c>
      <c r="D29" s="217" t="s">
        <v>546</v>
      </c>
      <c r="E29" s="409"/>
      <c r="F29" s="171"/>
    </row>
    <row r="30" spans="1:6" x14ac:dyDescent="0.25">
      <c r="A30" s="215"/>
      <c r="B30" s="173"/>
      <c r="C30" s="426"/>
      <c r="D30" s="217"/>
      <c r="E30" s="409"/>
      <c r="F30" s="171"/>
    </row>
    <row r="31" spans="1:6" x14ac:dyDescent="0.25">
      <c r="A31" s="215"/>
      <c r="B31" s="173"/>
      <c r="C31" s="426"/>
      <c r="D31" s="217"/>
      <c r="E31" s="409"/>
      <c r="F31" s="171"/>
    </row>
    <row r="32" spans="1:6" x14ac:dyDescent="0.25">
      <c r="A32" s="215"/>
      <c r="B32" s="172" t="s">
        <v>394</v>
      </c>
      <c r="C32" s="425">
        <f>SUM(C33:C34)</f>
        <v>1837947</v>
      </c>
      <c r="D32" s="214">
        <f>SUM(D34:D39)</f>
        <v>0</v>
      </c>
      <c r="E32" s="409"/>
    </row>
    <row r="33" spans="1:6" x14ac:dyDescent="0.25">
      <c r="A33" s="215"/>
      <c r="B33" s="173" t="s">
        <v>666</v>
      </c>
      <c r="C33" s="427">
        <v>1540000</v>
      </c>
      <c r="D33" s="217" t="s">
        <v>665</v>
      </c>
      <c r="E33" s="409"/>
      <c r="F33" s="171"/>
    </row>
    <row r="34" spans="1:6" x14ac:dyDescent="0.25">
      <c r="A34" s="215"/>
      <c r="B34" s="173" t="s">
        <v>651</v>
      </c>
      <c r="C34" s="427">
        <v>297947</v>
      </c>
      <c r="D34" s="217" t="s">
        <v>665</v>
      </c>
      <c r="E34" s="409"/>
      <c r="F34" s="171"/>
    </row>
    <row r="35" spans="1:6" x14ac:dyDescent="0.25">
      <c r="A35" s="215"/>
      <c r="B35" s="173"/>
      <c r="C35" s="427"/>
      <c r="D35" s="217"/>
      <c r="E35" s="409"/>
      <c r="F35" s="171"/>
    </row>
    <row r="36" spans="1:6" s="126" customFormat="1" x14ac:dyDescent="0.25">
      <c r="A36" s="200">
        <v>3331</v>
      </c>
      <c r="B36" s="172"/>
      <c r="C36" s="422">
        <v>11743699</v>
      </c>
      <c r="D36" s="208" t="s">
        <v>151</v>
      </c>
      <c r="E36" s="409"/>
    </row>
    <row r="37" spans="1:6" s="126" customFormat="1" x14ac:dyDescent="0.25">
      <c r="A37" s="200"/>
      <c r="B37" s="172"/>
      <c r="C37" s="422"/>
      <c r="D37" s="208"/>
      <c r="E37" s="409"/>
    </row>
    <row r="38" spans="1:6" ht="13.8" x14ac:dyDescent="0.25">
      <c r="A38" s="200">
        <v>3334</v>
      </c>
      <c r="B38" s="172" t="s">
        <v>673</v>
      </c>
      <c r="C38" s="428">
        <v>98765063</v>
      </c>
      <c r="D38" s="359" t="s">
        <v>151</v>
      </c>
      <c r="E38" s="409"/>
    </row>
    <row r="39" spans="1:6" x14ac:dyDescent="0.25">
      <c r="A39" s="202"/>
      <c r="B39" s="148"/>
      <c r="C39" s="429"/>
      <c r="D39" s="222"/>
    </row>
    <row r="40" spans="1:6" ht="13.8" x14ac:dyDescent="0.25">
      <c r="A40" s="200">
        <v>3335</v>
      </c>
      <c r="B40" s="136" t="s">
        <v>381</v>
      </c>
      <c r="C40" s="428">
        <f>SUM(C41:C45)</f>
        <v>8801779</v>
      </c>
      <c r="D40" s="223" t="s">
        <v>151</v>
      </c>
      <c r="E40" s="409"/>
    </row>
    <row r="41" spans="1:6" x14ac:dyDescent="0.25">
      <c r="A41" s="202"/>
      <c r="B41" s="127" t="s">
        <v>660</v>
      </c>
      <c r="C41" s="420">
        <f>481054+565028+401253</f>
        <v>1447335</v>
      </c>
      <c r="D41" s="204" t="s">
        <v>481</v>
      </c>
    </row>
    <row r="42" spans="1:6" x14ac:dyDescent="0.25">
      <c r="A42" s="202"/>
      <c r="B42" s="127" t="s">
        <v>668</v>
      </c>
      <c r="C42" s="420">
        <v>2400000</v>
      </c>
      <c r="D42" s="204" t="s">
        <v>481</v>
      </c>
    </row>
    <row r="43" spans="1:6" x14ac:dyDescent="0.25">
      <c r="A43" s="202"/>
      <c r="B43" s="127" t="s">
        <v>669</v>
      </c>
      <c r="C43" s="420">
        <v>4860000</v>
      </c>
      <c r="D43" s="204" t="s">
        <v>481</v>
      </c>
    </row>
    <row r="44" spans="1:6" x14ac:dyDescent="0.25">
      <c r="A44" s="202"/>
      <c r="B44" s="127" t="s">
        <v>667</v>
      </c>
      <c r="C44" s="420">
        <f>33333*2+27778</f>
        <v>94444</v>
      </c>
      <c r="D44" s="204" t="s">
        <v>481</v>
      </c>
    </row>
    <row r="45" spans="1:6" x14ac:dyDescent="0.25">
      <c r="A45" s="202"/>
      <c r="B45" s="127"/>
      <c r="C45" s="420"/>
      <c r="D45" s="204"/>
    </row>
    <row r="46" spans="1:6" x14ac:dyDescent="0.25">
      <c r="A46" s="202"/>
      <c r="B46" s="148"/>
      <c r="C46" s="430"/>
      <c r="D46" s="204"/>
    </row>
    <row r="47" spans="1:6" x14ac:dyDescent="0.25">
      <c r="A47" s="200">
        <v>334</v>
      </c>
      <c r="B47" s="172" t="s">
        <v>473</v>
      </c>
      <c r="C47" s="422">
        <v>0</v>
      </c>
      <c r="D47" s="208" t="s">
        <v>130</v>
      </c>
    </row>
    <row r="48" spans="1:6" x14ac:dyDescent="0.25">
      <c r="A48" s="215"/>
      <c r="B48" s="172"/>
      <c r="C48" s="425"/>
      <c r="D48" s="214"/>
    </row>
    <row r="49" spans="1:6" x14ac:dyDescent="0.25">
      <c r="A49" s="200">
        <v>335</v>
      </c>
      <c r="B49" s="172"/>
      <c r="C49" s="425">
        <f>SUM(C50:C50)</f>
        <v>0</v>
      </c>
      <c r="D49" s="214"/>
    </row>
    <row r="50" spans="1:6" x14ac:dyDescent="0.25">
      <c r="A50" s="215"/>
      <c r="B50" s="173"/>
      <c r="C50" s="426"/>
      <c r="D50" s="217"/>
    </row>
    <row r="51" spans="1:6" x14ac:dyDescent="0.25">
      <c r="A51" s="202"/>
      <c r="B51" s="127"/>
      <c r="C51" s="420"/>
      <c r="D51" s="204"/>
    </row>
    <row r="52" spans="1:6" x14ac:dyDescent="0.25">
      <c r="A52" s="200" t="s">
        <v>385</v>
      </c>
      <c r="B52" s="136" t="s">
        <v>473</v>
      </c>
      <c r="C52" s="431">
        <f>SUM(C53:C53)</f>
        <v>0</v>
      </c>
      <c r="D52" s="229"/>
    </row>
    <row r="53" spans="1:6" x14ac:dyDescent="0.25">
      <c r="A53" s="215"/>
      <c r="B53" s="142"/>
      <c r="C53" s="432"/>
      <c r="D53" s="336"/>
    </row>
    <row r="54" spans="1:6" x14ac:dyDescent="0.25">
      <c r="A54" s="215"/>
      <c r="B54" s="142"/>
      <c r="C54" s="432"/>
      <c r="D54" s="336"/>
    </row>
    <row r="55" spans="1:6" x14ac:dyDescent="0.25">
      <c r="A55" s="200">
        <v>3388</v>
      </c>
      <c r="B55" s="136" t="s">
        <v>447</v>
      </c>
      <c r="C55" s="431">
        <f>SUM(C56:C57)</f>
        <v>13344120</v>
      </c>
      <c r="D55" s="229"/>
      <c r="E55" s="409"/>
    </row>
    <row r="56" spans="1:6" s="157" customFormat="1" x14ac:dyDescent="0.25">
      <c r="A56" s="215"/>
      <c r="B56" s="142" t="s">
        <v>670</v>
      </c>
      <c r="C56" s="433">
        <v>13344120</v>
      </c>
      <c r="D56" s="231"/>
      <c r="E56" s="273"/>
    </row>
    <row r="57" spans="1:6" s="157" customFormat="1" x14ac:dyDescent="0.25">
      <c r="A57" s="215"/>
      <c r="B57" s="142" t="s">
        <v>483</v>
      </c>
      <c r="C57" s="433">
        <v>0</v>
      </c>
      <c r="D57" s="231"/>
      <c r="E57" s="273"/>
    </row>
    <row r="58" spans="1:6" s="157" customFormat="1" x14ac:dyDescent="0.25">
      <c r="A58" s="215"/>
      <c r="B58" s="142"/>
      <c r="C58" s="433"/>
      <c r="D58" s="231"/>
      <c r="E58" s="273"/>
    </row>
    <row r="59" spans="1:6" ht="13.8" x14ac:dyDescent="0.25">
      <c r="A59" s="200">
        <v>511</v>
      </c>
      <c r="B59" s="136" t="s">
        <v>484</v>
      </c>
      <c r="C59" s="436">
        <f>SUM(C60:C62)</f>
        <v>3240.74</v>
      </c>
      <c r="D59" s="234">
        <f>SUM(D60:D61)</f>
        <v>76361557</v>
      </c>
      <c r="F59" s="175"/>
    </row>
    <row r="60" spans="1:6" s="157" customFormat="1" x14ac:dyDescent="0.25">
      <c r="A60" s="215"/>
      <c r="B60" s="142" t="s">
        <v>472</v>
      </c>
      <c r="C60" s="437">
        <v>3240.74</v>
      </c>
      <c r="D60" s="236">
        <v>76361557</v>
      </c>
      <c r="E60" s="394">
        <f>D60/C60</f>
        <v>23563.000117257172</v>
      </c>
    </row>
    <row r="61" spans="1:6" s="157" customFormat="1" x14ac:dyDescent="0.25">
      <c r="A61" s="215"/>
      <c r="B61" s="142" t="s">
        <v>661</v>
      </c>
      <c r="C61" s="437"/>
      <c r="D61" s="236"/>
      <c r="E61" s="394"/>
    </row>
    <row r="62" spans="1:6" s="157" customFormat="1" x14ac:dyDescent="0.25">
      <c r="A62" s="215"/>
      <c r="B62" s="142"/>
      <c r="C62" s="433"/>
      <c r="D62" s="236"/>
      <c r="E62" s="273"/>
    </row>
    <row r="63" spans="1:6" x14ac:dyDescent="0.25">
      <c r="A63" s="200">
        <v>632</v>
      </c>
      <c r="B63" s="136"/>
      <c r="C63" s="431"/>
      <c r="D63" s="229"/>
    </row>
    <row r="64" spans="1:6" x14ac:dyDescent="0.25">
      <c r="A64" s="200"/>
      <c r="B64" s="136"/>
      <c r="C64" s="431"/>
      <c r="D64" s="229"/>
    </row>
    <row r="65" spans="1:10" x14ac:dyDescent="0.25">
      <c r="A65" s="200">
        <v>642</v>
      </c>
      <c r="B65" s="136"/>
      <c r="C65" s="431"/>
      <c r="D65" s="229"/>
    </row>
    <row r="66" spans="1:10" s="157" customFormat="1" x14ac:dyDescent="0.25">
      <c r="A66" s="215"/>
      <c r="B66" s="142"/>
      <c r="C66" s="433"/>
      <c r="D66" s="231"/>
      <c r="E66" s="273"/>
    </row>
    <row r="67" spans="1:10" x14ac:dyDescent="0.25">
      <c r="A67" s="202"/>
      <c r="B67" s="148"/>
      <c r="C67" s="420"/>
      <c r="D67" s="237"/>
    </row>
    <row r="68" spans="1:10" x14ac:dyDescent="0.25">
      <c r="A68" s="200" t="s">
        <v>388</v>
      </c>
      <c r="B68" s="136"/>
      <c r="C68" s="431"/>
      <c r="D68" s="229"/>
    </row>
    <row r="69" spans="1:10" x14ac:dyDescent="0.25">
      <c r="A69" s="202"/>
      <c r="B69" s="148"/>
      <c r="C69" s="420"/>
      <c r="D69" s="237"/>
    </row>
    <row r="70" spans="1:10" s="126" customFormat="1" x14ac:dyDescent="0.25">
      <c r="A70" s="200" t="s">
        <v>593</v>
      </c>
      <c r="B70" s="136"/>
      <c r="C70" s="431"/>
      <c r="D70" s="229"/>
      <c r="E70" s="270"/>
    </row>
    <row r="71" spans="1:10" x14ac:dyDescent="0.25">
      <c r="A71" s="202"/>
      <c r="B71" s="148"/>
      <c r="C71" s="430"/>
      <c r="D71" s="204"/>
    </row>
    <row r="72" spans="1:10" x14ac:dyDescent="0.25">
      <c r="A72" s="202"/>
      <c r="B72" s="166"/>
      <c r="C72" s="562"/>
      <c r="D72" s="563"/>
    </row>
    <row r="73" spans="1:10" x14ac:dyDescent="0.25">
      <c r="A73" s="202"/>
      <c r="B73" s="148"/>
      <c r="C73" s="567"/>
      <c r="D73" s="568"/>
    </row>
    <row r="74" spans="1:10" x14ac:dyDescent="0.25">
      <c r="A74" s="202"/>
      <c r="B74" s="148"/>
      <c r="C74" s="567"/>
      <c r="D74" s="568"/>
    </row>
    <row r="75" spans="1:10" ht="28.5" customHeight="1" x14ac:dyDescent="0.25">
      <c r="A75" s="202"/>
      <c r="B75" s="132" t="s">
        <v>427</v>
      </c>
      <c r="C75" s="562" t="s">
        <v>428</v>
      </c>
      <c r="D75" s="563"/>
    </row>
    <row r="76" spans="1:10" x14ac:dyDescent="0.25">
      <c r="A76" s="202"/>
      <c r="B76" s="148"/>
      <c r="C76" s="434"/>
      <c r="D76" s="240"/>
    </row>
    <row r="77" spans="1:10" ht="15" customHeight="1" thickBot="1" x14ac:dyDescent="0.3">
      <c r="A77" s="241"/>
      <c r="B77" s="242"/>
      <c r="C77" s="557"/>
      <c r="D77" s="558"/>
    </row>
    <row r="78" spans="1:10" s="269" customFormat="1" ht="13.8" thickTop="1" x14ac:dyDescent="0.25">
      <c r="A78" s="121"/>
      <c r="B78" s="121"/>
      <c r="C78" s="435"/>
      <c r="D78" s="121"/>
      <c r="F78" s="121"/>
      <c r="G78" s="121"/>
      <c r="H78" s="121"/>
      <c r="I78" s="121"/>
      <c r="J78" s="121"/>
    </row>
    <row r="79" spans="1:10" s="269" customFormat="1" ht="36.75" customHeight="1" x14ac:dyDescent="0.25">
      <c r="A79" s="121"/>
      <c r="B79" s="559" t="s">
        <v>406</v>
      </c>
      <c r="C79" s="560" t="s">
        <v>407</v>
      </c>
      <c r="D79" s="560"/>
      <c r="F79" s="121"/>
      <c r="G79" s="121"/>
      <c r="H79" s="121"/>
      <c r="I79" s="121"/>
      <c r="J79" s="121"/>
    </row>
    <row r="80" spans="1:10" s="269" customFormat="1" ht="59.25" customHeight="1" x14ac:dyDescent="0.25">
      <c r="A80" s="121"/>
      <c r="B80" s="559"/>
      <c r="C80" s="556" t="s">
        <v>408</v>
      </c>
      <c r="D80" s="556"/>
      <c r="F80" s="121"/>
      <c r="G80" s="121"/>
      <c r="H80" s="121"/>
      <c r="I80" s="121"/>
      <c r="J80" s="121"/>
    </row>
    <row r="81" spans="1:10" s="269" customFormat="1" x14ac:dyDescent="0.25">
      <c r="A81" s="121"/>
      <c r="B81" s="559"/>
      <c r="C81" s="556" t="s">
        <v>409</v>
      </c>
      <c r="D81" s="556"/>
      <c r="F81" s="121"/>
      <c r="G81" s="121"/>
      <c r="H81" s="121"/>
      <c r="I81" s="121"/>
      <c r="J81" s="121"/>
    </row>
    <row r="82" spans="1:10" s="269" customFormat="1" x14ac:dyDescent="0.25">
      <c r="A82" s="121"/>
      <c r="B82" s="559"/>
      <c r="C82" s="561" t="s">
        <v>410</v>
      </c>
      <c r="D82" s="561"/>
      <c r="F82" s="121"/>
      <c r="G82" s="121"/>
      <c r="H82" s="121"/>
      <c r="I82" s="121"/>
      <c r="J82" s="121"/>
    </row>
    <row r="83" spans="1:10" s="269" customFormat="1" ht="54" customHeight="1" x14ac:dyDescent="0.25">
      <c r="A83" s="121"/>
      <c r="B83" s="559"/>
      <c r="C83" s="561" t="s">
        <v>411</v>
      </c>
      <c r="D83" s="561"/>
      <c r="F83" s="121"/>
      <c r="G83" s="121"/>
      <c r="H83" s="121"/>
      <c r="I83" s="121"/>
      <c r="J83" s="121"/>
    </row>
    <row r="84" spans="1:10" s="269" customFormat="1" ht="30.75" customHeight="1" x14ac:dyDescent="0.25">
      <c r="A84" s="121"/>
      <c r="B84" s="559"/>
      <c r="C84" s="556" t="s">
        <v>413</v>
      </c>
      <c r="D84" s="556"/>
      <c r="F84" s="121"/>
      <c r="G84" s="121"/>
      <c r="H84" s="121"/>
      <c r="I84" s="121"/>
      <c r="J84" s="121"/>
    </row>
    <row r="86" spans="1:10" s="269" customFormat="1" ht="100.5" customHeight="1" x14ac:dyDescent="0.25">
      <c r="A86" s="121"/>
      <c r="B86" s="120" t="s">
        <v>412</v>
      </c>
      <c r="C86" s="556" t="s">
        <v>421</v>
      </c>
      <c r="D86" s="556"/>
      <c r="F86" s="121"/>
      <c r="G86" s="121"/>
      <c r="H86" s="121"/>
      <c r="I86" s="121"/>
      <c r="J86" s="121"/>
    </row>
  </sheetData>
  <mergeCells count="15">
    <mergeCell ref="C86:D86"/>
    <mergeCell ref="C77:D77"/>
    <mergeCell ref="B79:B84"/>
    <mergeCell ref="C79:D79"/>
    <mergeCell ref="C80:D80"/>
    <mergeCell ref="C81:D81"/>
    <mergeCell ref="C82:D82"/>
    <mergeCell ref="C83:D83"/>
    <mergeCell ref="C84:D84"/>
    <mergeCell ref="C75:D75"/>
    <mergeCell ref="A5:B7"/>
    <mergeCell ref="C9:D9"/>
    <mergeCell ref="C72:D72"/>
    <mergeCell ref="C73:D73"/>
    <mergeCell ref="C74:D74"/>
  </mergeCells>
  <pageMargins left="0.7" right="0.7" top="0.75" bottom="0.75" header="0.3" footer="0.3"/>
  <pageSetup scale="6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3F37B-9D3C-4311-836C-1223AF0E1BEF}">
  <dimension ref="A1:J113"/>
  <sheetViews>
    <sheetView workbookViewId="0">
      <pane ySplit="1" topLeftCell="A2" activePane="bottomLeft" state="frozen"/>
      <selection pane="bottomLeft" activeCell="A2" sqref="A2:XFD2"/>
    </sheetView>
  </sheetViews>
  <sheetFormatPr defaultRowHeight="13.8" x14ac:dyDescent="0.25"/>
  <cols>
    <col min="1" max="1" width="8.09765625" customWidth="1"/>
    <col min="2" max="2" width="34.19921875" customWidth="1"/>
    <col min="3" max="3" width="15.19921875" customWidth="1"/>
    <col min="4" max="6" width="15.69921875" customWidth="1"/>
    <col min="7" max="7" width="15.59765625" customWidth="1"/>
    <col min="8" max="10" width="16.09765625" customWidth="1"/>
  </cols>
  <sheetData>
    <row r="1" spans="1:10" x14ac:dyDescent="0.25">
      <c r="A1" s="485" t="s">
        <v>7</v>
      </c>
      <c r="B1" s="485" t="s">
        <v>168</v>
      </c>
      <c r="C1" s="485" t="s">
        <v>169</v>
      </c>
      <c r="D1" s="485" t="s">
        <v>170</v>
      </c>
      <c r="E1" s="485" t="s">
        <v>487</v>
      </c>
      <c r="F1" s="485" t="s">
        <v>488</v>
      </c>
      <c r="G1" s="485" t="s">
        <v>173</v>
      </c>
      <c r="H1" s="485" t="s">
        <v>174</v>
      </c>
      <c r="I1" s="486"/>
      <c r="J1" s="486"/>
    </row>
    <row r="2" spans="1:10" x14ac:dyDescent="0.25">
      <c r="A2" s="274" t="s">
        <v>178</v>
      </c>
      <c r="B2" s="274" t="s">
        <v>179</v>
      </c>
      <c r="C2" s="275">
        <v>1873971030</v>
      </c>
      <c r="D2" s="275"/>
      <c r="E2" s="275">
        <v>1272018773</v>
      </c>
      <c r="F2" s="275">
        <v>908235529</v>
      </c>
      <c r="G2" s="275">
        <v>2237754274</v>
      </c>
      <c r="H2" s="275"/>
      <c r="I2" s="180"/>
      <c r="J2" s="180"/>
    </row>
    <row r="3" spans="1:10" x14ac:dyDescent="0.25">
      <c r="A3" s="286" t="s">
        <v>180</v>
      </c>
      <c r="B3" s="286" t="s">
        <v>181</v>
      </c>
      <c r="C3" s="287">
        <v>680235800</v>
      </c>
      <c r="D3" s="287"/>
      <c r="E3" s="287">
        <v>1173058323</v>
      </c>
      <c r="F3" s="287">
        <v>908235529</v>
      </c>
      <c r="G3" s="287">
        <v>945058594</v>
      </c>
      <c r="H3" s="287"/>
      <c r="I3" s="185"/>
      <c r="J3" s="185"/>
    </row>
    <row r="4" spans="1:10" x14ac:dyDescent="0.25">
      <c r="A4" s="286" t="s">
        <v>182</v>
      </c>
      <c r="B4" s="286" t="s">
        <v>183</v>
      </c>
      <c r="C4" s="287">
        <v>680107768</v>
      </c>
      <c r="D4" s="287"/>
      <c r="E4" s="287">
        <v>1173058301</v>
      </c>
      <c r="F4" s="287">
        <v>908235529</v>
      </c>
      <c r="G4" s="287">
        <v>944930540</v>
      </c>
      <c r="H4" s="287"/>
      <c r="I4" s="185"/>
      <c r="J4" s="185"/>
    </row>
    <row r="5" spans="1:10" x14ac:dyDescent="0.25">
      <c r="A5" s="286" t="s">
        <v>605</v>
      </c>
      <c r="B5" s="286" t="s">
        <v>596</v>
      </c>
      <c r="C5" s="287">
        <v>128032</v>
      </c>
      <c r="D5" s="287"/>
      <c r="E5" s="287">
        <v>22</v>
      </c>
      <c r="F5" s="287"/>
      <c r="G5" s="287">
        <v>128054</v>
      </c>
      <c r="H5" s="287"/>
      <c r="I5" s="185"/>
      <c r="J5" s="185"/>
    </row>
    <row r="6" spans="1:10" x14ac:dyDescent="0.25">
      <c r="A6" s="286" t="s">
        <v>184</v>
      </c>
      <c r="B6" s="286" t="s">
        <v>185</v>
      </c>
      <c r="C6" s="287">
        <v>1193735230</v>
      </c>
      <c r="D6" s="287"/>
      <c r="E6" s="287">
        <v>98960450</v>
      </c>
      <c r="F6" s="287"/>
      <c r="G6" s="287">
        <v>1292695680</v>
      </c>
      <c r="H6" s="287"/>
      <c r="I6" s="185"/>
      <c r="J6" s="185"/>
    </row>
    <row r="7" spans="1:10" x14ac:dyDescent="0.25">
      <c r="A7" s="286" t="s">
        <v>186</v>
      </c>
      <c r="B7" s="286" t="s">
        <v>187</v>
      </c>
      <c r="C7" s="287">
        <v>1193735230</v>
      </c>
      <c r="D7" s="287"/>
      <c r="E7" s="287">
        <v>98960450</v>
      </c>
      <c r="F7" s="287"/>
      <c r="G7" s="287">
        <v>1292695680</v>
      </c>
      <c r="H7" s="287"/>
      <c r="I7" s="185">
        <v>55338</v>
      </c>
      <c r="J7" s="185"/>
    </row>
    <row r="8" spans="1:10" x14ac:dyDescent="0.25">
      <c r="A8" s="274" t="s">
        <v>188</v>
      </c>
      <c r="B8" s="274" t="s">
        <v>189</v>
      </c>
      <c r="C8" s="275">
        <v>1174168000</v>
      </c>
      <c r="D8" s="275"/>
      <c r="E8" s="275">
        <v>82470482</v>
      </c>
      <c r="F8" s="275">
        <v>1256638482</v>
      </c>
      <c r="G8" s="275"/>
      <c r="H8" s="275"/>
      <c r="I8" s="180"/>
      <c r="J8" s="180"/>
    </row>
    <row r="9" spans="1:10" x14ac:dyDescent="0.25">
      <c r="A9" s="286" t="s">
        <v>190</v>
      </c>
      <c r="B9" s="286" t="s">
        <v>191</v>
      </c>
      <c r="C9" s="287">
        <v>1174168000</v>
      </c>
      <c r="D9" s="287"/>
      <c r="E9" s="287">
        <v>82470482</v>
      </c>
      <c r="F9" s="287">
        <v>1256638482</v>
      </c>
      <c r="G9" s="287"/>
      <c r="H9" s="287"/>
      <c r="I9" s="185"/>
      <c r="J9" s="185"/>
    </row>
    <row r="10" spans="1:10" x14ac:dyDescent="0.25">
      <c r="A10" s="286" t="s">
        <v>192</v>
      </c>
      <c r="B10" s="286" t="s">
        <v>193</v>
      </c>
      <c r="C10" s="287">
        <v>1174168000</v>
      </c>
      <c r="D10" s="287"/>
      <c r="E10" s="287">
        <v>82470482</v>
      </c>
      <c r="F10" s="287">
        <v>1256638482</v>
      </c>
      <c r="G10" s="287"/>
      <c r="H10" s="287"/>
      <c r="I10" s="185"/>
      <c r="J10" s="185"/>
    </row>
    <row r="11" spans="1:10" x14ac:dyDescent="0.25">
      <c r="A11" s="286" t="s">
        <v>457</v>
      </c>
      <c r="B11" s="286" t="s">
        <v>458</v>
      </c>
      <c r="C11" s="287">
        <v>1174168000</v>
      </c>
      <c r="D11" s="287"/>
      <c r="E11" s="287"/>
      <c r="F11" s="287">
        <v>1174168000</v>
      </c>
      <c r="G11" s="287"/>
      <c r="H11" s="287"/>
      <c r="I11" s="185"/>
      <c r="J11" s="185"/>
    </row>
    <row r="12" spans="1:10" x14ac:dyDescent="0.25">
      <c r="A12" s="286" t="s">
        <v>194</v>
      </c>
      <c r="B12" s="286" t="s">
        <v>195</v>
      </c>
      <c r="C12" s="287"/>
      <c r="D12" s="287"/>
      <c r="E12" s="287">
        <v>82470482</v>
      </c>
      <c r="F12" s="287">
        <v>82470482</v>
      </c>
      <c r="G12" s="287"/>
      <c r="H12" s="287"/>
      <c r="I12" s="185"/>
      <c r="J12" s="185"/>
    </row>
    <row r="13" spans="1:10" x14ac:dyDescent="0.25">
      <c r="A13" s="274" t="s">
        <v>196</v>
      </c>
      <c r="B13" s="274" t="s">
        <v>197</v>
      </c>
      <c r="C13" s="275"/>
      <c r="D13" s="275"/>
      <c r="E13" s="275">
        <v>1346075</v>
      </c>
      <c r="F13" s="275">
        <v>1346075</v>
      </c>
      <c r="G13" s="275"/>
      <c r="H13" s="275"/>
      <c r="I13" s="180"/>
      <c r="J13" s="180"/>
    </row>
    <row r="14" spans="1:10" x14ac:dyDescent="0.25">
      <c r="A14" s="286" t="s">
        <v>198</v>
      </c>
      <c r="B14" s="286" t="s">
        <v>199</v>
      </c>
      <c r="C14" s="287"/>
      <c r="D14" s="287"/>
      <c r="E14" s="287">
        <v>1346075</v>
      </c>
      <c r="F14" s="287">
        <v>1346075</v>
      </c>
      <c r="G14" s="287"/>
      <c r="H14" s="287"/>
      <c r="I14" s="185"/>
      <c r="J14" s="185"/>
    </row>
    <row r="15" spans="1:10" x14ac:dyDescent="0.25">
      <c r="A15" s="286" t="s">
        <v>200</v>
      </c>
      <c r="B15" s="286" t="s">
        <v>201</v>
      </c>
      <c r="C15" s="287"/>
      <c r="D15" s="287"/>
      <c r="E15" s="287">
        <v>1346075</v>
      </c>
      <c r="F15" s="287">
        <v>1346075</v>
      </c>
      <c r="G15" s="287"/>
      <c r="H15" s="287"/>
      <c r="I15" s="185"/>
      <c r="J15" s="185"/>
    </row>
    <row r="16" spans="1:10" x14ac:dyDescent="0.25">
      <c r="A16" s="286" t="s">
        <v>202</v>
      </c>
      <c r="B16" s="286" t="s">
        <v>203</v>
      </c>
      <c r="C16" s="287"/>
      <c r="D16" s="287"/>
      <c r="E16" s="287">
        <v>1346075</v>
      </c>
      <c r="F16" s="287">
        <v>1346075</v>
      </c>
      <c r="G16" s="287"/>
      <c r="H16" s="287"/>
      <c r="I16" s="185"/>
      <c r="J16" s="185"/>
    </row>
    <row r="17" spans="1:10" x14ac:dyDescent="0.25">
      <c r="A17" s="286" t="s">
        <v>204</v>
      </c>
      <c r="B17" s="286" t="s">
        <v>205</v>
      </c>
      <c r="C17" s="287"/>
      <c r="D17" s="287"/>
      <c r="E17" s="287"/>
      <c r="F17" s="287"/>
      <c r="G17" s="287"/>
      <c r="H17" s="287"/>
      <c r="I17" s="185"/>
      <c r="J17" s="185"/>
    </row>
    <row r="18" spans="1:10" x14ac:dyDescent="0.25">
      <c r="A18" s="286" t="s">
        <v>206</v>
      </c>
      <c r="B18" s="286" t="s">
        <v>207</v>
      </c>
      <c r="C18" s="287"/>
      <c r="D18" s="287"/>
      <c r="E18" s="287"/>
      <c r="F18" s="287"/>
      <c r="G18" s="287"/>
      <c r="H18" s="287"/>
      <c r="I18" s="185"/>
      <c r="J18" s="185"/>
    </row>
    <row r="19" spans="1:10" x14ac:dyDescent="0.25">
      <c r="A19" s="274" t="s">
        <v>208</v>
      </c>
      <c r="B19" s="274" t="s">
        <v>209</v>
      </c>
      <c r="C19" s="275"/>
      <c r="D19" s="275"/>
      <c r="E19" s="275"/>
      <c r="F19" s="275"/>
      <c r="G19" s="275"/>
      <c r="H19" s="275"/>
      <c r="I19" s="180"/>
      <c r="J19" s="180"/>
    </row>
    <row r="20" spans="1:10" x14ac:dyDescent="0.25">
      <c r="A20" s="286" t="s">
        <v>210</v>
      </c>
      <c r="B20" s="286" t="s">
        <v>211</v>
      </c>
      <c r="C20" s="287"/>
      <c r="D20" s="287"/>
      <c r="E20" s="287"/>
      <c r="F20" s="287"/>
      <c r="G20" s="287"/>
      <c r="H20" s="287"/>
      <c r="I20" s="185"/>
      <c r="J20" s="185"/>
    </row>
    <row r="21" spans="1:10" x14ac:dyDescent="0.25">
      <c r="A21" s="274" t="s">
        <v>212</v>
      </c>
      <c r="B21" s="274" t="s">
        <v>213</v>
      </c>
      <c r="C21" s="275"/>
      <c r="D21" s="275"/>
      <c r="E21" s="275"/>
      <c r="F21" s="275"/>
      <c r="G21" s="275"/>
      <c r="H21" s="275"/>
      <c r="I21" s="180"/>
      <c r="J21" s="180"/>
    </row>
    <row r="22" spans="1:10" x14ac:dyDescent="0.25">
      <c r="A22" s="286" t="s">
        <v>214</v>
      </c>
      <c r="B22" s="286" t="s">
        <v>213</v>
      </c>
      <c r="C22" s="287"/>
      <c r="D22" s="287"/>
      <c r="E22" s="287"/>
      <c r="F22" s="287"/>
      <c r="G22" s="287"/>
      <c r="H22" s="287"/>
      <c r="I22" s="185"/>
      <c r="J22" s="185"/>
    </row>
    <row r="23" spans="1:10" x14ac:dyDescent="0.25">
      <c r="A23" s="274" t="s">
        <v>215</v>
      </c>
      <c r="B23" s="274" t="s">
        <v>216</v>
      </c>
      <c r="C23" s="275"/>
      <c r="D23" s="275"/>
      <c r="E23" s="275">
        <v>26361456</v>
      </c>
      <c r="F23" s="275">
        <v>26361456</v>
      </c>
      <c r="G23" s="275"/>
      <c r="H23" s="275"/>
      <c r="I23" s="180"/>
      <c r="J23" s="180"/>
    </row>
    <row r="24" spans="1:10" x14ac:dyDescent="0.25">
      <c r="A24" s="286" t="s">
        <v>217</v>
      </c>
      <c r="B24" s="286" t="s">
        <v>218</v>
      </c>
      <c r="C24" s="287"/>
      <c r="D24" s="287"/>
      <c r="E24" s="287">
        <v>26361456</v>
      </c>
      <c r="F24" s="287">
        <v>26361456</v>
      </c>
      <c r="G24" s="287"/>
      <c r="H24" s="287"/>
      <c r="I24" s="185"/>
      <c r="J24" s="185"/>
    </row>
    <row r="25" spans="1:10" x14ac:dyDescent="0.25">
      <c r="A25" s="274" t="s">
        <v>219</v>
      </c>
      <c r="B25" s="274" t="s">
        <v>220</v>
      </c>
      <c r="C25" s="275"/>
      <c r="D25" s="275"/>
      <c r="E25" s="275"/>
      <c r="F25" s="275"/>
      <c r="G25" s="275"/>
      <c r="H25" s="275"/>
      <c r="I25" s="180"/>
      <c r="J25" s="180"/>
    </row>
    <row r="26" spans="1:10" x14ac:dyDescent="0.25">
      <c r="A26" s="286" t="s">
        <v>221</v>
      </c>
      <c r="B26" s="286" t="s">
        <v>222</v>
      </c>
      <c r="C26" s="287"/>
      <c r="D26" s="287"/>
      <c r="E26" s="287"/>
      <c r="F26" s="287"/>
      <c r="G26" s="287"/>
      <c r="H26" s="287"/>
      <c r="I26" s="185"/>
      <c r="J26" s="185"/>
    </row>
    <row r="27" spans="1:10" x14ac:dyDescent="0.25">
      <c r="A27" s="274" t="s">
        <v>223</v>
      </c>
      <c r="B27" s="274" t="s">
        <v>224</v>
      </c>
      <c r="C27" s="275">
        <v>49960698</v>
      </c>
      <c r="D27" s="275"/>
      <c r="E27" s="275"/>
      <c r="F27" s="275">
        <v>11062929</v>
      </c>
      <c r="G27" s="275">
        <v>38897769</v>
      </c>
      <c r="H27" s="275"/>
      <c r="I27" s="180"/>
      <c r="J27" s="180"/>
    </row>
    <row r="28" spans="1:10" x14ac:dyDescent="0.25">
      <c r="A28" s="286" t="s">
        <v>225</v>
      </c>
      <c r="B28" s="286" t="s">
        <v>226</v>
      </c>
      <c r="C28" s="287">
        <v>49000000</v>
      </c>
      <c r="D28" s="287"/>
      <c r="E28" s="287"/>
      <c r="F28" s="287">
        <v>11000000</v>
      </c>
      <c r="G28" s="287">
        <v>38000000</v>
      </c>
      <c r="H28" s="287"/>
      <c r="I28" s="185"/>
      <c r="J28" s="185"/>
    </row>
    <row r="29" spans="1:10" x14ac:dyDescent="0.25">
      <c r="A29" s="286" t="s">
        <v>227</v>
      </c>
      <c r="B29" s="286" t="s">
        <v>228</v>
      </c>
      <c r="C29" s="287">
        <v>49000000</v>
      </c>
      <c r="D29" s="287"/>
      <c r="E29" s="287"/>
      <c r="F29" s="287">
        <v>11000000</v>
      </c>
      <c r="G29" s="287">
        <v>38000000</v>
      </c>
      <c r="H29" s="287"/>
      <c r="I29" s="185"/>
      <c r="J29" s="185"/>
    </row>
    <row r="30" spans="1:10" x14ac:dyDescent="0.25">
      <c r="A30" s="286" t="s">
        <v>229</v>
      </c>
      <c r="B30" s="286" t="s">
        <v>230</v>
      </c>
      <c r="C30" s="287">
        <v>960698</v>
      </c>
      <c r="D30" s="287"/>
      <c r="E30" s="287"/>
      <c r="F30" s="287">
        <v>62929</v>
      </c>
      <c r="G30" s="287">
        <v>897769</v>
      </c>
      <c r="H30" s="287"/>
      <c r="I30" s="185"/>
      <c r="J30" s="185"/>
    </row>
    <row r="31" spans="1:10" x14ac:dyDescent="0.25">
      <c r="A31" s="286" t="s">
        <v>231</v>
      </c>
      <c r="B31" s="286" t="s">
        <v>232</v>
      </c>
      <c r="C31" s="287">
        <v>960698</v>
      </c>
      <c r="D31" s="287"/>
      <c r="E31" s="287"/>
      <c r="F31" s="287">
        <v>62929</v>
      </c>
      <c r="G31" s="287">
        <v>897769</v>
      </c>
      <c r="H31" s="287"/>
      <c r="I31" s="185"/>
      <c r="J31" s="185"/>
    </row>
    <row r="32" spans="1:10" x14ac:dyDescent="0.25">
      <c r="A32" s="274" t="s">
        <v>233</v>
      </c>
      <c r="B32" s="274" t="s">
        <v>234</v>
      </c>
      <c r="C32" s="275">
        <v>5000000</v>
      </c>
      <c r="D32" s="275"/>
      <c r="E32" s="275"/>
      <c r="F32" s="275"/>
      <c r="G32" s="275">
        <v>5000000</v>
      </c>
      <c r="H32" s="275"/>
      <c r="I32" s="180"/>
      <c r="J32" s="180"/>
    </row>
    <row r="33" spans="1:10" x14ac:dyDescent="0.25">
      <c r="A33" s="286" t="s">
        <v>235</v>
      </c>
      <c r="B33" s="286" t="s">
        <v>236</v>
      </c>
      <c r="C33" s="287">
        <v>5000000</v>
      </c>
      <c r="D33" s="287"/>
      <c r="E33" s="287"/>
      <c r="F33" s="287"/>
      <c r="G33" s="287">
        <v>5000000</v>
      </c>
      <c r="H33" s="287"/>
      <c r="I33" s="185"/>
      <c r="J33" s="185"/>
    </row>
    <row r="34" spans="1:10" x14ac:dyDescent="0.25">
      <c r="A34" s="274" t="s">
        <v>237</v>
      </c>
      <c r="B34" s="274" t="s">
        <v>238</v>
      </c>
      <c r="C34" s="275">
        <v>19877946</v>
      </c>
      <c r="D34" s="275">
        <v>841320000</v>
      </c>
      <c r="E34" s="275">
        <v>848284772</v>
      </c>
      <c r="F34" s="275">
        <v>36884771</v>
      </c>
      <c r="G34" s="275">
        <v>1837947</v>
      </c>
      <c r="H34" s="275">
        <v>11880000</v>
      </c>
      <c r="I34" s="180"/>
      <c r="J34" s="180"/>
    </row>
    <row r="35" spans="1:10" x14ac:dyDescent="0.25">
      <c r="A35" s="286" t="s">
        <v>239</v>
      </c>
      <c r="B35" s="286" t="s">
        <v>240</v>
      </c>
      <c r="C35" s="287">
        <v>19877946</v>
      </c>
      <c r="D35" s="287">
        <v>841320000</v>
      </c>
      <c r="E35" s="287">
        <v>848284772</v>
      </c>
      <c r="F35" s="287">
        <v>36884771</v>
      </c>
      <c r="G35" s="287">
        <v>1837947</v>
      </c>
      <c r="H35" s="287">
        <v>11880000</v>
      </c>
      <c r="I35" s="185"/>
      <c r="J35" s="185"/>
    </row>
    <row r="36" spans="1:10" x14ac:dyDescent="0.25">
      <c r="A36" s="286" t="s">
        <v>241</v>
      </c>
      <c r="B36" s="286" t="s">
        <v>242</v>
      </c>
      <c r="C36" s="287">
        <v>19877946</v>
      </c>
      <c r="D36" s="287">
        <v>841320000</v>
      </c>
      <c r="E36" s="287">
        <v>848284772</v>
      </c>
      <c r="F36" s="287">
        <v>36884771</v>
      </c>
      <c r="G36" s="287">
        <v>1837947</v>
      </c>
      <c r="H36" s="287">
        <v>11880000</v>
      </c>
      <c r="I36" s="185"/>
      <c r="J36" s="185"/>
    </row>
    <row r="37" spans="1:10" x14ac:dyDescent="0.25">
      <c r="A37" s="286" t="s">
        <v>243</v>
      </c>
      <c r="B37" s="286" t="s">
        <v>244</v>
      </c>
      <c r="C37" s="287">
        <v>19877946</v>
      </c>
      <c r="D37" s="287">
        <v>841320000</v>
      </c>
      <c r="E37" s="287">
        <v>848284772</v>
      </c>
      <c r="F37" s="287">
        <v>36884771</v>
      </c>
      <c r="G37" s="287">
        <v>1837947</v>
      </c>
      <c r="H37" s="287">
        <v>11880000</v>
      </c>
      <c r="I37" s="185"/>
      <c r="J37" s="185"/>
    </row>
    <row r="38" spans="1:10" x14ac:dyDescent="0.25">
      <c r="A38" s="274" t="s">
        <v>245</v>
      </c>
      <c r="B38" s="274" t="s">
        <v>246</v>
      </c>
      <c r="C38" s="275"/>
      <c r="D38" s="275">
        <v>8093597</v>
      </c>
      <c r="E38" s="275">
        <v>1346075</v>
      </c>
      <c r="F38" s="275">
        <v>112563019</v>
      </c>
      <c r="G38" s="275"/>
      <c r="H38" s="275">
        <v>119310541</v>
      </c>
      <c r="I38" s="180"/>
      <c r="J38" s="180"/>
    </row>
    <row r="39" spans="1:10" x14ac:dyDescent="0.25">
      <c r="A39" s="286" t="s">
        <v>247</v>
      </c>
      <c r="B39" s="286" t="s">
        <v>248</v>
      </c>
      <c r="C39" s="287"/>
      <c r="D39" s="287">
        <v>6980849</v>
      </c>
      <c r="E39" s="287">
        <v>1346075</v>
      </c>
      <c r="F39" s="287">
        <v>6108925</v>
      </c>
      <c r="G39" s="287"/>
      <c r="H39" s="287">
        <v>11743699</v>
      </c>
      <c r="I39" s="185"/>
      <c r="J39" s="185"/>
    </row>
    <row r="40" spans="1:10" x14ac:dyDescent="0.25">
      <c r="A40" s="286" t="s">
        <v>249</v>
      </c>
      <c r="B40" s="286" t="s">
        <v>250</v>
      </c>
      <c r="C40" s="287"/>
      <c r="D40" s="287">
        <v>6980849</v>
      </c>
      <c r="E40" s="287">
        <v>1346075</v>
      </c>
      <c r="F40" s="287">
        <v>6108925</v>
      </c>
      <c r="G40" s="287"/>
      <c r="H40" s="287">
        <v>11743699</v>
      </c>
      <c r="I40" s="185"/>
      <c r="J40" s="185"/>
    </row>
    <row r="41" spans="1:10" x14ac:dyDescent="0.25">
      <c r="A41" s="286" t="s">
        <v>251</v>
      </c>
      <c r="B41" s="286" t="s">
        <v>252</v>
      </c>
      <c r="C41" s="287"/>
      <c r="D41" s="287">
        <v>6980849</v>
      </c>
      <c r="E41" s="287">
        <v>1346075</v>
      </c>
      <c r="F41" s="287">
        <v>6108925</v>
      </c>
      <c r="G41" s="287"/>
      <c r="H41" s="287">
        <v>11743699</v>
      </c>
      <c r="I41" s="185"/>
      <c r="J41" s="185"/>
    </row>
    <row r="42" spans="1:10" x14ac:dyDescent="0.25">
      <c r="A42" s="286" t="s">
        <v>253</v>
      </c>
      <c r="B42" s="286" t="s">
        <v>254</v>
      </c>
      <c r="C42" s="287"/>
      <c r="D42" s="287"/>
      <c r="E42" s="287"/>
      <c r="F42" s="287"/>
      <c r="G42" s="287"/>
      <c r="H42" s="287"/>
      <c r="I42" s="185"/>
      <c r="J42" s="185"/>
    </row>
    <row r="43" spans="1:10" x14ac:dyDescent="0.25">
      <c r="A43" s="286" t="s">
        <v>255</v>
      </c>
      <c r="B43" s="286" t="s">
        <v>256</v>
      </c>
      <c r="C43" s="287"/>
      <c r="D43" s="287"/>
      <c r="E43" s="287"/>
      <c r="F43" s="287"/>
      <c r="G43" s="287"/>
      <c r="H43" s="287"/>
      <c r="I43" s="185"/>
      <c r="J43" s="185"/>
    </row>
    <row r="44" spans="1:10" x14ac:dyDescent="0.25">
      <c r="A44" s="286" t="s">
        <v>257</v>
      </c>
      <c r="B44" s="286" t="s">
        <v>258</v>
      </c>
      <c r="C44" s="287"/>
      <c r="D44" s="287"/>
      <c r="E44" s="287"/>
      <c r="F44" s="287"/>
      <c r="G44" s="287"/>
      <c r="H44" s="287"/>
      <c r="I44" s="185"/>
      <c r="J44" s="185"/>
    </row>
    <row r="45" spans="1:10" x14ac:dyDescent="0.25">
      <c r="A45" s="286" t="s">
        <v>259</v>
      </c>
      <c r="B45" s="286" t="s">
        <v>260</v>
      </c>
      <c r="C45" s="287"/>
      <c r="D45" s="287"/>
      <c r="E45" s="287"/>
      <c r="F45" s="287"/>
      <c r="G45" s="287"/>
      <c r="H45" s="287"/>
      <c r="I45" s="185"/>
      <c r="J45" s="185"/>
    </row>
    <row r="46" spans="1:10" x14ac:dyDescent="0.25">
      <c r="A46" s="286" t="s">
        <v>261</v>
      </c>
      <c r="B46" s="286" t="s">
        <v>262</v>
      </c>
      <c r="C46" s="287"/>
      <c r="D46" s="287"/>
      <c r="E46" s="287"/>
      <c r="F46" s="287"/>
      <c r="G46" s="287"/>
      <c r="H46" s="287"/>
      <c r="I46" s="185"/>
      <c r="J46" s="185"/>
    </row>
    <row r="47" spans="1:10" x14ac:dyDescent="0.25">
      <c r="A47" s="286" t="s">
        <v>263</v>
      </c>
      <c r="B47" s="286" t="s">
        <v>264</v>
      </c>
      <c r="C47" s="287"/>
      <c r="D47" s="287"/>
      <c r="E47" s="287"/>
      <c r="F47" s="287"/>
      <c r="G47" s="287"/>
      <c r="H47" s="287"/>
      <c r="I47" s="185"/>
      <c r="J47" s="185"/>
    </row>
    <row r="48" spans="1:10" x14ac:dyDescent="0.25">
      <c r="A48" s="286" t="s">
        <v>265</v>
      </c>
      <c r="B48" s="286" t="s">
        <v>266</v>
      </c>
      <c r="C48" s="287"/>
      <c r="D48" s="287"/>
      <c r="E48" s="287"/>
      <c r="F48" s="287"/>
      <c r="G48" s="287"/>
      <c r="H48" s="287"/>
      <c r="I48" s="185"/>
      <c r="J48" s="185"/>
    </row>
    <row r="49" spans="1:10" x14ac:dyDescent="0.25">
      <c r="A49" s="286" t="s">
        <v>267</v>
      </c>
      <c r="B49" s="286" t="s">
        <v>268</v>
      </c>
      <c r="C49" s="287"/>
      <c r="D49" s="287"/>
      <c r="E49" s="287"/>
      <c r="F49" s="287">
        <v>98765063</v>
      </c>
      <c r="G49" s="287"/>
      <c r="H49" s="287">
        <v>98765063</v>
      </c>
      <c r="I49" s="185"/>
      <c r="J49" s="185"/>
    </row>
    <row r="50" spans="1:10" x14ac:dyDescent="0.25">
      <c r="A50" s="286" t="s">
        <v>269</v>
      </c>
      <c r="B50" s="286" t="s">
        <v>270</v>
      </c>
      <c r="C50" s="287"/>
      <c r="D50" s="287">
        <v>1112748</v>
      </c>
      <c r="E50" s="287"/>
      <c r="F50" s="287">
        <v>7689031</v>
      </c>
      <c r="G50" s="287"/>
      <c r="H50" s="287">
        <v>8801779</v>
      </c>
      <c r="I50" s="185"/>
      <c r="J50" s="185"/>
    </row>
    <row r="51" spans="1:10" x14ac:dyDescent="0.25">
      <c r="A51" s="286" t="s">
        <v>271</v>
      </c>
      <c r="B51" s="286" t="s">
        <v>272</v>
      </c>
      <c r="C51" s="287"/>
      <c r="D51" s="287"/>
      <c r="E51" s="287"/>
      <c r="F51" s="287"/>
      <c r="G51" s="287"/>
      <c r="H51" s="287"/>
      <c r="I51" s="185"/>
      <c r="J51" s="185"/>
    </row>
    <row r="52" spans="1:10" x14ac:dyDescent="0.25">
      <c r="A52" s="286" t="s">
        <v>273</v>
      </c>
      <c r="B52" s="286" t="s">
        <v>274</v>
      </c>
      <c r="C52" s="287"/>
      <c r="D52" s="287"/>
      <c r="E52" s="287"/>
      <c r="F52" s="287"/>
      <c r="G52" s="287"/>
      <c r="H52" s="287"/>
      <c r="I52" s="185"/>
      <c r="J52" s="185"/>
    </row>
    <row r="53" spans="1:10" x14ac:dyDescent="0.25">
      <c r="A53" s="274" t="s">
        <v>275</v>
      </c>
      <c r="B53" s="274" t="s">
        <v>276</v>
      </c>
      <c r="C53" s="275"/>
      <c r="D53" s="275"/>
      <c r="E53" s="275">
        <v>25118400</v>
      </c>
      <c r="F53" s="275">
        <v>24758400</v>
      </c>
      <c r="G53" s="275">
        <v>360000</v>
      </c>
      <c r="H53" s="275"/>
      <c r="I53" s="180"/>
      <c r="J53" s="180"/>
    </row>
    <row r="54" spans="1:10" x14ac:dyDescent="0.25">
      <c r="A54" s="286" t="s">
        <v>277</v>
      </c>
      <c r="B54" s="286" t="s">
        <v>278</v>
      </c>
      <c r="C54" s="287"/>
      <c r="D54" s="287"/>
      <c r="E54" s="287">
        <v>25118400</v>
      </c>
      <c r="F54" s="287">
        <v>24758400</v>
      </c>
      <c r="G54" s="287">
        <v>360000</v>
      </c>
      <c r="H54" s="287"/>
      <c r="I54" s="185"/>
      <c r="J54" s="185"/>
    </row>
    <row r="55" spans="1:10" x14ac:dyDescent="0.25">
      <c r="A55" s="274" t="s">
        <v>279</v>
      </c>
      <c r="B55" s="274" t="s">
        <v>280</v>
      </c>
      <c r="C55" s="275"/>
      <c r="D55" s="275"/>
      <c r="E55" s="275"/>
      <c r="F55" s="275">
        <v>46560000</v>
      </c>
      <c r="G55" s="275"/>
      <c r="H55" s="275">
        <v>46560000</v>
      </c>
      <c r="I55" s="180"/>
      <c r="J55" s="180"/>
    </row>
    <row r="56" spans="1:10" x14ac:dyDescent="0.25">
      <c r="A56" s="286" t="s">
        <v>281</v>
      </c>
      <c r="B56" s="286" t="s">
        <v>282</v>
      </c>
      <c r="C56" s="287"/>
      <c r="D56" s="287"/>
      <c r="E56" s="287"/>
      <c r="F56" s="287">
        <v>46560000</v>
      </c>
      <c r="G56" s="287"/>
      <c r="H56" s="287">
        <v>46560000</v>
      </c>
      <c r="I56" s="185"/>
      <c r="J56" s="185"/>
    </row>
    <row r="57" spans="1:10" x14ac:dyDescent="0.25">
      <c r="A57" s="286" t="s">
        <v>283</v>
      </c>
      <c r="B57" s="286" t="s">
        <v>284</v>
      </c>
      <c r="C57" s="287"/>
      <c r="D57" s="287"/>
      <c r="E57" s="287"/>
      <c r="F57" s="287">
        <v>46560000</v>
      </c>
      <c r="G57" s="287"/>
      <c r="H57" s="287">
        <v>46560000</v>
      </c>
      <c r="I57" s="185"/>
      <c r="J57" s="185"/>
    </row>
    <row r="58" spans="1:10" x14ac:dyDescent="0.25">
      <c r="A58" s="274" t="s">
        <v>285</v>
      </c>
      <c r="B58" s="274" t="s">
        <v>286</v>
      </c>
      <c r="C58" s="275"/>
      <c r="D58" s="275">
        <v>11548524</v>
      </c>
      <c r="E58" s="275">
        <v>16911212</v>
      </c>
      <c r="F58" s="275">
        <v>18706808</v>
      </c>
      <c r="G58" s="275"/>
      <c r="H58" s="275">
        <v>13344120</v>
      </c>
      <c r="I58" s="180"/>
      <c r="J58" s="180"/>
    </row>
    <row r="59" spans="1:10" x14ac:dyDescent="0.25">
      <c r="A59" s="286" t="s">
        <v>287</v>
      </c>
      <c r="B59" s="286" t="s">
        <v>288</v>
      </c>
      <c r="C59" s="287"/>
      <c r="D59" s="287"/>
      <c r="E59" s="287">
        <v>4273392</v>
      </c>
      <c r="F59" s="287">
        <v>4273392</v>
      </c>
      <c r="G59" s="287"/>
      <c r="H59" s="287"/>
      <c r="I59" s="185"/>
      <c r="J59" s="185"/>
    </row>
    <row r="60" spans="1:10" x14ac:dyDescent="0.25">
      <c r="A60" s="286" t="s">
        <v>289</v>
      </c>
      <c r="B60" s="286" t="s">
        <v>290</v>
      </c>
      <c r="C60" s="287"/>
      <c r="D60" s="287"/>
      <c r="E60" s="287">
        <v>754128</v>
      </c>
      <c r="F60" s="287">
        <v>754128</v>
      </c>
      <c r="G60" s="287"/>
      <c r="H60" s="287"/>
      <c r="I60" s="185"/>
      <c r="J60" s="185"/>
    </row>
    <row r="61" spans="1:10" x14ac:dyDescent="0.25">
      <c r="A61" s="286" t="s">
        <v>291</v>
      </c>
      <c r="B61" s="286" t="s">
        <v>292</v>
      </c>
      <c r="C61" s="287"/>
      <c r="D61" s="287"/>
      <c r="E61" s="287">
        <v>335168</v>
      </c>
      <c r="F61" s="287">
        <v>335168</v>
      </c>
      <c r="G61" s="287"/>
      <c r="H61" s="287"/>
      <c r="I61" s="185"/>
      <c r="J61" s="185"/>
    </row>
    <row r="62" spans="1:10" x14ac:dyDescent="0.25">
      <c r="A62" s="286" t="s">
        <v>293</v>
      </c>
      <c r="B62" s="286" t="s">
        <v>286</v>
      </c>
      <c r="C62" s="287"/>
      <c r="D62" s="287">
        <v>11548524</v>
      </c>
      <c r="E62" s="287">
        <v>11548524</v>
      </c>
      <c r="F62" s="287">
        <v>13344120</v>
      </c>
      <c r="G62" s="287"/>
      <c r="H62" s="287">
        <v>13344120</v>
      </c>
      <c r="I62" s="185"/>
      <c r="J62" s="185"/>
    </row>
    <row r="63" spans="1:10" x14ac:dyDescent="0.25">
      <c r="A63" s="286" t="s">
        <v>294</v>
      </c>
      <c r="B63" s="286" t="s">
        <v>295</v>
      </c>
      <c r="C63" s="287"/>
      <c r="D63" s="287">
        <v>11548524</v>
      </c>
      <c r="E63" s="287">
        <v>11548524</v>
      </c>
      <c r="F63" s="287">
        <v>13344120</v>
      </c>
      <c r="G63" s="287"/>
      <c r="H63" s="287">
        <v>13344120</v>
      </c>
      <c r="I63" s="185"/>
      <c r="J63" s="185"/>
    </row>
    <row r="64" spans="1:10" x14ac:dyDescent="0.25">
      <c r="A64" s="286" t="s">
        <v>296</v>
      </c>
      <c r="B64" s="286" t="s">
        <v>297</v>
      </c>
      <c r="C64" s="287"/>
      <c r="D64" s="287">
        <v>11548524</v>
      </c>
      <c r="E64" s="287">
        <v>11548524</v>
      </c>
      <c r="F64" s="287">
        <v>13344120</v>
      </c>
      <c r="G64" s="287"/>
      <c r="H64" s="287">
        <v>13344120</v>
      </c>
      <c r="I64" s="185"/>
      <c r="J64" s="185"/>
    </row>
    <row r="65" spans="1:10" x14ac:dyDescent="0.25">
      <c r="A65" s="274" t="s">
        <v>298</v>
      </c>
      <c r="B65" s="274" t="s">
        <v>299</v>
      </c>
      <c r="C65" s="275"/>
      <c r="D65" s="275">
        <v>600000000</v>
      </c>
      <c r="E65" s="275"/>
      <c r="F65" s="275"/>
      <c r="G65" s="275"/>
      <c r="H65" s="275">
        <v>600000000</v>
      </c>
      <c r="I65" s="180"/>
      <c r="J65" s="180"/>
    </row>
    <row r="66" spans="1:10" x14ac:dyDescent="0.25">
      <c r="A66" s="286" t="s">
        <v>300</v>
      </c>
      <c r="B66" s="286" t="s">
        <v>301</v>
      </c>
      <c r="C66" s="287"/>
      <c r="D66" s="287">
        <v>600000000</v>
      </c>
      <c r="E66" s="287"/>
      <c r="F66" s="287"/>
      <c r="G66" s="287"/>
      <c r="H66" s="287">
        <v>600000000</v>
      </c>
      <c r="I66" s="185"/>
      <c r="J66" s="185"/>
    </row>
    <row r="67" spans="1:10" x14ac:dyDescent="0.25">
      <c r="A67" s="286" t="s">
        <v>302</v>
      </c>
      <c r="B67" s="286" t="s">
        <v>303</v>
      </c>
      <c r="C67" s="287"/>
      <c r="D67" s="287">
        <v>600000000</v>
      </c>
      <c r="E67" s="287"/>
      <c r="F67" s="287"/>
      <c r="G67" s="287"/>
      <c r="H67" s="287">
        <v>600000000</v>
      </c>
      <c r="I67" s="185"/>
      <c r="J67" s="185"/>
    </row>
    <row r="68" spans="1:10" x14ac:dyDescent="0.25">
      <c r="A68" s="286" t="s">
        <v>304</v>
      </c>
      <c r="B68" s="286" t="s">
        <v>301</v>
      </c>
      <c r="C68" s="287"/>
      <c r="D68" s="287">
        <v>600000000</v>
      </c>
      <c r="E68" s="287"/>
      <c r="F68" s="287"/>
      <c r="G68" s="287"/>
      <c r="H68" s="287">
        <v>600000000</v>
      </c>
      <c r="I68" s="185"/>
      <c r="J68" s="185"/>
    </row>
    <row r="69" spans="1:10" x14ac:dyDescent="0.25">
      <c r="A69" s="274" t="s">
        <v>536</v>
      </c>
      <c r="B69" s="274" t="s">
        <v>537</v>
      </c>
      <c r="C69" s="275"/>
      <c r="D69" s="275"/>
      <c r="E69" s="275">
        <v>16640450</v>
      </c>
      <c r="F69" s="275">
        <v>16640450</v>
      </c>
      <c r="G69" s="275"/>
      <c r="H69" s="275"/>
      <c r="I69" s="180"/>
      <c r="J69" s="180"/>
    </row>
    <row r="70" spans="1:10" x14ac:dyDescent="0.25">
      <c r="A70" s="286" t="s">
        <v>538</v>
      </c>
      <c r="B70" s="286" t="s">
        <v>539</v>
      </c>
      <c r="C70" s="287"/>
      <c r="D70" s="287"/>
      <c r="E70" s="287">
        <v>16640450</v>
      </c>
      <c r="F70" s="287">
        <v>16640450</v>
      </c>
      <c r="G70" s="287"/>
      <c r="H70" s="287"/>
      <c r="I70" s="185"/>
      <c r="J70" s="185"/>
    </row>
    <row r="71" spans="1:10" x14ac:dyDescent="0.25">
      <c r="A71" s="274" t="s">
        <v>305</v>
      </c>
      <c r="B71" s="274" t="s">
        <v>306</v>
      </c>
      <c r="C71" s="275"/>
      <c r="D71" s="275">
        <v>1662015553</v>
      </c>
      <c r="E71" s="275">
        <v>169260224</v>
      </c>
      <c r="F71" s="275"/>
      <c r="G71" s="275"/>
      <c r="H71" s="275">
        <v>1492755329</v>
      </c>
      <c r="I71" s="180"/>
      <c r="J71" s="180"/>
    </row>
    <row r="72" spans="1:10" x14ac:dyDescent="0.25">
      <c r="A72" s="286" t="s">
        <v>307</v>
      </c>
      <c r="B72" s="286" t="s">
        <v>308</v>
      </c>
      <c r="C72" s="287"/>
      <c r="D72" s="287">
        <v>1021077429</v>
      </c>
      <c r="E72" s="287"/>
      <c r="F72" s="287"/>
      <c r="G72" s="287"/>
      <c r="H72" s="287">
        <v>1021077429</v>
      </c>
      <c r="I72" s="185"/>
      <c r="J72" s="185"/>
    </row>
    <row r="73" spans="1:10" x14ac:dyDescent="0.25">
      <c r="A73" s="286" t="s">
        <v>309</v>
      </c>
      <c r="B73" s="286" t="s">
        <v>310</v>
      </c>
      <c r="C73" s="287"/>
      <c r="D73" s="287">
        <v>640938124</v>
      </c>
      <c r="E73" s="287">
        <v>169260224</v>
      </c>
      <c r="F73" s="287"/>
      <c r="G73" s="287"/>
      <c r="H73" s="287">
        <v>471677900</v>
      </c>
      <c r="I73" s="185"/>
      <c r="J73" s="185"/>
    </row>
    <row r="74" spans="1:10" x14ac:dyDescent="0.25">
      <c r="A74" s="274" t="s">
        <v>311</v>
      </c>
      <c r="B74" s="274" t="s">
        <v>312</v>
      </c>
      <c r="C74" s="275"/>
      <c r="D74" s="275"/>
      <c r="E74" s="275">
        <v>76361557</v>
      </c>
      <c r="F74" s="275">
        <v>76361557</v>
      </c>
      <c r="G74" s="275"/>
      <c r="H74" s="275"/>
      <c r="I74" s="180"/>
      <c r="J74" s="180"/>
    </row>
    <row r="75" spans="1:10" x14ac:dyDescent="0.25">
      <c r="A75" s="286" t="s">
        <v>459</v>
      </c>
      <c r="B75" s="286" t="s">
        <v>460</v>
      </c>
      <c r="C75" s="287"/>
      <c r="D75" s="287"/>
      <c r="E75" s="287"/>
      <c r="F75" s="287"/>
      <c r="G75" s="287"/>
      <c r="H75" s="287"/>
      <c r="I75" s="185"/>
      <c r="J75" s="185"/>
    </row>
    <row r="76" spans="1:10" x14ac:dyDescent="0.25">
      <c r="A76" s="286" t="s">
        <v>461</v>
      </c>
      <c r="B76" s="286" t="s">
        <v>462</v>
      </c>
      <c r="C76" s="287"/>
      <c r="D76" s="287"/>
      <c r="E76" s="287"/>
      <c r="F76" s="287"/>
      <c r="G76" s="287"/>
      <c r="H76" s="287"/>
      <c r="I76" s="185"/>
      <c r="J76" s="185"/>
    </row>
    <row r="77" spans="1:10" x14ac:dyDescent="0.25">
      <c r="A77" s="286" t="s">
        <v>313</v>
      </c>
      <c r="B77" s="286" t="s">
        <v>314</v>
      </c>
      <c r="C77" s="287"/>
      <c r="D77" s="287"/>
      <c r="E77" s="287">
        <v>76361557</v>
      </c>
      <c r="F77" s="287">
        <v>76361557</v>
      </c>
      <c r="G77" s="287"/>
      <c r="H77" s="287"/>
      <c r="I77" s="185"/>
      <c r="J77" s="185"/>
    </row>
    <row r="78" spans="1:10" x14ac:dyDescent="0.25">
      <c r="A78" s="286" t="s">
        <v>577</v>
      </c>
      <c r="B78" s="286" t="s">
        <v>578</v>
      </c>
      <c r="C78" s="287"/>
      <c r="D78" s="287"/>
      <c r="E78" s="287"/>
      <c r="F78" s="287"/>
      <c r="G78" s="287"/>
      <c r="H78" s="287"/>
      <c r="I78" s="185"/>
      <c r="J78" s="185"/>
    </row>
    <row r="79" spans="1:10" x14ac:dyDescent="0.25">
      <c r="A79" s="286" t="s">
        <v>315</v>
      </c>
      <c r="B79" s="286" t="s">
        <v>316</v>
      </c>
      <c r="C79" s="287"/>
      <c r="D79" s="287"/>
      <c r="E79" s="287">
        <v>76361557</v>
      </c>
      <c r="F79" s="287">
        <v>76361557</v>
      </c>
      <c r="G79" s="287"/>
      <c r="H79" s="287"/>
      <c r="I79" s="185"/>
      <c r="J79" s="185"/>
    </row>
    <row r="80" spans="1:10" x14ac:dyDescent="0.25">
      <c r="A80" s="274" t="s">
        <v>317</v>
      </c>
      <c r="B80" s="274" t="s">
        <v>318</v>
      </c>
      <c r="C80" s="275"/>
      <c r="D80" s="275"/>
      <c r="E80" s="275">
        <v>16818773</v>
      </c>
      <c r="F80" s="275">
        <v>16818773</v>
      </c>
      <c r="G80" s="275"/>
      <c r="H80" s="275"/>
      <c r="I80" s="180"/>
      <c r="J80" s="180"/>
    </row>
    <row r="81" spans="1:10" x14ac:dyDescent="0.25">
      <c r="A81" s="286" t="s">
        <v>319</v>
      </c>
      <c r="B81" s="286" t="s">
        <v>320</v>
      </c>
      <c r="C81" s="287"/>
      <c r="D81" s="287"/>
      <c r="E81" s="287">
        <v>178323</v>
      </c>
      <c r="F81" s="287">
        <v>178323</v>
      </c>
      <c r="G81" s="287"/>
      <c r="H81" s="287"/>
      <c r="I81" s="185"/>
      <c r="J81" s="185"/>
    </row>
    <row r="82" spans="1:10" x14ac:dyDescent="0.25">
      <c r="A82" s="286" t="s">
        <v>671</v>
      </c>
      <c r="B82" s="286" t="s">
        <v>672</v>
      </c>
      <c r="C82" s="287"/>
      <c r="D82" s="287"/>
      <c r="E82" s="287">
        <v>16640450</v>
      </c>
      <c r="F82" s="287">
        <v>16640450</v>
      </c>
      <c r="G82" s="287"/>
      <c r="H82" s="287"/>
      <c r="I82" s="185"/>
      <c r="J82" s="185"/>
    </row>
    <row r="83" spans="1:10" x14ac:dyDescent="0.25">
      <c r="A83" s="274" t="s">
        <v>321</v>
      </c>
      <c r="B83" s="274" t="s">
        <v>322</v>
      </c>
      <c r="C83" s="275"/>
      <c r="D83" s="275"/>
      <c r="E83" s="275">
        <v>26361456</v>
      </c>
      <c r="F83" s="275">
        <v>26361456</v>
      </c>
      <c r="G83" s="275"/>
      <c r="H83" s="275"/>
      <c r="I83" s="180"/>
      <c r="J83" s="180"/>
    </row>
    <row r="84" spans="1:10" x14ac:dyDescent="0.25">
      <c r="A84" s="274" t="s">
        <v>323</v>
      </c>
      <c r="B84" s="274" t="s">
        <v>324</v>
      </c>
      <c r="C84" s="275"/>
      <c r="D84" s="275"/>
      <c r="E84" s="275">
        <v>31022206</v>
      </c>
      <c r="F84" s="275">
        <v>31022206</v>
      </c>
      <c r="G84" s="275"/>
      <c r="H84" s="275"/>
      <c r="I84" s="180"/>
      <c r="J84" s="180"/>
    </row>
    <row r="85" spans="1:10" x14ac:dyDescent="0.25">
      <c r="A85" s="286" t="s">
        <v>325</v>
      </c>
      <c r="B85" s="286" t="s">
        <v>326</v>
      </c>
      <c r="C85" s="287"/>
      <c r="D85" s="287"/>
      <c r="E85" s="287">
        <v>31022206</v>
      </c>
      <c r="F85" s="287">
        <v>31022206</v>
      </c>
      <c r="G85" s="287"/>
      <c r="H85" s="287"/>
      <c r="I85" s="185"/>
      <c r="J85" s="185"/>
    </row>
    <row r="86" spans="1:10" x14ac:dyDescent="0.25">
      <c r="A86" s="286" t="s">
        <v>463</v>
      </c>
      <c r="B86" s="286" t="s">
        <v>464</v>
      </c>
      <c r="C86" s="287"/>
      <c r="D86" s="287"/>
      <c r="E86" s="287">
        <v>4660750</v>
      </c>
      <c r="F86" s="287">
        <v>4660750</v>
      </c>
      <c r="G86" s="287"/>
      <c r="H86" s="287"/>
      <c r="I86" s="185"/>
      <c r="J86" s="185"/>
    </row>
    <row r="87" spans="1:10" x14ac:dyDescent="0.25">
      <c r="A87" s="286" t="s">
        <v>327</v>
      </c>
      <c r="B87" s="286" t="s">
        <v>328</v>
      </c>
      <c r="C87" s="287"/>
      <c r="D87" s="287"/>
      <c r="E87" s="287">
        <v>26361456</v>
      </c>
      <c r="F87" s="287">
        <v>26361456</v>
      </c>
      <c r="G87" s="287"/>
      <c r="H87" s="287"/>
      <c r="I87" s="185"/>
      <c r="J87" s="185"/>
    </row>
    <row r="88" spans="1:10" x14ac:dyDescent="0.25">
      <c r="A88" s="274" t="s">
        <v>329</v>
      </c>
      <c r="B88" s="274" t="s">
        <v>330</v>
      </c>
      <c r="C88" s="275"/>
      <c r="D88" s="275"/>
      <c r="E88" s="275">
        <v>150482</v>
      </c>
      <c r="F88" s="275">
        <v>150482</v>
      </c>
      <c r="G88" s="275"/>
      <c r="H88" s="275"/>
      <c r="I88" s="180"/>
      <c r="J88" s="180"/>
    </row>
    <row r="89" spans="1:10" x14ac:dyDescent="0.25">
      <c r="A89" s="286" t="s">
        <v>331</v>
      </c>
      <c r="B89" s="286" t="s">
        <v>332</v>
      </c>
      <c r="C89" s="287"/>
      <c r="D89" s="287"/>
      <c r="E89" s="287">
        <v>150482</v>
      </c>
      <c r="F89" s="287">
        <v>150482</v>
      </c>
      <c r="G89" s="287"/>
      <c r="H89" s="287"/>
      <c r="I89" s="185"/>
      <c r="J89" s="185"/>
    </row>
    <row r="90" spans="1:10" x14ac:dyDescent="0.25">
      <c r="A90" s="274" t="s">
        <v>491</v>
      </c>
      <c r="B90" s="274" t="s">
        <v>492</v>
      </c>
      <c r="C90" s="275"/>
      <c r="D90" s="275"/>
      <c r="E90" s="275">
        <v>48300000</v>
      </c>
      <c r="F90" s="275">
        <v>48300000</v>
      </c>
      <c r="G90" s="275"/>
      <c r="H90" s="275"/>
      <c r="I90" s="180"/>
      <c r="J90" s="180"/>
    </row>
    <row r="91" spans="1:10" x14ac:dyDescent="0.25">
      <c r="A91" s="286" t="s">
        <v>493</v>
      </c>
      <c r="B91" s="286" t="s">
        <v>342</v>
      </c>
      <c r="C91" s="287"/>
      <c r="D91" s="287"/>
      <c r="E91" s="287"/>
      <c r="F91" s="287"/>
      <c r="G91" s="287"/>
      <c r="H91" s="287"/>
      <c r="I91" s="185"/>
      <c r="J91" s="185"/>
    </row>
    <row r="92" spans="1:10" x14ac:dyDescent="0.25">
      <c r="A92" s="286" t="s">
        <v>512</v>
      </c>
      <c r="B92" s="286" t="s">
        <v>352</v>
      </c>
      <c r="C92" s="287"/>
      <c r="D92" s="287"/>
      <c r="E92" s="287">
        <v>48300000</v>
      </c>
      <c r="F92" s="287">
        <v>48300000</v>
      </c>
      <c r="G92" s="287"/>
      <c r="H92" s="287"/>
      <c r="I92" s="185"/>
      <c r="J92" s="185"/>
    </row>
    <row r="93" spans="1:10" x14ac:dyDescent="0.25">
      <c r="A93" s="274" t="s">
        <v>333</v>
      </c>
      <c r="B93" s="274" t="s">
        <v>334</v>
      </c>
      <c r="C93" s="275"/>
      <c r="D93" s="275"/>
      <c r="E93" s="275">
        <v>82914803</v>
      </c>
      <c r="F93" s="275">
        <v>82914803</v>
      </c>
      <c r="G93" s="275"/>
      <c r="H93" s="275"/>
      <c r="I93" s="180"/>
      <c r="J93" s="180"/>
    </row>
    <row r="94" spans="1:10" x14ac:dyDescent="0.25">
      <c r="A94" s="286" t="s">
        <v>335</v>
      </c>
      <c r="B94" s="286" t="s">
        <v>336</v>
      </c>
      <c r="C94" s="287"/>
      <c r="D94" s="287"/>
      <c r="E94" s="287">
        <v>8000000</v>
      </c>
      <c r="F94" s="287">
        <v>8000000</v>
      </c>
      <c r="G94" s="287"/>
      <c r="H94" s="287"/>
      <c r="I94" s="185"/>
      <c r="J94" s="185"/>
    </row>
    <row r="95" spans="1:10" x14ac:dyDescent="0.25">
      <c r="A95" s="286" t="s">
        <v>337</v>
      </c>
      <c r="B95" s="286" t="s">
        <v>338</v>
      </c>
      <c r="C95" s="287"/>
      <c r="D95" s="287"/>
      <c r="E95" s="287">
        <v>2174119</v>
      </c>
      <c r="F95" s="287">
        <v>2174119</v>
      </c>
      <c r="G95" s="287"/>
      <c r="H95" s="287"/>
      <c r="I95" s="185"/>
      <c r="J95" s="185"/>
    </row>
    <row r="96" spans="1:10" x14ac:dyDescent="0.25">
      <c r="A96" s="286" t="s">
        <v>647</v>
      </c>
      <c r="B96" s="286" t="s">
        <v>648</v>
      </c>
      <c r="C96" s="287"/>
      <c r="D96" s="287"/>
      <c r="E96" s="287"/>
      <c r="F96" s="287"/>
      <c r="G96" s="287"/>
      <c r="H96" s="287"/>
      <c r="I96" s="185"/>
      <c r="J96" s="185"/>
    </row>
    <row r="97" spans="1:10" x14ac:dyDescent="0.25">
      <c r="A97" s="286" t="s">
        <v>339</v>
      </c>
      <c r="B97" s="286" t="s">
        <v>340</v>
      </c>
      <c r="C97" s="287"/>
      <c r="D97" s="287"/>
      <c r="E97" s="287"/>
      <c r="F97" s="287"/>
      <c r="G97" s="287"/>
      <c r="H97" s="287"/>
      <c r="I97" s="185"/>
      <c r="J97" s="185"/>
    </row>
    <row r="98" spans="1:10" x14ac:dyDescent="0.25">
      <c r="A98" s="286" t="s">
        <v>341</v>
      </c>
      <c r="B98" s="286" t="s">
        <v>342</v>
      </c>
      <c r="C98" s="287"/>
      <c r="D98" s="287"/>
      <c r="E98" s="287">
        <v>5760707</v>
      </c>
      <c r="F98" s="287">
        <v>5760707</v>
      </c>
      <c r="G98" s="287"/>
      <c r="H98" s="287"/>
      <c r="I98" s="185"/>
      <c r="J98" s="185"/>
    </row>
    <row r="99" spans="1:10" x14ac:dyDescent="0.25">
      <c r="A99" s="286" t="s">
        <v>343</v>
      </c>
      <c r="B99" s="286" t="s">
        <v>344</v>
      </c>
      <c r="C99" s="287"/>
      <c r="D99" s="287"/>
      <c r="E99" s="287"/>
      <c r="F99" s="287"/>
      <c r="G99" s="287"/>
      <c r="H99" s="287"/>
      <c r="I99" s="185"/>
      <c r="J99" s="185"/>
    </row>
    <row r="100" spans="1:10" x14ac:dyDescent="0.25">
      <c r="A100" s="286" t="s">
        <v>345</v>
      </c>
      <c r="B100" s="286" t="s">
        <v>346</v>
      </c>
      <c r="C100" s="287"/>
      <c r="D100" s="287"/>
      <c r="E100" s="287">
        <v>420000</v>
      </c>
      <c r="F100" s="287">
        <v>420000</v>
      </c>
      <c r="G100" s="287"/>
      <c r="H100" s="287"/>
      <c r="I100" s="185"/>
      <c r="J100" s="185"/>
    </row>
    <row r="101" spans="1:10" x14ac:dyDescent="0.25">
      <c r="A101" s="286" t="s">
        <v>347</v>
      </c>
      <c r="B101" s="286" t="s">
        <v>348</v>
      </c>
      <c r="C101" s="287"/>
      <c r="D101" s="287"/>
      <c r="E101" s="287">
        <v>62929</v>
      </c>
      <c r="F101" s="287">
        <v>62929</v>
      </c>
      <c r="G101" s="287"/>
      <c r="H101" s="287"/>
      <c r="I101" s="185"/>
      <c r="J101" s="185"/>
    </row>
    <row r="102" spans="1:10" x14ac:dyDescent="0.25">
      <c r="A102" s="286" t="s">
        <v>349</v>
      </c>
      <c r="B102" s="286" t="s">
        <v>350</v>
      </c>
      <c r="C102" s="287"/>
      <c r="D102" s="287"/>
      <c r="E102" s="287">
        <v>5277778</v>
      </c>
      <c r="F102" s="287">
        <v>5277778</v>
      </c>
      <c r="G102" s="287"/>
      <c r="H102" s="287"/>
      <c r="I102" s="185"/>
      <c r="J102" s="185"/>
    </row>
    <row r="103" spans="1:10" x14ac:dyDescent="0.25">
      <c r="A103" s="286" t="s">
        <v>351</v>
      </c>
      <c r="B103" s="286" t="s">
        <v>352</v>
      </c>
      <c r="C103" s="287"/>
      <c r="D103" s="287"/>
      <c r="E103" s="287">
        <v>66979977</v>
      </c>
      <c r="F103" s="287">
        <v>66979977</v>
      </c>
      <c r="G103" s="287"/>
      <c r="H103" s="287"/>
      <c r="I103" s="185"/>
      <c r="J103" s="185"/>
    </row>
    <row r="104" spans="1:10" x14ac:dyDescent="0.25">
      <c r="A104" s="274" t="s">
        <v>353</v>
      </c>
      <c r="B104" s="274" t="s">
        <v>354</v>
      </c>
      <c r="C104" s="275"/>
      <c r="D104" s="275"/>
      <c r="E104" s="275"/>
      <c r="F104" s="275"/>
      <c r="G104" s="275"/>
      <c r="H104" s="275"/>
      <c r="I104" s="180"/>
      <c r="J104" s="180"/>
    </row>
    <row r="105" spans="1:10" x14ac:dyDescent="0.25">
      <c r="A105" s="286" t="s">
        <v>355</v>
      </c>
      <c r="B105" s="286" t="s">
        <v>354</v>
      </c>
      <c r="C105" s="287"/>
      <c r="D105" s="287"/>
      <c r="E105" s="287"/>
      <c r="F105" s="287"/>
      <c r="G105" s="287"/>
      <c r="H105" s="287"/>
      <c r="I105" s="185"/>
      <c r="J105" s="185"/>
    </row>
    <row r="106" spans="1:10" x14ac:dyDescent="0.25">
      <c r="A106" s="274" t="s">
        <v>356</v>
      </c>
      <c r="B106" s="274" t="s">
        <v>357</v>
      </c>
      <c r="C106" s="275"/>
      <c r="D106" s="275"/>
      <c r="E106" s="275">
        <v>1288000</v>
      </c>
      <c r="F106" s="275">
        <v>1288000</v>
      </c>
      <c r="G106" s="275"/>
      <c r="H106" s="275"/>
      <c r="I106" s="180"/>
      <c r="J106" s="180"/>
    </row>
    <row r="107" spans="1:10" x14ac:dyDescent="0.25">
      <c r="A107" s="286" t="s">
        <v>564</v>
      </c>
      <c r="B107" s="286" t="s">
        <v>565</v>
      </c>
      <c r="C107" s="287"/>
      <c r="D107" s="287"/>
      <c r="E107" s="287"/>
      <c r="F107" s="287"/>
      <c r="G107" s="287"/>
      <c r="H107" s="287"/>
      <c r="I107" s="185"/>
      <c r="J107" s="185"/>
    </row>
    <row r="108" spans="1:10" x14ac:dyDescent="0.25">
      <c r="A108" s="286" t="s">
        <v>358</v>
      </c>
      <c r="B108" s="286" t="s">
        <v>357</v>
      </c>
      <c r="C108" s="287"/>
      <c r="D108" s="287"/>
      <c r="E108" s="287">
        <v>1288000</v>
      </c>
      <c r="F108" s="287">
        <v>1288000</v>
      </c>
      <c r="G108" s="287"/>
      <c r="H108" s="287"/>
      <c r="I108" s="185"/>
      <c r="J108" s="185"/>
    </row>
    <row r="109" spans="1:10" x14ac:dyDescent="0.25">
      <c r="A109" s="274" t="s">
        <v>359</v>
      </c>
      <c r="B109" s="274" t="s">
        <v>360</v>
      </c>
      <c r="C109" s="275"/>
      <c r="D109" s="275"/>
      <c r="E109" s="275">
        <v>98765063</v>
      </c>
      <c r="F109" s="275">
        <v>98765063</v>
      </c>
      <c r="G109" s="275"/>
      <c r="H109" s="275"/>
      <c r="I109" s="180"/>
      <c r="J109" s="180"/>
    </row>
    <row r="110" spans="1:10" x14ac:dyDescent="0.25">
      <c r="A110" s="286" t="s">
        <v>361</v>
      </c>
      <c r="B110" s="286" t="s">
        <v>362</v>
      </c>
      <c r="C110" s="287"/>
      <c r="D110" s="287"/>
      <c r="E110" s="287">
        <v>98765063</v>
      </c>
      <c r="F110" s="287">
        <v>98765063</v>
      </c>
      <c r="G110" s="287"/>
      <c r="H110" s="287"/>
      <c r="I110" s="185"/>
      <c r="J110" s="185"/>
    </row>
    <row r="111" spans="1:10" x14ac:dyDescent="0.25">
      <c r="A111" s="274" t="s">
        <v>363</v>
      </c>
      <c r="B111" s="274" t="s">
        <v>364</v>
      </c>
      <c r="C111" s="275"/>
      <c r="D111" s="275"/>
      <c r="E111" s="275">
        <v>262440554</v>
      </c>
      <c r="F111" s="275">
        <v>262440554</v>
      </c>
      <c r="G111" s="275"/>
      <c r="H111" s="275"/>
      <c r="I111" s="180"/>
      <c r="J111" s="180"/>
    </row>
    <row r="112" spans="1:10" x14ac:dyDescent="0.25">
      <c r="C112" s="185"/>
      <c r="D112" s="185"/>
      <c r="E112" s="185"/>
      <c r="F112" s="185"/>
      <c r="G112" s="185"/>
      <c r="H112" s="185"/>
      <c r="I112" s="185"/>
      <c r="J112" s="185"/>
    </row>
    <row r="113" spans="2:10" x14ac:dyDescent="0.25">
      <c r="B113" s="190" t="s">
        <v>365</v>
      </c>
      <c r="C113" s="180">
        <v>3122977674</v>
      </c>
      <c r="D113" s="180">
        <v>3122977674</v>
      </c>
      <c r="E113" s="180">
        <v>3104180813</v>
      </c>
      <c r="F113" s="180">
        <v>3104180813</v>
      </c>
      <c r="G113" s="180">
        <v>2283849990</v>
      </c>
      <c r="H113" s="180">
        <v>2283849990</v>
      </c>
      <c r="I113" s="180"/>
      <c r="J113" s="18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8B78D-C290-41D0-ABF2-969229A644E7}">
  <dimension ref="A1:J81"/>
  <sheetViews>
    <sheetView view="pageBreakPreview" zoomScaleNormal="100" zoomScaleSheetLayoutView="100" workbookViewId="0">
      <selection activeCell="D4" sqref="D4"/>
    </sheetView>
  </sheetViews>
  <sheetFormatPr defaultColWidth="9.09765625" defaultRowHeight="13.2" x14ac:dyDescent="0.25"/>
  <cols>
    <col min="1" max="1" width="10.69921875" style="121" customWidth="1"/>
    <col min="2" max="2" width="52.69921875" style="121" customWidth="1"/>
    <col min="3" max="3" width="18.09765625" style="435" customWidth="1"/>
    <col min="4" max="4" width="48" style="121" customWidth="1"/>
    <col min="5" max="5" width="12.59765625" style="269" bestFit="1" customWidth="1"/>
    <col min="6" max="6" width="13.59765625" style="121" bestFit="1" customWidth="1"/>
    <col min="7" max="7" width="12.296875" style="121" bestFit="1" customWidth="1"/>
    <col min="8" max="10" width="11.296875" style="121" bestFit="1" customWidth="1"/>
    <col min="11" max="16384" width="9.09765625" style="121"/>
  </cols>
  <sheetData>
    <row r="1" spans="1:7" x14ac:dyDescent="0.25">
      <c r="A1" s="76" t="s">
        <v>366</v>
      </c>
      <c r="B1" s="78"/>
      <c r="C1" s="413"/>
      <c r="D1" s="84"/>
    </row>
    <row r="2" spans="1:7" x14ac:dyDescent="0.25">
      <c r="A2" s="77"/>
      <c r="B2" s="78"/>
      <c r="C2" s="414" t="s">
        <v>367</v>
      </c>
      <c r="D2" s="81" t="s">
        <v>128</v>
      </c>
    </row>
    <row r="3" spans="1:7" x14ac:dyDescent="0.25">
      <c r="A3" s="76" t="s">
        <v>390</v>
      </c>
      <c r="B3" s="78"/>
      <c r="C3" s="414" t="s">
        <v>368</v>
      </c>
      <c r="D3" s="80" t="s">
        <v>127</v>
      </c>
    </row>
    <row r="4" spans="1:7" x14ac:dyDescent="0.25">
      <c r="A4" s="78"/>
      <c r="B4" s="78"/>
      <c r="C4" s="414" t="s">
        <v>369</v>
      </c>
      <c r="D4" s="81" t="s">
        <v>127</v>
      </c>
    </row>
    <row r="5" spans="1:7" x14ac:dyDescent="0.25">
      <c r="A5" s="564" t="s">
        <v>370</v>
      </c>
      <c r="B5" s="564"/>
      <c r="C5" s="414" t="s">
        <v>371</v>
      </c>
      <c r="D5" s="82">
        <v>44909</v>
      </c>
    </row>
    <row r="6" spans="1:7" x14ac:dyDescent="0.25">
      <c r="A6" s="564"/>
      <c r="B6" s="564"/>
      <c r="C6" s="415" t="s">
        <v>372</v>
      </c>
      <c r="D6" s="83">
        <v>44866</v>
      </c>
    </row>
    <row r="7" spans="1:7" x14ac:dyDescent="0.25">
      <c r="A7" s="564"/>
      <c r="B7" s="564"/>
      <c r="C7" s="413"/>
      <c r="D7" s="85"/>
    </row>
    <row r="8" spans="1:7" ht="13.8" thickBot="1" x14ac:dyDescent="0.3">
      <c r="A8" s="86"/>
      <c r="B8" s="86"/>
      <c r="C8" s="416"/>
      <c r="D8" s="122"/>
    </row>
    <row r="9" spans="1:7" ht="13.8" thickTop="1" x14ac:dyDescent="0.25">
      <c r="A9" s="198" t="s">
        <v>373</v>
      </c>
      <c r="B9" s="123" t="s">
        <v>374</v>
      </c>
      <c r="C9" s="565" t="s">
        <v>375</v>
      </c>
      <c r="D9" s="566"/>
    </row>
    <row r="10" spans="1:7" x14ac:dyDescent="0.25">
      <c r="A10" s="199">
        <v>111</v>
      </c>
      <c r="B10" s="124" t="s">
        <v>376</v>
      </c>
      <c r="C10" s="417"/>
      <c r="D10" s="388"/>
    </row>
    <row r="11" spans="1:7" x14ac:dyDescent="0.25">
      <c r="A11" s="199"/>
      <c r="B11" s="384"/>
      <c r="C11" s="418"/>
      <c r="D11" s="386"/>
    </row>
    <row r="12" spans="1:7" x14ac:dyDescent="0.25">
      <c r="A12" s="200">
        <v>112</v>
      </c>
      <c r="B12" s="125"/>
      <c r="C12" s="419"/>
      <c r="D12" s="201"/>
      <c r="E12" s="270"/>
      <c r="F12" s="126"/>
    </row>
    <row r="13" spans="1:7" x14ac:dyDescent="0.25">
      <c r="A13" s="202" t="s">
        <v>182</v>
      </c>
      <c r="B13" s="127" t="s">
        <v>183</v>
      </c>
      <c r="C13" s="420">
        <v>680107768</v>
      </c>
      <c r="D13" s="204" t="s">
        <v>377</v>
      </c>
      <c r="E13" s="435"/>
      <c r="F13" s="175"/>
    </row>
    <row r="14" spans="1:7" x14ac:dyDescent="0.25">
      <c r="A14" s="202">
        <v>11213</v>
      </c>
      <c r="B14" s="127" t="s">
        <v>596</v>
      </c>
      <c r="C14" s="420">
        <v>128032</v>
      </c>
      <c r="D14" s="204" t="s">
        <v>377</v>
      </c>
      <c r="E14" s="435"/>
      <c r="F14" s="175"/>
    </row>
    <row r="15" spans="1:7" x14ac:dyDescent="0.25">
      <c r="A15" s="202">
        <v>11221</v>
      </c>
      <c r="B15" s="127" t="s">
        <v>187</v>
      </c>
      <c r="C15" s="421">
        <v>1193735230</v>
      </c>
      <c r="D15" s="447" t="s">
        <v>377</v>
      </c>
      <c r="E15" s="269">
        <v>48338</v>
      </c>
      <c r="F15" s="175"/>
      <c r="G15" s="408">
        <f>C15/E15</f>
        <v>24695.585874467291</v>
      </c>
    </row>
    <row r="16" spans="1:7" x14ac:dyDescent="0.25">
      <c r="A16" s="202"/>
      <c r="B16" s="127"/>
      <c r="C16" s="421"/>
      <c r="D16" s="208"/>
      <c r="E16" s="409"/>
    </row>
    <row r="17" spans="1:6" x14ac:dyDescent="0.25">
      <c r="A17" s="200">
        <v>131</v>
      </c>
      <c r="B17" s="172" t="s">
        <v>657</v>
      </c>
      <c r="C17" s="422">
        <v>1174168000</v>
      </c>
      <c r="D17" s="208" t="s">
        <v>656</v>
      </c>
      <c r="E17" s="409"/>
    </row>
    <row r="18" spans="1:6" x14ac:dyDescent="0.25">
      <c r="A18" s="200"/>
      <c r="B18" s="174"/>
      <c r="C18" s="423"/>
      <c r="D18" s="208"/>
      <c r="E18" s="409"/>
    </row>
    <row r="19" spans="1:6" s="252" customFormat="1" x14ac:dyDescent="0.25">
      <c r="A19" s="200">
        <v>133</v>
      </c>
      <c r="B19" s="172" t="s">
        <v>473</v>
      </c>
      <c r="C19" s="422"/>
      <c r="D19" s="463"/>
      <c r="E19" s="409"/>
    </row>
    <row r="20" spans="1:6" x14ac:dyDescent="0.25">
      <c r="A20" s="200">
        <v>156</v>
      </c>
      <c r="B20" s="172"/>
      <c r="C20" s="422">
        <v>0</v>
      </c>
      <c r="D20" s="208" t="s">
        <v>654</v>
      </c>
      <c r="E20" s="409"/>
    </row>
    <row r="21" spans="1:6" x14ac:dyDescent="0.25">
      <c r="A21" s="200">
        <v>242</v>
      </c>
      <c r="B21" s="172" t="s">
        <v>474</v>
      </c>
      <c r="C21" s="422">
        <v>49960698</v>
      </c>
      <c r="D21" s="208" t="s">
        <v>378</v>
      </c>
      <c r="E21" s="409"/>
      <c r="F21" s="175"/>
    </row>
    <row r="22" spans="1:6" x14ac:dyDescent="0.25">
      <c r="A22" s="200"/>
      <c r="B22" s="172"/>
      <c r="C22" s="424"/>
      <c r="D22" s="208"/>
      <c r="E22" s="409"/>
    </row>
    <row r="23" spans="1:6" x14ac:dyDescent="0.25">
      <c r="A23" s="200">
        <v>244</v>
      </c>
      <c r="B23" s="172" t="s">
        <v>379</v>
      </c>
      <c r="C23" s="425">
        <v>5000000</v>
      </c>
      <c r="D23" s="208" t="s">
        <v>393</v>
      </c>
      <c r="E23" s="409"/>
    </row>
    <row r="24" spans="1:6" x14ac:dyDescent="0.25">
      <c r="A24" s="200">
        <v>331</v>
      </c>
      <c r="B24" s="172" t="s">
        <v>380</v>
      </c>
      <c r="C24" s="425">
        <f>SUM(C25:C27)</f>
        <v>841320000</v>
      </c>
      <c r="D24" s="208"/>
      <c r="E24" s="409"/>
    </row>
    <row r="25" spans="1:6" x14ac:dyDescent="0.25">
      <c r="A25" s="215"/>
      <c r="B25" s="173" t="s">
        <v>366</v>
      </c>
      <c r="C25" s="426">
        <v>11880000</v>
      </c>
      <c r="D25" s="217" t="s">
        <v>503</v>
      </c>
      <c r="E25" s="409"/>
      <c r="F25" s="171"/>
    </row>
    <row r="26" spans="1:6" x14ac:dyDescent="0.25">
      <c r="A26" s="215"/>
      <c r="B26" s="173" t="s">
        <v>395</v>
      </c>
      <c r="C26" s="426">
        <v>829440000</v>
      </c>
      <c r="D26" s="217" t="s">
        <v>658</v>
      </c>
      <c r="E26" s="409"/>
      <c r="F26" s="171"/>
    </row>
    <row r="27" spans="1:6" x14ac:dyDescent="0.25">
      <c r="A27" s="215"/>
      <c r="B27" s="173"/>
      <c r="C27" s="426"/>
      <c r="D27" s="217"/>
      <c r="E27" s="409"/>
      <c r="F27" s="171"/>
    </row>
    <row r="28" spans="1:6" x14ac:dyDescent="0.25">
      <c r="A28" s="215"/>
      <c r="B28" s="172" t="s">
        <v>394</v>
      </c>
      <c r="C28" s="425">
        <f>SUM(C29:C30)</f>
        <v>19877946</v>
      </c>
      <c r="D28" s="214">
        <f>SUM(D30:D35)</f>
        <v>0</v>
      </c>
      <c r="E28" s="409"/>
    </row>
    <row r="29" spans="1:6" ht="26.4" x14ac:dyDescent="0.25">
      <c r="A29" s="215"/>
      <c r="B29" s="173" t="s">
        <v>659</v>
      </c>
      <c r="C29" s="427">
        <v>19440000</v>
      </c>
      <c r="D29" s="217"/>
      <c r="E29" s="409"/>
      <c r="F29" s="171"/>
    </row>
    <row r="30" spans="1:6" x14ac:dyDescent="0.25">
      <c r="A30" s="215"/>
      <c r="B30" s="173" t="s">
        <v>651</v>
      </c>
      <c r="C30" s="427">
        <v>437946</v>
      </c>
      <c r="D30" s="217" t="s">
        <v>650</v>
      </c>
      <c r="E30" s="409"/>
      <c r="F30" s="171"/>
    </row>
    <row r="31" spans="1:6" x14ac:dyDescent="0.25">
      <c r="A31" s="215"/>
      <c r="B31" s="173"/>
      <c r="C31" s="427"/>
      <c r="D31" s="217"/>
      <c r="E31" s="409"/>
      <c r="F31" s="171"/>
    </row>
    <row r="32" spans="1:6" s="126" customFormat="1" x14ac:dyDescent="0.25">
      <c r="A32" s="200">
        <v>3331</v>
      </c>
      <c r="B32" s="172"/>
      <c r="C32" s="422">
        <v>6980849</v>
      </c>
      <c r="D32" s="208" t="s">
        <v>151</v>
      </c>
      <c r="E32" s="409"/>
    </row>
    <row r="33" spans="1:5" s="126" customFormat="1" x14ac:dyDescent="0.25">
      <c r="A33" s="200"/>
      <c r="B33" s="172"/>
      <c r="C33" s="422"/>
      <c r="D33" s="208"/>
      <c r="E33" s="409"/>
    </row>
    <row r="34" spans="1:5" ht="13.8" x14ac:dyDescent="0.25">
      <c r="A34" s="200">
        <v>3334</v>
      </c>
      <c r="B34" s="172" t="s">
        <v>473</v>
      </c>
      <c r="C34" s="428"/>
      <c r="D34" s="359" t="s">
        <v>151</v>
      </c>
      <c r="E34" s="409"/>
    </row>
    <row r="35" spans="1:5" x14ac:dyDescent="0.25">
      <c r="A35" s="202"/>
      <c r="B35" s="148"/>
      <c r="C35" s="429"/>
      <c r="D35" s="222"/>
    </row>
    <row r="36" spans="1:5" ht="13.8" x14ac:dyDescent="0.25">
      <c r="A36" s="200">
        <v>3335</v>
      </c>
      <c r="B36" s="136" t="s">
        <v>381</v>
      </c>
      <c r="C36" s="428">
        <f>SUM(C37:C39)</f>
        <v>1112748</v>
      </c>
      <c r="D36" s="223" t="s">
        <v>151</v>
      </c>
      <c r="E36" s="409"/>
    </row>
    <row r="37" spans="1:5" x14ac:dyDescent="0.25">
      <c r="A37" s="202"/>
      <c r="B37" s="127" t="s">
        <v>660</v>
      </c>
      <c r="C37" s="420">
        <f>481054+565028</f>
        <v>1046082</v>
      </c>
      <c r="D37" s="204" t="s">
        <v>481</v>
      </c>
    </row>
    <row r="38" spans="1:5" x14ac:dyDescent="0.25">
      <c r="A38" s="202"/>
      <c r="B38" s="127" t="s">
        <v>479</v>
      </c>
      <c r="C38" s="420">
        <f>33333*2</f>
        <v>66666</v>
      </c>
      <c r="D38" s="204" t="s">
        <v>481</v>
      </c>
    </row>
    <row r="39" spans="1:5" x14ac:dyDescent="0.25">
      <c r="A39" s="202"/>
      <c r="B39" s="127"/>
      <c r="C39" s="420"/>
      <c r="D39" s="204"/>
    </row>
    <row r="40" spans="1:5" x14ac:dyDescent="0.25">
      <c r="A40" s="202"/>
      <c r="B40" s="148"/>
      <c r="C40" s="430"/>
      <c r="D40" s="204"/>
    </row>
    <row r="41" spans="1:5" x14ac:dyDescent="0.25">
      <c r="A41" s="200">
        <v>334</v>
      </c>
      <c r="B41" s="172" t="s">
        <v>473</v>
      </c>
      <c r="C41" s="422">
        <v>0</v>
      </c>
      <c r="D41" s="208" t="s">
        <v>130</v>
      </c>
    </row>
    <row r="42" spans="1:5" x14ac:dyDescent="0.25">
      <c r="A42" s="215"/>
      <c r="B42" s="172"/>
      <c r="C42" s="425"/>
      <c r="D42" s="214"/>
    </row>
    <row r="43" spans="1:5" x14ac:dyDescent="0.25">
      <c r="A43" s="200">
        <v>335</v>
      </c>
      <c r="B43" s="172"/>
      <c r="C43" s="425">
        <f>SUM(C44:C44)</f>
        <v>0</v>
      </c>
      <c r="D43" s="214"/>
    </row>
    <row r="44" spans="1:5" x14ac:dyDescent="0.25">
      <c r="A44" s="215"/>
      <c r="B44" s="173"/>
      <c r="C44" s="426"/>
      <c r="D44" s="217"/>
    </row>
    <row r="45" spans="1:5" ht="13.8" x14ac:dyDescent="0.25">
      <c r="A45" s="200"/>
      <c r="B45" s="136"/>
      <c r="C45" s="428"/>
      <c r="D45" s="223"/>
    </row>
    <row r="46" spans="1:5" x14ac:dyDescent="0.25">
      <c r="A46" s="202"/>
      <c r="B46" s="127"/>
      <c r="C46" s="420"/>
      <c r="D46" s="204"/>
    </row>
    <row r="47" spans="1:5" x14ac:dyDescent="0.25">
      <c r="A47" s="200" t="s">
        <v>385</v>
      </c>
      <c r="B47" s="136" t="s">
        <v>473</v>
      </c>
      <c r="C47" s="431">
        <f>SUM(C48:C48)</f>
        <v>0</v>
      </c>
      <c r="D47" s="229"/>
    </row>
    <row r="48" spans="1:5" x14ac:dyDescent="0.25">
      <c r="A48" s="215"/>
      <c r="B48" s="142"/>
      <c r="C48" s="432"/>
      <c r="D48" s="336"/>
    </row>
    <row r="49" spans="1:6" x14ac:dyDescent="0.25">
      <c r="A49" s="215"/>
      <c r="B49" s="142"/>
      <c r="C49" s="432"/>
      <c r="D49" s="336"/>
    </row>
    <row r="50" spans="1:6" x14ac:dyDescent="0.25">
      <c r="A50" s="200">
        <v>3388</v>
      </c>
      <c r="B50" s="136" t="s">
        <v>447</v>
      </c>
      <c r="C50" s="431">
        <f>SUM(C51:C52)</f>
        <v>11548524</v>
      </c>
      <c r="D50" s="229"/>
      <c r="E50" s="409"/>
    </row>
    <row r="51" spans="1:6" s="157" customFormat="1" x14ac:dyDescent="0.25">
      <c r="A51" s="215"/>
      <c r="B51" s="142" t="s">
        <v>448</v>
      </c>
      <c r="C51" s="433">
        <v>11548524</v>
      </c>
      <c r="D51" s="231"/>
      <c r="E51" s="273"/>
    </row>
    <row r="52" spans="1:6" s="157" customFormat="1" x14ac:dyDescent="0.25">
      <c r="A52" s="215"/>
      <c r="B52" s="142" t="s">
        <v>483</v>
      </c>
      <c r="C52" s="433">
        <v>0</v>
      </c>
      <c r="D52" s="231"/>
      <c r="E52" s="273"/>
    </row>
    <row r="53" spans="1:6" s="157" customFormat="1" x14ac:dyDescent="0.25">
      <c r="A53" s="215"/>
      <c r="B53" s="142"/>
      <c r="C53" s="433"/>
      <c r="D53" s="231"/>
      <c r="E53" s="273"/>
    </row>
    <row r="54" spans="1:6" ht="13.8" x14ac:dyDescent="0.25">
      <c r="A54" s="200">
        <v>511</v>
      </c>
      <c r="B54" s="136" t="s">
        <v>484</v>
      </c>
      <c r="C54" s="436">
        <f>SUM(C55:C57)</f>
        <v>3240.74</v>
      </c>
      <c r="D54" s="234">
        <f>SUM(D55:D56)</f>
        <v>1889949056</v>
      </c>
      <c r="F54" s="175"/>
    </row>
    <row r="55" spans="1:6" s="157" customFormat="1" x14ac:dyDescent="0.25">
      <c r="A55" s="215"/>
      <c r="B55" s="142" t="s">
        <v>472</v>
      </c>
      <c r="C55" s="437">
        <v>3240.74</v>
      </c>
      <c r="D55" s="236">
        <v>79949056</v>
      </c>
      <c r="E55" s="394">
        <f>D55/C55</f>
        <v>24670.000061714301</v>
      </c>
    </row>
    <row r="56" spans="1:6" s="157" customFormat="1" x14ac:dyDescent="0.25">
      <c r="A56" s="215"/>
      <c r="B56" s="142" t="s">
        <v>661</v>
      </c>
      <c r="C56" s="437"/>
      <c r="D56" s="236">
        <v>1810000000</v>
      </c>
      <c r="E56" s="394"/>
    </row>
    <row r="57" spans="1:6" s="157" customFormat="1" x14ac:dyDescent="0.25">
      <c r="A57" s="215"/>
      <c r="B57" s="142"/>
      <c r="C57" s="433"/>
      <c r="D57" s="236"/>
      <c r="E57" s="273"/>
    </row>
    <row r="58" spans="1:6" x14ac:dyDescent="0.25">
      <c r="A58" s="200">
        <v>632</v>
      </c>
      <c r="B58" s="136"/>
      <c r="C58" s="431"/>
      <c r="D58" s="229"/>
    </row>
    <row r="59" spans="1:6" x14ac:dyDescent="0.25">
      <c r="A59" s="200"/>
      <c r="B59" s="136"/>
      <c r="C59" s="431"/>
      <c r="D59" s="229"/>
    </row>
    <row r="60" spans="1:6" x14ac:dyDescent="0.25">
      <c r="A60" s="200">
        <v>642</v>
      </c>
      <c r="B60" s="136"/>
      <c r="C60" s="431"/>
      <c r="D60" s="229"/>
    </row>
    <row r="61" spans="1:6" s="157" customFormat="1" x14ac:dyDescent="0.25">
      <c r="A61" s="215"/>
      <c r="B61" s="142"/>
      <c r="C61" s="433"/>
      <c r="D61" s="231"/>
      <c r="E61" s="273"/>
    </row>
    <row r="62" spans="1:6" x14ac:dyDescent="0.25">
      <c r="A62" s="202"/>
      <c r="B62" s="148"/>
      <c r="C62" s="420"/>
      <c r="D62" s="237"/>
    </row>
    <row r="63" spans="1:6" x14ac:dyDescent="0.25">
      <c r="A63" s="200" t="s">
        <v>388</v>
      </c>
      <c r="B63" s="136"/>
      <c r="C63" s="431"/>
      <c r="D63" s="229"/>
    </row>
    <row r="64" spans="1:6" x14ac:dyDescent="0.25">
      <c r="A64" s="202"/>
      <c r="B64" s="148"/>
      <c r="C64" s="420"/>
      <c r="D64" s="237"/>
    </row>
    <row r="65" spans="1:10" s="126" customFormat="1" x14ac:dyDescent="0.25">
      <c r="A65" s="200" t="s">
        <v>593</v>
      </c>
      <c r="B65" s="136"/>
      <c r="C65" s="431"/>
      <c r="D65" s="229"/>
      <c r="E65" s="270"/>
    </row>
    <row r="66" spans="1:10" x14ac:dyDescent="0.25">
      <c r="A66" s="202"/>
      <c r="B66" s="148"/>
      <c r="C66" s="430"/>
      <c r="D66" s="204"/>
    </row>
    <row r="67" spans="1:10" x14ac:dyDescent="0.25">
      <c r="A67" s="202"/>
      <c r="B67" s="166"/>
      <c r="C67" s="562"/>
      <c r="D67" s="563"/>
    </row>
    <row r="68" spans="1:10" x14ac:dyDescent="0.25">
      <c r="A68" s="202"/>
      <c r="B68" s="148"/>
      <c r="C68" s="567"/>
      <c r="D68" s="568"/>
    </row>
    <row r="69" spans="1:10" x14ac:dyDescent="0.25">
      <c r="A69" s="202"/>
      <c r="B69" s="148"/>
      <c r="C69" s="567"/>
      <c r="D69" s="568"/>
    </row>
    <row r="70" spans="1:10" ht="28.5" customHeight="1" x14ac:dyDescent="0.25">
      <c r="A70" s="202"/>
      <c r="B70" s="132" t="s">
        <v>427</v>
      </c>
      <c r="C70" s="562" t="s">
        <v>428</v>
      </c>
      <c r="D70" s="563"/>
    </row>
    <row r="71" spans="1:10" x14ac:dyDescent="0.25">
      <c r="A71" s="202"/>
      <c r="B71" s="148"/>
      <c r="C71" s="434"/>
      <c r="D71" s="240"/>
    </row>
    <row r="72" spans="1:10" ht="15" customHeight="1" thickBot="1" x14ac:dyDescent="0.3">
      <c r="A72" s="241"/>
      <c r="B72" s="242"/>
      <c r="C72" s="557"/>
      <c r="D72" s="558"/>
    </row>
    <row r="73" spans="1:10" s="269" customFormat="1" ht="13.8" thickTop="1" x14ac:dyDescent="0.25">
      <c r="A73" s="121"/>
      <c r="B73" s="121"/>
      <c r="C73" s="435"/>
      <c r="D73" s="121"/>
      <c r="F73" s="121"/>
      <c r="G73" s="121"/>
      <c r="H73" s="121"/>
      <c r="I73" s="121"/>
      <c r="J73" s="121"/>
    </row>
    <row r="74" spans="1:10" s="269" customFormat="1" ht="36.75" customHeight="1" x14ac:dyDescent="0.25">
      <c r="A74" s="121"/>
      <c r="B74" s="559" t="s">
        <v>406</v>
      </c>
      <c r="C74" s="560" t="s">
        <v>407</v>
      </c>
      <c r="D74" s="560"/>
      <c r="F74" s="121"/>
      <c r="G74" s="121"/>
      <c r="H74" s="121"/>
      <c r="I74" s="121"/>
      <c r="J74" s="121"/>
    </row>
    <row r="75" spans="1:10" s="269" customFormat="1" ht="59.25" customHeight="1" x14ac:dyDescent="0.25">
      <c r="A75" s="121"/>
      <c r="B75" s="559"/>
      <c r="C75" s="556" t="s">
        <v>408</v>
      </c>
      <c r="D75" s="556"/>
      <c r="F75" s="121"/>
      <c r="G75" s="121"/>
      <c r="H75" s="121"/>
      <c r="I75" s="121"/>
      <c r="J75" s="121"/>
    </row>
    <row r="76" spans="1:10" s="269" customFormat="1" x14ac:dyDescent="0.25">
      <c r="A76" s="121"/>
      <c r="B76" s="559"/>
      <c r="C76" s="556" t="s">
        <v>409</v>
      </c>
      <c r="D76" s="556"/>
      <c r="F76" s="121"/>
      <c r="G76" s="121"/>
      <c r="H76" s="121"/>
      <c r="I76" s="121"/>
      <c r="J76" s="121"/>
    </row>
    <row r="77" spans="1:10" s="269" customFormat="1" x14ac:dyDescent="0.25">
      <c r="A77" s="121"/>
      <c r="B77" s="559"/>
      <c r="C77" s="561" t="s">
        <v>410</v>
      </c>
      <c r="D77" s="561"/>
      <c r="F77" s="121"/>
      <c r="G77" s="121"/>
      <c r="H77" s="121"/>
      <c r="I77" s="121"/>
      <c r="J77" s="121"/>
    </row>
    <row r="78" spans="1:10" s="269" customFormat="1" ht="54" customHeight="1" x14ac:dyDescent="0.25">
      <c r="A78" s="121"/>
      <c r="B78" s="559"/>
      <c r="C78" s="561" t="s">
        <v>411</v>
      </c>
      <c r="D78" s="561"/>
      <c r="F78" s="121"/>
      <c r="G78" s="121"/>
      <c r="H78" s="121"/>
      <c r="I78" s="121"/>
      <c r="J78" s="121"/>
    </row>
    <row r="79" spans="1:10" s="269" customFormat="1" ht="30.75" customHeight="1" x14ac:dyDescent="0.25">
      <c r="A79" s="121"/>
      <c r="B79" s="559"/>
      <c r="C79" s="556" t="s">
        <v>413</v>
      </c>
      <c r="D79" s="556"/>
      <c r="F79" s="121"/>
      <c r="G79" s="121"/>
      <c r="H79" s="121"/>
      <c r="I79" s="121"/>
      <c r="J79" s="121"/>
    </row>
    <row r="81" spans="1:10" s="269" customFormat="1" ht="100.5" customHeight="1" x14ac:dyDescent="0.25">
      <c r="A81" s="121"/>
      <c r="B81" s="120" t="s">
        <v>412</v>
      </c>
      <c r="C81" s="556" t="s">
        <v>421</v>
      </c>
      <c r="D81" s="556"/>
      <c r="F81" s="121"/>
      <c r="G81" s="121"/>
      <c r="H81" s="121"/>
      <c r="I81" s="121"/>
      <c r="J81" s="121"/>
    </row>
  </sheetData>
  <mergeCells count="15">
    <mergeCell ref="C70:D70"/>
    <mergeCell ref="A5:B7"/>
    <mergeCell ref="C9:D9"/>
    <mergeCell ref="C67:D67"/>
    <mergeCell ref="C68:D68"/>
    <mergeCell ref="C69:D69"/>
    <mergeCell ref="C81:D81"/>
    <mergeCell ref="C72:D72"/>
    <mergeCell ref="B74:B79"/>
    <mergeCell ref="C74:D74"/>
    <mergeCell ref="C75:D75"/>
    <mergeCell ref="C76:D76"/>
    <mergeCell ref="C77:D77"/>
    <mergeCell ref="C78:D78"/>
    <mergeCell ref="C79:D79"/>
  </mergeCells>
  <pageMargins left="0.7" right="0.7" top="0.75" bottom="0.75" header="0.3" footer="0.3"/>
  <pageSetup scale="6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6DBC6-9254-4316-BFEF-D37BFB80914B}">
  <dimension ref="A1:H109"/>
  <sheetViews>
    <sheetView workbookViewId="0">
      <pane ySplit="1" topLeftCell="A2" activePane="bottomLeft" state="frozen"/>
      <selection pane="bottomLeft" activeCell="C9" sqref="C9"/>
    </sheetView>
  </sheetViews>
  <sheetFormatPr defaultRowHeight="13.8" x14ac:dyDescent="0.25"/>
  <cols>
    <col min="1" max="1" width="11.19921875" customWidth="1"/>
    <col min="2" max="2" width="34.19921875" customWidth="1"/>
    <col min="3" max="3" width="15.19921875" customWidth="1"/>
    <col min="4" max="6" width="15.69921875" customWidth="1"/>
    <col min="7" max="7" width="15.59765625" customWidth="1"/>
    <col min="8" max="8" width="16.09765625" customWidth="1"/>
  </cols>
  <sheetData>
    <row r="1" spans="1:8" x14ac:dyDescent="0.25">
      <c r="A1" s="484" t="s">
        <v>7</v>
      </c>
      <c r="B1" s="484" t="s">
        <v>168</v>
      </c>
      <c r="C1" s="484" t="s">
        <v>169</v>
      </c>
      <c r="D1" s="484" t="s">
        <v>170</v>
      </c>
      <c r="E1" s="484" t="s">
        <v>487</v>
      </c>
      <c r="F1" s="484" t="s">
        <v>488</v>
      </c>
      <c r="G1" s="484" t="s">
        <v>173</v>
      </c>
      <c r="H1" s="484" t="s">
        <v>174</v>
      </c>
    </row>
    <row r="2" spans="1:8" x14ac:dyDescent="0.25">
      <c r="A2" s="477" t="s">
        <v>178</v>
      </c>
      <c r="B2" s="477" t="s">
        <v>179</v>
      </c>
      <c r="C2" s="478">
        <v>1865607670</v>
      </c>
      <c r="D2" s="478"/>
      <c r="E2" s="478">
        <v>155837787</v>
      </c>
      <c r="F2" s="478">
        <v>147474427</v>
      </c>
      <c r="G2" s="478">
        <v>1873971030</v>
      </c>
      <c r="H2" s="478"/>
    </row>
    <row r="3" spans="1:8" x14ac:dyDescent="0.25">
      <c r="A3" s="479" t="s">
        <v>180</v>
      </c>
      <c r="B3" s="479" t="s">
        <v>181</v>
      </c>
      <c r="C3" s="480">
        <v>758038940</v>
      </c>
      <c r="D3" s="480"/>
      <c r="E3" s="480">
        <v>69671287</v>
      </c>
      <c r="F3" s="480">
        <v>147474427</v>
      </c>
      <c r="G3" s="480">
        <v>680235800</v>
      </c>
      <c r="H3" s="480"/>
    </row>
    <row r="4" spans="1:8" x14ac:dyDescent="0.25">
      <c r="A4" s="479" t="s">
        <v>182</v>
      </c>
      <c r="B4" s="479" t="s">
        <v>183</v>
      </c>
      <c r="C4" s="480">
        <v>757910929</v>
      </c>
      <c r="D4" s="480"/>
      <c r="E4" s="480">
        <v>69671266</v>
      </c>
      <c r="F4" s="480">
        <v>147474427</v>
      </c>
      <c r="G4" s="481">
        <v>680107768</v>
      </c>
      <c r="H4" s="480"/>
    </row>
    <row r="5" spans="1:8" x14ac:dyDescent="0.25">
      <c r="A5" s="479" t="s">
        <v>605</v>
      </c>
      <c r="B5" s="479" t="s">
        <v>596</v>
      </c>
      <c r="C5" s="480">
        <v>128011</v>
      </c>
      <c r="D5" s="480"/>
      <c r="E5" s="480">
        <v>21</v>
      </c>
      <c r="F5" s="480"/>
      <c r="G5" s="481">
        <v>128032</v>
      </c>
      <c r="H5" s="480"/>
    </row>
    <row r="6" spans="1:8" x14ac:dyDescent="0.25">
      <c r="A6" s="479" t="s">
        <v>184</v>
      </c>
      <c r="B6" s="479" t="s">
        <v>185</v>
      </c>
      <c r="C6" s="480">
        <v>1107568730</v>
      </c>
      <c r="D6" s="480"/>
      <c r="E6" s="480">
        <v>86166500</v>
      </c>
      <c r="F6" s="480"/>
      <c r="G6" s="481">
        <v>1193735230</v>
      </c>
      <c r="H6" s="480"/>
    </row>
    <row r="7" spans="1:8" x14ac:dyDescent="0.25">
      <c r="A7" s="479" t="s">
        <v>186</v>
      </c>
      <c r="B7" s="479" t="s">
        <v>187</v>
      </c>
      <c r="C7" s="480">
        <v>1107568730</v>
      </c>
      <c r="D7" s="480"/>
      <c r="E7" s="480">
        <v>86166500</v>
      </c>
      <c r="F7" s="480"/>
      <c r="G7" s="480">
        <v>1193735230</v>
      </c>
      <c r="H7" s="480"/>
    </row>
    <row r="8" spans="1:8" x14ac:dyDescent="0.25">
      <c r="A8" s="477" t="s">
        <v>188</v>
      </c>
      <c r="B8" s="477" t="s">
        <v>189</v>
      </c>
      <c r="C8" s="478"/>
      <c r="D8" s="478">
        <v>711080000</v>
      </c>
      <c r="E8" s="478">
        <v>2041144980</v>
      </c>
      <c r="F8" s="478">
        <v>155896980</v>
      </c>
      <c r="G8" s="478">
        <v>1174168000</v>
      </c>
      <c r="H8" s="478"/>
    </row>
    <row r="9" spans="1:8" x14ac:dyDescent="0.25">
      <c r="A9" s="479" t="s">
        <v>190</v>
      </c>
      <c r="B9" s="479" t="s">
        <v>191</v>
      </c>
      <c r="C9" s="480"/>
      <c r="D9" s="480">
        <v>711080000</v>
      </c>
      <c r="E9" s="480">
        <v>2041144980</v>
      </c>
      <c r="F9" s="480">
        <v>155896980</v>
      </c>
      <c r="G9" s="480">
        <v>1174168000</v>
      </c>
      <c r="H9" s="480"/>
    </row>
    <row r="10" spans="1:8" x14ac:dyDescent="0.25">
      <c r="A10" s="479" t="s">
        <v>192</v>
      </c>
      <c r="B10" s="479" t="s">
        <v>193</v>
      </c>
      <c r="C10" s="480"/>
      <c r="D10" s="480">
        <v>711080000</v>
      </c>
      <c r="E10" s="480">
        <v>2041144980</v>
      </c>
      <c r="F10" s="480">
        <v>155896980</v>
      </c>
      <c r="G10" s="480">
        <v>1174168000</v>
      </c>
      <c r="H10" s="480"/>
    </row>
    <row r="11" spans="1:8" x14ac:dyDescent="0.25">
      <c r="A11" s="479" t="s">
        <v>457</v>
      </c>
      <c r="B11" s="479" t="s">
        <v>458</v>
      </c>
      <c r="C11" s="480"/>
      <c r="D11" s="480">
        <v>711080000</v>
      </c>
      <c r="E11" s="480">
        <v>1954800000</v>
      </c>
      <c r="F11" s="480">
        <v>69552000</v>
      </c>
      <c r="G11" s="480">
        <v>1174168000</v>
      </c>
      <c r="H11" s="480"/>
    </row>
    <row r="12" spans="1:8" x14ac:dyDescent="0.25">
      <c r="A12" s="479" t="s">
        <v>194</v>
      </c>
      <c r="B12" s="479" t="s">
        <v>195</v>
      </c>
      <c r="C12" s="480"/>
      <c r="D12" s="480"/>
      <c r="E12" s="480">
        <v>86344980</v>
      </c>
      <c r="F12" s="480">
        <v>86344980</v>
      </c>
      <c r="G12" s="480"/>
      <c r="H12" s="480"/>
    </row>
    <row r="13" spans="1:8" x14ac:dyDescent="0.25">
      <c r="A13" s="477" t="s">
        <v>196</v>
      </c>
      <c r="B13" s="477" t="s">
        <v>197</v>
      </c>
      <c r="C13" s="478">
        <v>37788228</v>
      </c>
      <c r="D13" s="478"/>
      <c r="E13" s="478">
        <v>106426847</v>
      </c>
      <c r="F13" s="478">
        <v>144215075</v>
      </c>
      <c r="G13" s="478"/>
      <c r="H13" s="478"/>
    </row>
    <row r="14" spans="1:8" x14ac:dyDescent="0.25">
      <c r="A14" s="479" t="s">
        <v>198</v>
      </c>
      <c r="B14" s="479" t="s">
        <v>199</v>
      </c>
      <c r="C14" s="480">
        <v>37788228</v>
      </c>
      <c r="D14" s="480"/>
      <c r="E14" s="480">
        <v>106426847</v>
      </c>
      <c r="F14" s="480">
        <v>144215075</v>
      </c>
      <c r="G14" s="480"/>
      <c r="H14" s="480"/>
    </row>
    <row r="15" spans="1:8" x14ac:dyDescent="0.25">
      <c r="A15" s="479" t="s">
        <v>200</v>
      </c>
      <c r="B15" s="479" t="s">
        <v>201</v>
      </c>
      <c r="C15" s="480">
        <v>37788228</v>
      </c>
      <c r="D15" s="480"/>
      <c r="E15" s="480">
        <v>106426847</v>
      </c>
      <c r="F15" s="480">
        <v>144215075</v>
      </c>
      <c r="G15" s="480"/>
      <c r="H15" s="480"/>
    </row>
    <row r="16" spans="1:8" x14ac:dyDescent="0.25">
      <c r="A16" s="479" t="s">
        <v>202</v>
      </c>
      <c r="B16" s="479" t="s">
        <v>203</v>
      </c>
      <c r="C16" s="480">
        <v>37788228</v>
      </c>
      <c r="D16" s="480"/>
      <c r="E16" s="480">
        <v>106426847</v>
      </c>
      <c r="F16" s="480">
        <v>144215075</v>
      </c>
      <c r="G16" s="480"/>
      <c r="H16" s="480"/>
    </row>
    <row r="17" spans="1:8" x14ac:dyDescent="0.25">
      <c r="A17" s="479" t="s">
        <v>204</v>
      </c>
      <c r="B17" s="479" t="s">
        <v>205</v>
      </c>
      <c r="C17" s="480"/>
      <c r="D17" s="480"/>
      <c r="E17" s="480"/>
      <c r="F17" s="480"/>
      <c r="G17" s="480"/>
      <c r="H17" s="480"/>
    </row>
    <row r="18" spans="1:8" x14ac:dyDescent="0.25">
      <c r="A18" s="479" t="s">
        <v>206</v>
      </c>
      <c r="B18" s="479" t="s">
        <v>207</v>
      </c>
      <c r="C18" s="480"/>
      <c r="D18" s="480"/>
      <c r="E18" s="480"/>
      <c r="F18" s="480"/>
      <c r="G18" s="480"/>
      <c r="H18" s="480"/>
    </row>
    <row r="19" spans="1:8" x14ac:dyDescent="0.25">
      <c r="A19" s="477" t="s">
        <v>208</v>
      </c>
      <c r="B19" s="477" t="s">
        <v>209</v>
      </c>
      <c r="C19" s="478"/>
      <c r="D19" s="478"/>
      <c r="E19" s="478"/>
      <c r="F19" s="478"/>
      <c r="G19" s="478"/>
      <c r="H19" s="478"/>
    </row>
    <row r="20" spans="1:8" x14ac:dyDescent="0.25">
      <c r="A20" s="479" t="s">
        <v>210</v>
      </c>
      <c r="B20" s="479" t="s">
        <v>211</v>
      </c>
      <c r="C20" s="480"/>
      <c r="D20" s="480"/>
      <c r="E20" s="480"/>
      <c r="F20" s="480"/>
      <c r="G20" s="480"/>
      <c r="H20" s="480"/>
    </row>
    <row r="21" spans="1:8" x14ac:dyDescent="0.25">
      <c r="A21" s="477" t="s">
        <v>212</v>
      </c>
      <c r="B21" s="477" t="s">
        <v>213</v>
      </c>
      <c r="C21" s="478"/>
      <c r="D21" s="478"/>
      <c r="E21" s="478"/>
      <c r="F21" s="478"/>
      <c r="G21" s="478"/>
      <c r="H21" s="478"/>
    </row>
    <row r="22" spans="1:8" x14ac:dyDescent="0.25">
      <c r="A22" s="479" t="s">
        <v>214</v>
      </c>
      <c r="B22" s="479" t="s">
        <v>213</v>
      </c>
      <c r="C22" s="480"/>
      <c r="D22" s="480"/>
      <c r="E22" s="480"/>
      <c r="F22" s="480"/>
      <c r="G22" s="480"/>
      <c r="H22" s="480"/>
    </row>
    <row r="23" spans="1:8" x14ac:dyDescent="0.25">
      <c r="A23" s="477" t="s">
        <v>215</v>
      </c>
      <c r="B23" s="477" t="s">
        <v>216</v>
      </c>
      <c r="C23" s="478"/>
      <c r="D23" s="478"/>
      <c r="E23" s="478">
        <v>27884944</v>
      </c>
      <c r="F23" s="478">
        <v>27884944</v>
      </c>
      <c r="G23" s="478"/>
      <c r="H23" s="478"/>
    </row>
    <row r="24" spans="1:8" x14ac:dyDescent="0.25">
      <c r="A24" s="479" t="s">
        <v>217</v>
      </c>
      <c r="B24" s="479" t="s">
        <v>218</v>
      </c>
      <c r="C24" s="480"/>
      <c r="D24" s="480"/>
      <c r="E24" s="480">
        <v>27884944</v>
      </c>
      <c r="F24" s="480">
        <v>27884944</v>
      </c>
      <c r="G24" s="480"/>
      <c r="H24" s="480"/>
    </row>
    <row r="25" spans="1:8" x14ac:dyDescent="0.25">
      <c r="A25" s="477" t="s">
        <v>219</v>
      </c>
      <c r="B25" s="477" t="s">
        <v>220</v>
      </c>
      <c r="C25" s="478"/>
      <c r="D25" s="478"/>
      <c r="E25" s="478">
        <v>1280000000</v>
      </c>
      <c r="F25" s="478">
        <v>1280000000</v>
      </c>
      <c r="G25" s="478"/>
      <c r="H25" s="478"/>
    </row>
    <row r="26" spans="1:8" x14ac:dyDescent="0.25">
      <c r="A26" s="479" t="s">
        <v>221</v>
      </c>
      <c r="B26" s="479" t="s">
        <v>222</v>
      </c>
      <c r="C26" s="480"/>
      <c r="D26" s="480"/>
      <c r="E26" s="480">
        <v>1280000000</v>
      </c>
      <c r="F26" s="480">
        <v>1280000000</v>
      </c>
      <c r="G26" s="480"/>
      <c r="H26" s="480"/>
    </row>
    <row r="27" spans="1:8" x14ac:dyDescent="0.25">
      <c r="A27" s="477" t="s">
        <v>223</v>
      </c>
      <c r="B27" s="477" t="s">
        <v>224</v>
      </c>
      <c r="C27" s="478">
        <v>61023627</v>
      </c>
      <c r="D27" s="478"/>
      <c r="E27" s="478"/>
      <c r="F27" s="478">
        <v>11062929</v>
      </c>
      <c r="G27" s="478">
        <v>49960698</v>
      </c>
      <c r="H27" s="478"/>
    </row>
    <row r="28" spans="1:8" x14ac:dyDescent="0.25">
      <c r="A28" s="479" t="s">
        <v>225</v>
      </c>
      <c r="B28" s="479" t="s">
        <v>226</v>
      </c>
      <c r="C28" s="480">
        <v>60000000</v>
      </c>
      <c r="D28" s="480"/>
      <c r="E28" s="480"/>
      <c r="F28" s="480">
        <v>11000000</v>
      </c>
      <c r="G28" s="480">
        <v>49000000</v>
      </c>
      <c r="H28" s="480"/>
    </row>
    <row r="29" spans="1:8" x14ac:dyDescent="0.25">
      <c r="A29" s="479" t="s">
        <v>227</v>
      </c>
      <c r="B29" s="479" t="s">
        <v>228</v>
      </c>
      <c r="C29" s="480">
        <v>60000000</v>
      </c>
      <c r="D29" s="480"/>
      <c r="E29" s="480"/>
      <c r="F29" s="480">
        <v>11000000</v>
      </c>
      <c r="G29" s="480">
        <v>49000000</v>
      </c>
      <c r="H29" s="480"/>
    </row>
    <row r="30" spans="1:8" x14ac:dyDescent="0.25">
      <c r="A30" s="479" t="s">
        <v>229</v>
      </c>
      <c r="B30" s="479" t="s">
        <v>230</v>
      </c>
      <c r="C30" s="480">
        <v>1023627</v>
      </c>
      <c r="D30" s="480"/>
      <c r="E30" s="480"/>
      <c r="F30" s="480">
        <v>62929</v>
      </c>
      <c r="G30" s="480">
        <v>960698</v>
      </c>
      <c r="H30" s="480"/>
    </row>
    <row r="31" spans="1:8" x14ac:dyDescent="0.25">
      <c r="A31" s="479" t="s">
        <v>231</v>
      </c>
      <c r="B31" s="479" t="s">
        <v>232</v>
      </c>
      <c r="C31" s="480">
        <v>1023627</v>
      </c>
      <c r="D31" s="480"/>
      <c r="E31" s="480"/>
      <c r="F31" s="480">
        <v>62929</v>
      </c>
      <c r="G31" s="480">
        <v>960698</v>
      </c>
      <c r="H31" s="480"/>
    </row>
    <row r="32" spans="1:8" x14ac:dyDescent="0.25">
      <c r="A32" s="477" t="s">
        <v>233</v>
      </c>
      <c r="B32" s="477" t="s">
        <v>234</v>
      </c>
      <c r="C32" s="478">
        <v>5000000</v>
      </c>
      <c r="D32" s="478"/>
      <c r="E32" s="478"/>
      <c r="F32" s="478"/>
      <c r="G32" s="478">
        <v>5000000</v>
      </c>
      <c r="H32" s="478"/>
    </row>
    <row r="33" spans="1:8" x14ac:dyDescent="0.25">
      <c r="A33" s="479" t="s">
        <v>235</v>
      </c>
      <c r="B33" s="479" t="s">
        <v>236</v>
      </c>
      <c r="C33" s="480">
        <v>5000000</v>
      </c>
      <c r="D33" s="480"/>
      <c r="E33" s="480"/>
      <c r="F33" s="480"/>
      <c r="G33" s="480">
        <v>5000000</v>
      </c>
      <c r="H33" s="480"/>
    </row>
    <row r="34" spans="1:8" x14ac:dyDescent="0.25">
      <c r="A34" s="477" t="s">
        <v>237</v>
      </c>
      <c r="B34" s="477" t="s">
        <v>238</v>
      </c>
      <c r="C34" s="478">
        <v>553260841</v>
      </c>
      <c r="D34" s="478">
        <v>44000000</v>
      </c>
      <c r="E34" s="478">
        <v>106360409</v>
      </c>
      <c r="F34" s="478">
        <v>1437063304</v>
      </c>
      <c r="G34" s="478">
        <v>19877946</v>
      </c>
      <c r="H34" s="478">
        <v>841320000</v>
      </c>
    </row>
    <row r="35" spans="1:8" x14ac:dyDescent="0.25">
      <c r="A35" s="479" t="s">
        <v>239</v>
      </c>
      <c r="B35" s="479" t="s">
        <v>240</v>
      </c>
      <c r="C35" s="480">
        <v>553260841</v>
      </c>
      <c r="D35" s="480">
        <v>44000000</v>
      </c>
      <c r="E35" s="480">
        <v>106360409</v>
      </c>
      <c r="F35" s="480">
        <v>1437063304</v>
      </c>
      <c r="G35" s="480">
        <v>19877946</v>
      </c>
      <c r="H35" s="480">
        <v>841320000</v>
      </c>
    </row>
    <row r="36" spans="1:8" x14ac:dyDescent="0.25">
      <c r="A36" s="479" t="s">
        <v>241</v>
      </c>
      <c r="B36" s="479" t="s">
        <v>242</v>
      </c>
      <c r="C36" s="480">
        <v>553260841</v>
      </c>
      <c r="D36" s="480">
        <v>44000000</v>
      </c>
      <c r="E36" s="480">
        <v>106360409</v>
      </c>
      <c r="F36" s="480">
        <v>1437063304</v>
      </c>
      <c r="G36" s="480">
        <v>19877946</v>
      </c>
      <c r="H36" s="480">
        <v>841320000</v>
      </c>
    </row>
    <row r="37" spans="1:8" x14ac:dyDescent="0.25">
      <c r="A37" s="479" t="s">
        <v>243</v>
      </c>
      <c r="B37" s="479" t="s">
        <v>244</v>
      </c>
      <c r="C37" s="480">
        <v>553260841</v>
      </c>
      <c r="D37" s="480">
        <v>44000000</v>
      </c>
      <c r="E37" s="480">
        <v>106360409</v>
      </c>
      <c r="F37" s="480">
        <v>1437063304</v>
      </c>
      <c r="G37" s="480">
        <v>19877946</v>
      </c>
      <c r="H37" s="480">
        <v>841320000</v>
      </c>
    </row>
    <row r="38" spans="1:8" x14ac:dyDescent="0.25">
      <c r="A38" s="477" t="s">
        <v>245</v>
      </c>
      <c r="B38" s="477" t="s">
        <v>246</v>
      </c>
      <c r="C38" s="478"/>
      <c r="D38" s="478">
        <v>514387</v>
      </c>
      <c r="E38" s="478">
        <v>144215075</v>
      </c>
      <c r="F38" s="478">
        <v>151794285</v>
      </c>
      <c r="G38" s="478"/>
      <c r="H38" s="478">
        <v>8093597</v>
      </c>
    </row>
    <row r="39" spans="1:8" x14ac:dyDescent="0.25">
      <c r="A39" s="479" t="s">
        <v>247</v>
      </c>
      <c r="B39" s="479" t="s">
        <v>248</v>
      </c>
      <c r="C39" s="480"/>
      <c r="D39" s="480"/>
      <c r="E39" s="480">
        <v>144215075</v>
      </c>
      <c r="F39" s="480">
        <v>151195924</v>
      </c>
      <c r="G39" s="480"/>
      <c r="H39" s="480">
        <v>6980849</v>
      </c>
    </row>
    <row r="40" spans="1:8" x14ac:dyDescent="0.25">
      <c r="A40" s="479" t="s">
        <v>249</v>
      </c>
      <c r="B40" s="479" t="s">
        <v>250</v>
      </c>
      <c r="C40" s="480"/>
      <c r="D40" s="480"/>
      <c r="E40" s="480">
        <v>144215075</v>
      </c>
      <c r="F40" s="480">
        <v>151195924</v>
      </c>
      <c r="G40" s="480"/>
      <c r="H40" s="480">
        <v>6980849</v>
      </c>
    </row>
    <row r="41" spans="1:8" x14ac:dyDescent="0.25">
      <c r="A41" s="479" t="s">
        <v>251</v>
      </c>
      <c r="B41" s="479" t="s">
        <v>252</v>
      </c>
      <c r="C41" s="480"/>
      <c r="D41" s="480"/>
      <c r="E41" s="480">
        <v>144215075</v>
      </c>
      <c r="F41" s="480">
        <v>151195924</v>
      </c>
      <c r="G41" s="480"/>
      <c r="H41" s="480">
        <v>6980849</v>
      </c>
    </row>
    <row r="42" spans="1:8" x14ac:dyDescent="0.25">
      <c r="A42" s="479" t="s">
        <v>253</v>
      </c>
      <c r="B42" s="479" t="s">
        <v>254</v>
      </c>
      <c r="C42" s="480"/>
      <c r="D42" s="480"/>
      <c r="E42" s="480"/>
      <c r="F42" s="480"/>
      <c r="G42" s="480"/>
      <c r="H42" s="480"/>
    </row>
    <row r="43" spans="1:8" x14ac:dyDescent="0.25">
      <c r="A43" s="479" t="s">
        <v>255</v>
      </c>
      <c r="B43" s="479" t="s">
        <v>256</v>
      </c>
      <c r="C43" s="480"/>
      <c r="D43" s="480"/>
      <c r="E43" s="480"/>
      <c r="F43" s="480"/>
      <c r="G43" s="480"/>
      <c r="H43" s="480"/>
    </row>
    <row r="44" spans="1:8" x14ac:dyDescent="0.25">
      <c r="A44" s="479" t="s">
        <v>257</v>
      </c>
      <c r="B44" s="479" t="s">
        <v>258</v>
      </c>
      <c r="C44" s="480"/>
      <c r="D44" s="480"/>
      <c r="E44" s="480"/>
      <c r="F44" s="480"/>
      <c r="G44" s="480"/>
      <c r="H44" s="480"/>
    </row>
    <row r="45" spans="1:8" x14ac:dyDescent="0.25">
      <c r="A45" s="479" t="s">
        <v>259</v>
      </c>
      <c r="B45" s="479" t="s">
        <v>260</v>
      </c>
      <c r="C45" s="480"/>
      <c r="D45" s="480"/>
      <c r="E45" s="480"/>
      <c r="F45" s="480"/>
      <c r="G45" s="480"/>
      <c r="H45" s="480"/>
    </row>
    <row r="46" spans="1:8" x14ac:dyDescent="0.25">
      <c r="A46" s="479" t="s">
        <v>261</v>
      </c>
      <c r="B46" s="479" t="s">
        <v>262</v>
      </c>
      <c r="C46" s="480"/>
      <c r="D46" s="480"/>
      <c r="E46" s="480"/>
      <c r="F46" s="480"/>
      <c r="G46" s="480"/>
      <c r="H46" s="480"/>
    </row>
    <row r="47" spans="1:8" x14ac:dyDescent="0.25">
      <c r="A47" s="479" t="s">
        <v>263</v>
      </c>
      <c r="B47" s="479" t="s">
        <v>264</v>
      </c>
      <c r="C47" s="480"/>
      <c r="D47" s="480"/>
      <c r="E47" s="480"/>
      <c r="F47" s="480"/>
      <c r="G47" s="480"/>
      <c r="H47" s="480"/>
    </row>
    <row r="48" spans="1:8" x14ac:dyDescent="0.25">
      <c r="A48" s="479" t="s">
        <v>265</v>
      </c>
      <c r="B48" s="479" t="s">
        <v>266</v>
      </c>
      <c r="C48" s="480"/>
      <c r="D48" s="480"/>
      <c r="E48" s="480"/>
      <c r="F48" s="480"/>
      <c r="G48" s="480"/>
      <c r="H48" s="480"/>
    </row>
    <row r="49" spans="1:8" x14ac:dyDescent="0.25">
      <c r="A49" s="479" t="s">
        <v>267</v>
      </c>
      <c r="B49" s="479" t="s">
        <v>268</v>
      </c>
      <c r="C49" s="480"/>
      <c r="D49" s="480"/>
      <c r="E49" s="480"/>
      <c r="F49" s="480"/>
      <c r="G49" s="480"/>
      <c r="H49" s="480"/>
    </row>
    <row r="50" spans="1:8" x14ac:dyDescent="0.25">
      <c r="A50" s="479" t="s">
        <v>269</v>
      </c>
      <c r="B50" s="479" t="s">
        <v>270</v>
      </c>
      <c r="C50" s="480"/>
      <c r="D50" s="480">
        <v>514387</v>
      </c>
      <c r="E50" s="480"/>
      <c r="F50" s="480">
        <v>598361</v>
      </c>
      <c r="G50" s="480"/>
      <c r="H50" s="480">
        <v>1112748</v>
      </c>
    </row>
    <row r="51" spans="1:8" x14ac:dyDescent="0.25">
      <c r="A51" s="479" t="s">
        <v>271</v>
      </c>
      <c r="B51" s="479" t="s">
        <v>272</v>
      </c>
      <c r="C51" s="480"/>
      <c r="D51" s="480"/>
      <c r="E51" s="480"/>
      <c r="F51" s="480"/>
      <c r="G51" s="480"/>
      <c r="H51" s="480"/>
    </row>
    <row r="52" spans="1:8" x14ac:dyDescent="0.25">
      <c r="A52" s="479" t="s">
        <v>273</v>
      </c>
      <c r="B52" s="479" t="s">
        <v>274</v>
      </c>
      <c r="C52" s="480"/>
      <c r="D52" s="480"/>
      <c r="E52" s="480"/>
      <c r="F52" s="480"/>
      <c r="G52" s="480"/>
      <c r="H52" s="480"/>
    </row>
    <row r="53" spans="1:8" x14ac:dyDescent="0.25">
      <c r="A53" s="477" t="s">
        <v>275</v>
      </c>
      <c r="B53" s="477" t="s">
        <v>276</v>
      </c>
      <c r="C53" s="478"/>
      <c r="D53" s="478"/>
      <c r="E53" s="478">
        <v>26281888</v>
      </c>
      <c r="F53" s="478">
        <v>26281888</v>
      </c>
      <c r="G53" s="478"/>
      <c r="H53" s="478"/>
    </row>
    <row r="54" spans="1:8" x14ac:dyDescent="0.25">
      <c r="A54" s="479" t="s">
        <v>277</v>
      </c>
      <c r="B54" s="479" t="s">
        <v>278</v>
      </c>
      <c r="C54" s="480"/>
      <c r="D54" s="480"/>
      <c r="E54" s="480">
        <v>26281888</v>
      </c>
      <c r="F54" s="480">
        <v>26281888</v>
      </c>
      <c r="G54" s="480"/>
      <c r="H54" s="480"/>
    </row>
    <row r="55" spans="1:8" x14ac:dyDescent="0.25">
      <c r="A55" s="477" t="s">
        <v>279</v>
      </c>
      <c r="B55" s="477" t="s">
        <v>280</v>
      </c>
      <c r="C55" s="478"/>
      <c r="D55" s="478"/>
      <c r="E55" s="478"/>
      <c r="F55" s="478"/>
      <c r="G55" s="478"/>
      <c r="H55" s="478"/>
    </row>
    <row r="56" spans="1:8" x14ac:dyDescent="0.25">
      <c r="A56" s="479" t="s">
        <v>281</v>
      </c>
      <c r="B56" s="479" t="s">
        <v>282</v>
      </c>
      <c r="C56" s="480"/>
      <c r="D56" s="480"/>
      <c r="E56" s="480"/>
      <c r="F56" s="480"/>
      <c r="G56" s="480"/>
      <c r="H56" s="480"/>
    </row>
    <row r="57" spans="1:8" x14ac:dyDescent="0.25">
      <c r="A57" s="479" t="s">
        <v>283</v>
      </c>
      <c r="B57" s="479" t="s">
        <v>284</v>
      </c>
      <c r="C57" s="480"/>
      <c r="D57" s="480"/>
      <c r="E57" s="480"/>
      <c r="F57" s="480"/>
      <c r="G57" s="480"/>
      <c r="H57" s="480"/>
    </row>
    <row r="58" spans="1:8" x14ac:dyDescent="0.25">
      <c r="A58" s="477" t="s">
        <v>285</v>
      </c>
      <c r="B58" s="477" t="s">
        <v>286</v>
      </c>
      <c r="C58" s="478"/>
      <c r="D58" s="478">
        <v>12050548</v>
      </c>
      <c r="E58" s="478">
        <v>17413236</v>
      </c>
      <c r="F58" s="478">
        <v>16911212</v>
      </c>
      <c r="G58" s="478"/>
      <c r="H58" s="478">
        <v>11548524</v>
      </c>
    </row>
    <row r="59" spans="1:8" x14ac:dyDescent="0.25">
      <c r="A59" s="479" t="s">
        <v>287</v>
      </c>
      <c r="B59" s="479" t="s">
        <v>288</v>
      </c>
      <c r="C59" s="480"/>
      <c r="D59" s="480"/>
      <c r="E59" s="480">
        <v>4273392</v>
      </c>
      <c r="F59" s="480">
        <v>4273392</v>
      </c>
      <c r="G59" s="480"/>
      <c r="H59" s="480"/>
    </row>
    <row r="60" spans="1:8" x14ac:dyDescent="0.25">
      <c r="A60" s="479" t="s">
        <v>289</v>
      </c>
      <c r="B60" s="479" t="s">
        <v>290</v>
      </c>
      <c r="C60" s="480"/>
      <c r="D60" s="480"/>
      <c r="E60" s="480">
        <v>754128</v>
      </c>
      <c r="F60" s="480">
        <v>754128</v>
      </c>
      <c r="G60" s="480"/>
      <c r="H60" s="480"/>
    </row>
    <row r="61" spans="1:8" x14ac:dyDescent="0.25">
      <c r="A61" s="479" t="s">
        <v>291</v>
      </c>
      <c r="B61" s="479" t="s">
        <v>292</v>
      </c>
      <c r="C61" s="480"/>
      <c r="D61" s="480"/>
      <c r="E61" s="480">
        <v>335168</v>
      </c>
      <c r="F61" s="480">
        <v>335168</v>
      </c>
      <c r="G61" s="480"/>
      <c r="H61" s="480"/>
    </row>
    <row r="62" spans="1:8" x14ac:dyDescent="0.25">
      <c r="A62" s="479" t="s">
        <v>293</v>
      </c>
      <c r="B62" s="479" t="s">
        <v>286</v>
      </c>
      <c r="C62" s="480"/>
      <c r="D62" s="480">
        <v>12050548</v>
      </c>
      <c r="E62" s="480">
        <v>12050548</v>
      </c>
      <c r="F62" s="480">
        <v>11548524</v>
      </c>
      <c r="G62" s="480"/>
      <c r="H62" s="480">
        <v>11548524</v>
      </c>
    </row>
    <row r="63" spans="1:8" x14ac:dyDescent="0.25">
      <c r="A63" s="479" t="s">
        <v>294</v>
      </c>
      <c r="B63" s="479" t="s">
        <v>295</v>
      </c>
      <c r="C63" s="480"/>
      <c r="D63" s="480">
        <v>12050548</v>
      </c>
      <c r="E63" s="480">
        <v>12050548</v>
      </c>
      <c r="F63" s="480">
        <v>11548524</v>
      </c>
      <c r="G63" s="480"/>
      <c r="H63" s="480">
        <v>11548524</v>
      </c>
    </row>
    <row r="64" spans="1:8" x14ac:dyDescent="0.25">
      <c r="A64" s="479" t="s">
        <v>296</v>
      </c>
      <c r="B64" s="479" t="s">
        <v>297</v>
      </c>
      <c r="C64" s="480"/>
      <c r="D64" s="480">
        <v>12050548</v>
      </c>
      <c r="E64" s="480">
        <v>12050548</v>
      </c>
      <c r="F64" s="480">
        <v>11548524</v>
      </c>
      <c r="G64" s="480"/>
      <c r="H64" s="481">
        <v>11548524</v>
      </c>
    </row>
    <row r="65" spans="1:8" x14ac:dyDescent="0.25">
      <c r="A65" s="477" t="s">
        <v>298</v>
      </c>
      <c r="B65" s="477" t="s">
        <v>299</v>
      </c>
      <c r="C65" s="478"/>
      <c r="D65" s="478">
        <v>600000000</v>
      </c>
      <c r="E65" s="478"/>
      <c r="F65" s="478"/>
      <c r="G65" s="478"/>
      <c r="H65" s="478">
        <v>600000000</v>
      </c>
    </row>
    <row r="66" spans="1:8" x14ac:dyDescent="0.25">
      <c r="A66" s="479" t="s">
        <v>300</v>
      </c>
      <c r="B66" s="479" t="s">
        <v>301</v>
      </c>
      <c r="C66" s="480"/>
      <c r="D66" s="480">
        <v>600000000</v>
      </c>
      <c r="E66" s="480"/>
      <c r="F66" s="480"/>
      <c r="G66" s="480"/>
      <c r="H66" s="480">
        <v>600000000</v>
      </c>
    </row>
    <row r="67" spans="1:8" x14ac:dyDescent="0.25">
      <c r="A67" s="479" t="s">
        <v>302</v>
      </c>
      <c r="B67" s="479" t="s">
        <v>303</v>
      </c>
      <c r="C67" s="480"/>
      <c r="D67" s="480">
        <v>600000000</v>
      </c>
      <c r="E67" s="480"/>
      <c r="F67" s="480"/>
      <c r="G67" s="480"/>
      <c r="H67" s="480">
        <v>600000000</v>
      </c>
    </row>
    <row r="68" spans="1:8" x14ac:dyDescent="0.25">
      <c r="A68" s="479" t="s">
        <v>304</v>
      </c>
      <c r="B68" s="479" t="s">
        <v>301</v>
      </c>
      <c r="C68" s="480"/>
      <c r="D68" s="480">
        <v>600000000</v>
      </c>
      <c r="E68" s="480"/>
      <c r="F68" s="480"/>
      <c r="G68" s="480"/>
      <c r="H68" s="480">
        <v>600000000</v>
      </c>
    </row>
    <row r="69" spans="1:8" x14ac:dyDescent="0.25">
      <c r="A69" s="477" t="s">
        <v>305</v>
      </c>
      <c r="B69" s="477" t="s">
        <v>306</v>
      </c>
      <c r="C69" s="478"/>
      <c r="D69" s="478">
        <v>1155035431</v>
      </c>
      <c r="E69" s="478"/>
      <c r="F69" s="478">
        <v>506980122</v>
      </c>
      <c r="G69" s="478"/>
      <c r="H69" s="478">
        <v>1662015553</v>
      </c>
    </row>
    <row r="70" spans="1:8" x14ac:dyDescent="0.25">
      <c r="A70" s="479" t="s">
        <v>307</v>
      </c>
      <c r="B70" s="479" t="s">
        <v>308</v>
      </c>
      <c r="C70" s="480"/>
      <c r="D70" s="480">
        <v>1021077429</v>
      </c>
      <c r="E70" s="480"/>
      <c r="F70" s="480"/>
      <c r="G70" s="480"/>
      <c r="H70" s="480">
        <v>1021077429</v>
      </c>
    </row>
    <row r="71" spans="1:8" x14ac:dyDescent="0.25">
      <c r="A71" s="479" t="s">
        <v>309</v>
      </c>
      <c r="B71" s="479" t="s">
        <v>310</v>
      </c>
      <c r="C71" s="480"/>
      <c r="D71" s="480">
        <v>133958002</v>
      </c>
      <c r="E71" s="480"/>
      <c r="F71" s="480">
        <v>506980122</v>
      </c>
      <c r="G71" s="480"/>
      <c r="H71" s="480">
        <v>640938124</v>
      </c>
    </row>
    <row r="72" spans="1:8" x14ac:dyDescent="0.25">
      <c r="A72" s="477" t="s">
        <v>311</v>
      </c>
      <c r="B72" s="477" t="s">
        <v>312</v>
      </c>
      <c r="C72" s="478"/>
      <c r="D72" s="478"/>
      <c r="E72" s="478">
        <v>1889949056</v>
      </c>
      <c r="F72" s="478">
        <v>1889949056</v>
      </c>
      <c r="G72" s="478"/>
      <c r="H72" s="478"/>
    </row>
    <row r="73" spans="1:8" x14ac:dyDescent="0.25">
      <c r="A73" s="479" t="s">
        <v>459</v>
      </c>
      <c r="B73" s="479" t="s">
        <v>460</v>
      </c>
      <c r="C73" s="480"/>
      <c r="D73" s="480"/>
      <c r="E73" s="480">
        <v>1810000000</v>
      </c>
      <c r="F73" s="480">
        <v>1810000000</v>
      </c>
      <c r="G73" s="480"/>
      <c r="H73" s="480"/>
    </row>
    <row r="74" spans="1:8" x14ac:dyDescent="0.25">
      <c r="A74" s="479" t="s">
        <v>461</v>
      </c>
      <c r="B74" s="479" t="s">
        <v>462</v>
      </c>
      <c r="C74" s="480"/>
      <c r="D74" s="480"/>
      <c r="E74" s="480">
        <v>1810000000</v>
      </c>
      <c r="F74" s="480">
        <v>1810000000</v>
      </c>
      <c r="G74" s="480"/>
      <c r="H74" s="480"/>
    </row>
    <row r="75" spans="1:8" x14ac:dyDescent="0.25">
      <c r="A75" s="479" t="s">
        <v>313</v>
      </c>
      <c r="B75" s="479" t="s">
        <v>314</v>
      </c>
      <c r="C75" s="480"/>
      <c r="D75" s="480"/>
      <c r="E75" s="480">
        <v>79949056</v>
      </c>
      <c r="F75" s="480">
        <v>79949056</v>
      </c>
      <c r="G75" s="480"/>
      <c r="H75" s="480"/>
    </row>
    <row r="76" spans="1:8" x14ac:dyDescent="0.25">
      <c r="A76" s="479" t="s">
        <v>577</v>
      </c>
      <c r="B76" s="479" t="s">
        <v>578</v>
      </c>
      <c r="C76" s="480"/>
      <c r="D76" s="480"/>
      <c r="E76" s="480"/>
      <c r="F76" s="480"/>
      <c r="G76" s="480"/>
      <c r="H76" s="480"/>
    </row>
    <row r="77" spans="1:8" x14ac:dyDescent="0.25">
      <c r="A77" s="479" t="s">
        <v>315</v>
      </c>
      <c r="B77" s="479" t="s">
        <v>316</v>
      </c>
      <c r="C77" s="480"/>
      <c r="D77" s="480"/>
      <c r="E77" s="480">
        <v>79949056</v>
      </c>
      <c r="F77" s="480">
        <v>79949056</v>
      </c>
      <c r="G77" s="480"/>
      <c r="H77" s="480"/>
    </row>
    <row r="78" spans="1:8" x14ac:dyDescent="0.25">
      <c r="A78" s="477" t="s">
        <v>317</v>
      </c>
      <c r="B78" s="477" t="s">
        <v>318</v>
      </c>
      <c r="C78" s="478"/>
      <c r="D78" s="478"/>
      <c r="E78" s="478">
        <v>119287</v>
      </c>
      <c r="F78" s="478">
        <v>119287</v>
      </c>
      <c r="G78" s="478"/>
      <c r="H78" s="478"/>
    </row>
    <row r="79" spans="1:8" x14ac:dyDescent="0.25">
      <c r="A79" s="479" t="s">
        <v>319</v>
      </c>
      <c r="B79" s="479" t="s">
        <v>320</v>
      </c>
      <c r="C79" s="480"/>
      <c r="D79" s="480"/>
      <c r="E79" s="480">
        <v>119287</v>
      </c>
      <c r="F79" s="480">
        <v>119287</v>
      </c>
      <c r="G79" s="480"/>
      <c r="H79" s="480"/>
    </row>
    <row r="80" spans="1:8" x14ac:dyDescent="0.25">
      <c r="A80" s="477" t="s">
        <v>321</v>
      </c>
      <c r="B80" s="477" t="s">
        <v>322</v>
      </c>
      <c r="C80" s="478"/>
      <c r="D80" s="478"/>
      <c r="E80" s="478">
        <v>27884944</v>
      </c>
      <c r="F80" s="478">
        <v>27884944</v>
      </c>
      <c r="G80" s="478"/>
      <c r="H80" s="478"/>
    </row>
    <row r="81" spans="1:8" x14ac:dyDescent="0.25">
      <c r="A81" s="477" t="s">
        <v>323</v>
      </c>
      <c r="B81" s="477" t="s">
        <v>324</v>
      </c>
      <c r="C81" s="478"/>
      <c r="D81" s="478"/>
      <c r="E81" s="478">
        <v>1307884944</v>
      </c>
      <c r="F81" s="478">
        <v>1307884944</v>
      </c>
      <c r="G81" s="478"/>
      <c r="H81" s="478"/>
    </row>
    <row r="82" spans="1:8" x14ac:dyDescent="0.25">
      <c r="A82" s="479" t="s">
        <v>325</v>
      </c>
      <c r="B82" s="479" t="s">
        <v>326</v>
      </c>
      <c r="C82" s="480"/>
      <c r="D82" s="480"/>
      <c r="E82" s="480">
        <v>1307884944</v>
      </c>
      <c r="F82" s="480">
        <v>1307884944</v>
      </c>
      <c r="G82" s="480"/>
      <c r="H82" s="480"/>
    </row>
    <row r="83" spans="1:8" x14ac:dyDescent="0.25">
      <c r="A83" s="479" t="s">
        <v>463</v>
      </c>
      <c r="B83" s="479" t="s">
        <v>464</v>
      </c>
      <c r="C83" s="480"/>
      <c r="D83" s="480"/>
      <c r="E83" s="480">
        <v>1280000000</v>
      </c>
      <c r="F83" s="480">
        <v>1280000000</v>
      </c>
      <c r="G83" s="480"/>
      <c r="H83" s="480"/>
    </row>
    <row r="84" spans="1:8" x14ac:dyDescent="0.25">
      <c r="A84" s="479" t="s">
        <v>327</v>
      </c>
      <c r="B84" s="479" t="s">
        <v>328</v>
      </c>
      <c r="C84" s="480"/>
      <c r="D84" s="480"/>
      <c r="E84" s="480">
        <v>27884944</v>
      </c>
      <c r="F84" s="480">
        <v>27884944</v>
      </c>
      <c r="G84" s="480"/>
      <c r="H84" s="480"/>
    </row>
    <row r="85" spans="1:8" x14ac:dyDescent="0.25">
      <c r="A85" s="477" t="s">
        <v>329</v>
      </c>
      <c r="B85" s="477" t="s">
        <v>330</v>
      </c>
      <c r="C85" s="478"/>
      <c r="D85" s="478"/>
      <c r="E85" s="478">
        <v>178480</v>
      </c>
      <c r="F85" s="478">
        <v>178480</v>
      </c>
      <c r="G85" s="478"/>
      <c r="H85" s="478"/>
    </row>
    <row r="86" spans="1:8" x14ac:dyDescent="0.25">
      <c r="A86" s="479" t="s">
        <v>331</v>
      </c>
      <c r="B86" s="479" t="s">
        <v>332</v>
      </c>
      <c r="C86" s="480"/>
      <c r="D86" s="480"/>
      <c r="E86" s="480">
        <v>178480</v>
      </c>
      <c r="F86" s="480">
        <v>178480</v>
      </c>
      <c r="G86" s="480"/>
      <c r="H86" s="480"/>
    </row>
    <row r="87" spans="1:8" x14ac:dyDescent="0.25">
      <c r="A87" s="477" t="s">
        <v>491</v>
      </c>
      <c r="B87" s="477" t="s">
        <v>492</v>
      </c>
      <c r="C87" s="478"/>
      <c r="D87" s="478"/>
      <c r="E87" s="478">
        <v>17300000</v>
      </c>
      <c r="F87" s="478">
        <v>17300000</v>
      </c>
      <c r="G87" s="478"/>
      <c r="H87" s="478"/>
    </row>
    <row r="88" spans="1:8" x14ac:dyDescent="0.25">
      <c r="A88" s="479" t="s">
        <v>493</v>
      </c>
      <c r="B88" s="479" t="s">
        <v>342</v>
      </c>
      <c r="C88" s="480"/>
      <c r="D88" s="480"/>
      <c r="E88" s="480">
        <v>17300000</v>
      </c>
      <c r="F88" s="480">
        <v>17300000</v>
      </c>
      <c r="G88" s="480"/>
      <c r="H88" s="480"/>
    </row>
    <row r="89" spans="1:8" x14ac:dyDescent="0.25">
      <c r="A89" s="477" t="s">
        <v>333</v>
      </c>
      <c r="B89" s="477" t="s">
        <v>334</v>
      </c>
      <c r="C89" s="478"/>
      <c r="D89" s="478"/>
      <c r="E89" s="478">
        <v>57724770</v>
      </c>
      <c r="F89" s="478">
        <v>57724770</v>
      </c>
      <c r="G89" s="478"/>
      <c r="H89" s="478"/>
    </row>
    <row r="90" spans="1:8" x14ac:dyDescent="0.25">
      <c r="A90" s="479" t="s">
        <v>335</v>
      </c>
      <c r="B90" s="479" t="s">
        <v>336</v>
      </c>
      <c r="C90" s="480"/>
      <c r="D90" s="480"/>
      <c r="E90" s="480">
        <v>8000000</v>
      </c>
      <c r="F90" s="480">
        <v>8000000</v>
      </c>
      <c r="G90" s="480"/>
      <c r="H90" s="480"/>
    </row>
    <row r="91" spans="1:8" x14ac:dyDescent="0.25">
      <c r="A91" s="479" t="s">
        <v>337</v>
      </c>
      <c r="B91" s="479" t="s">
        <v>338</v>
      </c>
      <c r="C91" s="480"/>
      <c r="D91" s="480"/>
      <c r="E91" s="480">
        <v>1341419</v>
      </c>
      <c r="F91" s="480">
        <v>1341419</v>
      </c>
      <c r="G91" s="480"/>
      <c r="H91" s="480"/>
    </row>
    <row r="92" spans="1:8" x14ac:dyDescent="0.25">
      <c r="A92" s="479" t="s">
        <v>647</v>
      </c>
      <c r="B92" s="479" t="s">
        <v>648</v>
      </c>
      <c r="C92" s="480"/>
      <c r="D92" s="480"/>
      <c r="E92" s="480"/>
      <c r="F92" s="480"/>
      <c r="G92" s="480"/>
      <c r="H92" s="480"/>
    </row>
    <row r="93" spans="1:8" x14ac:dyDescent="0.25">
      <c r="A93" s="479" t="s">
        <v>339</v>
      </c>
      <c r="B93" s="479" t="s">
        <v>340</v>
      </c>
      <c r="C93" s="480"/>
      <c r="D93" s="480"/>
      <c r="E93" s="480"/>
      <c r="F93" s="480"/>
      <c r="G93" s="480"/>
      <c r="H93" s="480"/>
    </row>
    <row r="94" spans="1:8" x14ac:dyDescent="0.25">
      <c r="A94" s="479" t="s">
        <v>341</v>
      </c>
      <c r="B94" s="479" t="s">
        <v>342</v>
      </c>
      <c r="C94" s="480"/>
      <c r="D94" s="480"/>
      <c r="E94" s="480">
        <v>5936262</v>
      </c>
      <c r="F94" s="480">
        <v>5936262</v>
      </c>
      <c r="G94" s="480"/>
      <c r="H94" s="480"/>
    </row>
    <row r="95" spans="1:8" x14ac:dyDescent="0.25">
      <c r="A95" s="479" t="s">
        <v>343</v>
      </c>
      <c r="B95" s="479" t="s">
        <v>344</v>
      </c>
      <c r="C95" s="480"/>
      <c r="D95" s="480"/>
      <c r="E95" s="480"/>
      <c r="F95" s="480"/>
      <c r="G95" s="480"/>
      <c r="H95" s="480"/>
    </row>
    <row r="96" spans="1:8" x14ac:dyDescent="0.25">
      <c r="A96" s="479" t="s">
        <v>345</v>
      </c>
      <c r="B96" s="479" t="s">
        <v>346</v>
      </c>
      <c r="C96" s="480"/>
      <c r="D96" s="480"/>
      <c r="E96" s="480">
        <v>540000</v>
      </c>
      <c r="F96" s="480">
        <v>540000</v>
      </c>
      <c r="G96" s="480"/>
      <c r="H96" s="480"/>
    </row>
    <row r="97" spans="1:8" x14ac:dyDescent="0.25">
      <c r="A97" s="479" t="s">
        <v>347</v>
      </c>
      <c r="B97" s="479" t="s">
        <v>348</v>
      </c>
      <c r="C97" s="480"/>
      <c r="D97" s="480"/>
      <c r="E97" s="480">
        <v>62929</v>
      </c>
      <c r="F97" s="480">
        <v>62929</v>
      </c>
      <c r="G97" s="480"/>
      <c r="H97" s="480"/>
    </row>
    <row r="98" spans="1:8" x14ac:dyDescent="0.25">
      <c r="A98" s="479" t="s">
        <v>349</v>
      </c>
      <c r="B98" s="479" t="s">
        <v>350</v>
      </c>
      <c r="C98" s="480"/>
      <c r="D98" s="480"/>
      <c r="E98" s="480">
        <v>5333333</v>
      </c>
      <c r="F98" s="480">
        <v>5333333</v>
      </c>
      <c r="G98" s="480"/>
      <c r="H98" s="480"/>
    </row>
    <row r="99" spans="1:8" x14ac:dyDescent="0.25">
      <c r="A99" s="479" t="s">
        <v>351</v>
      </c>
      <c r="B99" s="479" t="s">
        <v>352</v>
      </c>
      <c r="C99" s="480"/>
      <c r="D99" s="480"/>
      <c r="E99" s="480">
        <v>42447089</v>
      </c>
      <c r="F99" s="480">
        <v>42447089</v>
      </c>
      <c r="G99" s="480"/>
      <c r="H99" s="480"/>
    </row>
    <row r="100" spans="1:8" x14ac:dyDescent="0.25">
      <c r="A100" s="477" t="s">
        <v>353</v>
      </c>
      <c r="B100" s="477" t="s">
        <v>354</v>
      </c>
      <c r="C100" s="478"/>
      <c r="D100" s="478"/>
      <c r="E100" s="478"/>
      <c r="F100" s="478"/>
      <c r="G100" s="478"/>
      <c r="H100" s="478"/>
    </row>
    <row r="101" spans="1:8" x14ac:dyDescent="0.25">
      <c r="A101" s="479" t="s">
        <v>355</v>
      </c>
      <c r="B101" s="479" t="s">
        <v>354</v>
      </c>
      <c r="C101" s="480"/>
      <c r="D101" s="480"/>
      <c r="E101" s="480"/>
      <c r="F101" s="480"/>
      <c r="G101" s="480"/>
      <c r="H101" s="480"/>
    </row>
    <row r="102" spans="1:8" x14ac:dyDescent="0.25">
      <c r="A102" s="477" t="s">
        <v>356</v>
      </c>
      <c r="B102" s="477" t="s">
        <v>357</v>
      </c>
      <c r="C102" s="478"/>
      <c r="D102" s="478"/>
      <c r="E102" s="478">
        <v>27</v>
      </c>
      <c r="F102" s="478">
        <v>27</v>
      </c>
      <c r="G102" s="478"/>
      <c r="H102" s="478"/>
    </row>
    <row r="103" spans="1:8" x14ac:dyDescent="0.25">
      <c r="A103" s="479" t="s">
        <v>564</v>
      </c>
      <c r="B103" s="479" t="s">
        <v>565</v>
      </c>
      <c r="C103" s="480"/>
      <c r="D103" s="480"/>
      <c r="E103" s="480">
        <v>27</v>
      </c>
      <c r="F103" s="480">
        <v>27</v>
      </c>
      <c r="G103" s="480"/>
      <c r="H103" s="480"/>
    </row>
    <row r="104" spans="1:8" x14ac:dyDescent="0.25">
      <c r="A104" s="479" t="s">
        <v>358</v>
      </c>
      <c r="B104" s="479" t="s">
        <v>357</v>
      </c>
      <c r="C104" s="480"/>
      <c r="D104" s="480"/>
      <c r="E104" s="480"/>
      <c r="F104" s="480"/>
      <c r="G104" s="480"/>
      <c r="H104" s="480"/>
    </row>
    <row r="105" spans="1:8" x14ac:dyDescent="0.25">
      <c r="A105" s="477" t="s">
        <v>359</v>
      </c>
      <c r="B105" s="477" t="s">
        <v>360</v>
      </c>
      <c r="C105" s="478"/>
      <c r="D105" s="478"/>
      <c r="E105" s="478"/>
      <c r="F105" s="478"/>
      <c r="G105" s="478"/>
      <c r="H105" s="478"/>
    </row>
    <row r="106" spans="1:8" x14ac:dyDescent="0.25">
      <c r="A106" s="479" t="s">
        <v>361</v>
      </c>
      <c r="B106" s="479" t="s">
        <v>362</v>
      </c>
      <c r="C106" s="480"/>
      <c r="D106" s="480"/>
      <c r="E106" s="480"/>
      <c r="F106" s="480"/>
      <c r="G106" s="480"/>
      <c r="H106" s="480"/>
    </row>
    <row r="107" spans="1:8" x14ac:dyDescent="0.25">
      <c r="A107" s="482" t="s">
        <v>363</v>
      </c>
      <c r="B107" s="482" t="s">
        <v>364</v>
      </c>
      <c r="C107" s="483"/>
      <c r="D107" s="483"/>
      <c r="E107" s="483">
        <v>1890068343</v>
      </c>
      <c r="F107" s="483">
        <v>1890068343</v>
      </c>
      <c r="G107" s="483"/>
      <c r="H107" s="483"/>
    </row>
    <row r="108" spans="1:8" x14ac:dyDescent="0.25">
      <c r="C108" s="185"/>
      <c r="D108" s="185"/>
      <c r="E108" s="185"/>
      <c r="F108" s="185"/>
      <c r="G108" s="185"/>
      <c r="H108" s="185"/>
    </row>
    <row r="109" spans="1:8" x14ac:dyDescent="0.25">
      <c r="B109" s="190" t="s">
        <v>365</v>
      </c>
      <c r="C109" s="180">
        <v>2522680366</v>
      </c>
      <c r="D109" s="180">
        <v>2522680366</v>
      </c>
      <c r="E109" s="180">
        <v>9096675017</v>
      </c>
      <c r="F109" s="180">
        <v>9096675017</v>
      </c>
      <c r="G109" s="180">
        <v>3122977674</v>
      </c>
      <c r="H109" s="180">
        <v>3122977674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36294-452F-4AE6-9F44-6AC234464735}">
  <dimension ref="A1:J81"/>
  <sheetViews>
    <sheetView view="pageBreakPreview" topLeftCell="A4" zoomScaleNormal="100" zoomScaleSheetLayoutView="100" workbookViewId="0">
      <selection activeCell="J7" sqref="J7"/>
    </sheetView>
  </sheetViews>
  <sheetFormatPr defaultColWidth="9.09765625" defaultRowHeight="13.2" x14ac:dyDescent="0.25"/>
  <cols>
    <col min="1" max="1" width="10.69921875" style="121" customWidth="1"/>
    <col min="2" max="2" width="52.69921875" style="121" customWidth="1"/>
    <col min="3" max="3" width="19.09765625" style="435" customWidth="1"/>
    <col min="4" max="4" width="48" style="121" customWidth="1"/>
    <col min="5" max="5" width="12.59765625" style="269" bestFit="1" customWidth="1"/>
    <col min="6" max="6" width="13.59765625" style="121" bestFit="1" customWidth="1"/>
    <col min="7" max="7" width="12.296875" style="121" bestFit="1" customWidth="1"/>
    <col min="8" max="10" width="11.296875" style="121" bestFit="1" customWidth="1"/>
    <col min="11" max="16384" width="9.09765625" style="121"/>
  </cols>
  <sheetData>
    <row r="1" spans="1:7" x14ac:dyDescent="0.25">
      <c r="A1" s="76" t="s">
        <v>366</v>
      </c>
      <c r="B1" s="78"/>
      <c r="C1" s="413"/>
      <c r="D1" s="84"/>
    </row>
    <row r="2" spans="1:7" x14ac:dyDescent="0.25">
      <c r="A2" s="77"/>
      <c r="B2" s="78"/>
      <c r="C2" s="414" t="s">
        <v>367</v>
      </c>
      <c r="D2" s="81" t="s">
        <v>128</v>
      </c>
    </row>
    <row r="3" spans="1:7" x14ac:dyDescent="0.25">
      <c r="A3" s="76" t="s">
        <v>390</v>
      </c>
      <c r="B3" s="78"/>
      <c r="C3" s="414" t="s">
        <v>368</v>
      </c>
      <c r="D3" s="80" t="s">
        <v>127</v>
      </c>
    </row>
    <row r="4" spans="1:7" x14ac:dyDescent="0.25">
      <c r="A4" s="78"/>
      <c r="B4" s="78"/>
      <c r="C4" s="414" t="s">
        <v>369</v>
      </c>
      <c r="D4" s="81" t="s">
        <v>127</v>
      </c>
    </row>
    <row r="5" spans="1:7" x14ac:dyDescent="0.25">
      <c r="A5" s="564" t="s">
        <v>370</v>
      </c>
      <c r="B5" s="564"/>
      <c r="C5" s="414" t="s">
        <v>371</v>
      </c>
      <c r="D5" s="82">
        <v>44874</v>
      </c>
    </row>
    <row r="6" spans="1:7" x14ac:dyDescent="0.25">
      <c r="A6" s="564"/>
      <c r="B6" s="564"/>
      <c r="C6" s="415" t="s">
        <v>372</v>
      </c>
      <c r="D6" s="83">
        <v>44835</v>
      </c>
    </row>
    <row r="7" spans="1:7" x14ac:dyDescent="0.25">
      <c r="A7" s="564"/>
      <c r="B7" s="564"/>
      <c r="C7" s="413"/>
      <c r="D7" s="85"/>
    </row>
    <row r="8" spans="1:7" ht="13.8" thickBot="1" x14ac:dyDescent="0.3">
      <c r="A8" s="86"/>
      <c r="B8" s="86"/>
      <c r="C8" s="416"/>
      <c r="D8" s="122"/>
    </row>
    <row r="9" spans="1:7" ht="13.8" thickTop="1" x14ac:dyDescent="0.25">
      <c r="A9" s="198" t="s">
        <v>373</v>
      </c>
      <c r="B9" s="123" t="s">
        <v>374</v>
      </c>
      <c r="C9" s="565" t="s">
        <v>375</v>
      </c>
      <c r="D9" s="566"/>
    </row>
    <row r="10" spans="1:7" x14ac:dyDescent="0.25">
      <c r="A10" s="199">
        <v>111</v>
      </c>
      <c r="B10" s="124" t="s">
        <v>376</v>
      </c>
      <c r="C10" s="417"/>
      <c r="D10" s="388"/>
    </row>
    <row r="11" spans="1:7" x14ac:dyDescent="0.25">
      <c r="A11" s="199"/>
      <c r="B11" s="384"/>
      <c r="C11" s="418"/>
      <c r="D11" s="386"/>
    </row>
    <row r="12" spans="1:7" x14ac:dyDescent="0.25">
      <c r="A12" s="200">
        <v>112</v>
      </c>
      <c r="B12" s="125"/>
      <c r="C12" s="419"/>
      <c r="D12" s="201"/>
      <c r="E12" s="270"/>
      <c r="F12" s="126"/>
    </row>
    <row r="13" spans="1:7" x14ac:dyDescent="0.25">
      <c r="A13" s="202" t="s">
        <v>182</v>
      </c>
      <c r="B13" s="127" t="s">
        <v>183</v>
      </c>
      <c r="C13" s="420">
        <v>757910929</v>
      </c>
      <c r="D13" s="204" t="s">
        <v>377</v>
      </c>
      <c r="E13" s="435"/>
      <c r="F13" s="175"/>
    </row>
    <row r="14" spans="1:7" x14ac:dyDescent="0.25">
      <c r="A14" s="202">
        <v>11213</v>
      </c>
      <c r="B14" s="127" t="s">
        <v>596</v>
      </c>
      <c r="C14" s="420">
        <v>128011</v>
      </c>
      <c r="D14" s="204" t="s">
        <v>377</v>
      </c>
      <c r="E14" s="435"/>
      <c r="F14" s="175"/>
    </row>
    <row r="15" spans="1:7" x14ac:dyDescent="0.25">
      <c r="A15" s="202">
        <v>11221</v>
      </c>
      <c r="B15" s="127" t="s">
        <v>187</v>
      </c>
      <c r="C15" s="421">
        <v>1107568730</v>
      </c>
      <c r="D15" s="447" t="s">
        <v>377</v>
      </c>
      <c r="E15" s="269">
        <v>48338</v>
      </c>
      <c r="F15" s="175"/>
      <c r="G15" s="408">
        <f>C15/E15</f>
        <v>22913.002813521452</v>
      </c>
    </row>
    <row r="16" spans="1:7" x14ac:dyDescent="0.25">
      <c r="A16" s="202"/>
      <c r="B16" s="127"/>
      <c r="C16" s="421"/>
      <c r="D16" s="208"/>
      <c r="E16" s="409"/>
    </row>
    <row r="17" spans="1:6" x14ac:dyDescent="0.25">
      <c r="A17" s="200">
        <v>131</v>
      </c>
      <c r="B17" s="172" t="s">
        <v>620</v>
      </c>
      <c r="C17" s="422">
        <v>-712368000</v>
      </c>
      <c r="D17" s="208" t="s">
        <v>652</v>
      </c>
      <c r="E17" s="409"/>
    </row>
    <row r="18" spans="1:6" x14ac:dyDescent="0.25">
      <c r="A18" s="200"/>
      <c r="B18" s="174"/>
      <c r="C18" s="423"/>
      <c r="D18" s="208"/>
      <c r="E18" s="409"/>
    </row>
    <row r="19" spans="1:6" s="252" customFormat="1" ht="26.4" x14ac:dyDescent="0.25">
      <c r="A19" s="200">
        <v>133</v>
      </c>
      <c r="B19" s="172" t="s">
        <v>606</v>
      </c>
      <c r="C19" s="422">
        <v>39076228</v>
      </c>
      <c r="D19" s="463" t="s">
        <v>655</v>
      </c>
      <c r="E19" s="409"/>
    </row>
    <row r="20" spans="1:6" x14ac:dyDescent="0.25">
      <c r="A20" s="200">
        <v>156</v>
      </c>
      <c r="B20" s="172"/>
      <c r="C20" s="422">
        <v>0</v>
      </c>
      <c r="D20" s="208" t="s">
        <v>654</v>
      </c>
      <c r="E20" s="409"/>
    </row>
    <row r="21" spans="1:6" x14ac:dyDescent="0.25">
      <c r="A21" s="200">
        <v>242</v>
      </c>
      <c r="B21" s="172" t="s">
        <v>474</v>
      </c>
      <c r="C21" s="422">
        <v>61023627</v>
      </c>
      <c r="D21" s="208" t="s">
        <v>378</v>
      </c>
      <c r="E21" s="409"/>
      <c r="F21" s="175"/>
    </row>
    <row r="22" spans="1:6" x14ac:dyDescent="0.25">
      <c r="A22" s="200"/>
      <c r="B22" s="172"/>
      <c r="C22" s="424"/>
      <c r="D22" s="208"/>
      <c r="E22" s="409"/>
    </row>
    <row r="23" spans="1:6" x14ac:dyDescent="0.25">
      <c r="A23" s="200">
        <v>244</v>
      </c>
      <c r="B23" s="172" t="s">
        <v>379</v>
      </c>
      <c r="C23" s="425">
        <v>5000000</v>
      </c>
      <c r="D23" s="208" t="s">
        <v>393</v>
      </c>
      <c r="E23" s="409"/>
    </row>
    <row r="24" spans="1:6" x14ac:dyDescent="0.25">
      <c r="A24" s="200">
        <v>331</v>
      </c>
      <c r="B24" s="172" t="s">
        <v>380</v>
      </c>
      <c r="C24" s="425">
        <f>SUM(C25:C27)</f>
        <v>44000000</v>
      </c>
      <c r="D24" s="208"/>
      <c r="E24" s="409"/>
    </row>
    <row r="25" spans="1:6" x14ac:dyDescent="0.25">
      <c r="A25" s="215"/>
      <c r="B25" s="173" t="s">
        <v>366</v>
      </c>
      <c r="C25" s="426">
        <v>11880000</v>
      </c>
      <c r="D25" s="217" t="s">
        <v>475</v>
      </c>
      <c r="E25" s="409"/>
      <c r="F25" s="171"/>
    </row>
    <row r="26" spans="1:6" x14ac:dyDescent="0.25">
      <c r="A26" s="215"/>
      <c r="B26" s="173" t="s">
        <v>643</v>
      </c>
      <c r="C26" s="426">
        <v>32120000</v>
      </c>
      <c r="D26" s="217" t="s">
        <v>649</v>
      </c>
      <c r="E26" s="409"/>
      <c r="F26" s="171"/>
    </row>
    <row r="27" spans="1:6" x14ac:dyDescent="0.25">
      <c r="A27" s="215"/>
      <c r="B27" s="173"/>
      <c r="C27" s="426"/>
      <c r="D27" s="217"/>
      <c r="E27" s="409"/>
      <c r="F27" s="171"/>
    </row>
    <row r="28" spans="1:6" x14ac:dyDescent="0.25">
      <c r="A28" s="215"/>
      <c r="B28" s="172" t="s">
        <v>394</v>
      </c>
      <c r="C28" s="425">
        <f>SUM(C29:C30)</f>
        <v>553260841</v>
      </c>
      <c r="D28" s="214">
        <f>SUM(D30:D35)</f>
        <v>0</v>
      </c>
      <c r="E28" s="409"/>
    </row>
    <row r="29" spans="1:6" x14ac:dyDescent="0.25">
      <c r="A29" s="215"/>
      <c r="B29" s="173" t="s">
        <v>395</v>
      </c>
      <c r="C29" s="427">
        <v>552960000</v>
      </c>
      <c r="D29" s="217" t="s">
        <v>640</v>
      </c>
      <c r="E29" s="409"/>
      <c r="F29" s="171"/>
    </row>
    <row r="30" spans="1:6" x14ac:dyDescent="0.25">
      <c r="A30" s="215"/>
      <c r="B30" s="173" t="s">
        <v>651</v>
      </c>
      <c r="C30" s="427">
        <v>300841</v>
      </c>
      <c r="D30" s="217" t="s">
        <v>650</v>
      </c>
      <c r="E30" s="409"/>
      <c r="F30" s="171"/>
    </row>
    <row r="31" spans="1:6" x14ac:dyDescent="0.25">
      <c r="A31" s="215"/>
      <c r="B31" s="173"/>
      <c r="C31" s="427"/>
      <c r="D31" s="217"/>
      <c r="E31" s="409"/>
      <c r="F31" s="171"/>
    </row>
    <row r="32" spans="1:6" s="126" customFormat="1" x14ac:dyDescent="0.25">
      <c r="A32" s="200">
        <v>3331</v>
      </c>
      <c r="B32" s="172" t="s">
        <v>473</v>
      </c>
      <c r="C32" s="422">
        <v>0</v>
      </c>
      <c r="D32" s="208" t="s">
        <v>151</v>
      </c>
      <c r="E32" s="409"/>
    </row>
    <row r="33" spans="1:5" s="126" customFormat="1" x14ac:dyDescent="0.25">
      <c r="A33" s="200"/>
      <c r="B33" s="172"/>
      <c r="C33" s="422"/>
      <c r="D33" s="208"/>
      <c r="E33" s="409"/>
    </row>
    <row r="34" spans="1:5" ht="13.8" x14ac:dyDescent="0.25">
      <c r="A34" s="200">
        <v>3334</v>
      </c>
      <c r="B34" s="172" t="s">
        <v>473</v>
      </c>
      <c r="C34" s="428"/>
      <c r="D34" s="359" t="s">
        <v>151</v>
      </c>
      <c r="E34" s="409"/>
    </row>
    <row r="35" spans="1:5" x14ac:dyDescent="0.25">
      <c r="A35" s="202"/>
      <c r="B35" s="148"/>
      <c r="C35" s="429"/>
      <c r="D35" s="222"/>
    </row>
    <row r="36" spans="1:5" ht="13.8" x14ac:dyDescent="0.25">
      <c r="A36" s="200">
        <v>3335</v>
      </c>
      <c r="B36" s="136" t="s">
        <v>381</v>
      </c>
      <c r="C36" s="428">
        <f>SUM(C37:C39)</f>
        <v>514387</v>
      </c>
      <c r="D36" s="223" t="s">
        <v>151</v>
      </c>
      <c r="E36" s="409"/>
    </row>
    <row r="37" spans="1:5" x14ac:dyDescent="0.25">
      <c r="A37" s="202"/>
      <c r="B37" s="127" t="s">
        <v>480</v>
      </c>
      <c r="C37" s="420">
        <v>481054</v>
      </c>
      <c r="D37" s="204" t="s">
        <v>481</v>
      </c>
    </row>
    <row r="38" spans="1:5" x14ac:dyDescent="0.25">
      <c r="A38" s="202"/>
      <c r="B38" s="127" t="s">
        <v>479</v>
      </c>
      <c r="C38" s="420">
        <v>33333</v>
      </c>
      <c r="D38" s="204" t="s">
        <v>481</v>
      </c>
    </row>
    <row r="39" spans="1:5" x14ac:dyDescent="0.25">
      <c r="A39" s="202"/>
      <c r="B39" s="127"/>
      <c r="C39" s="420"/>
      <c r="D39" s="204"/>
    </row>
    <row r="40" spans="1:5" x14ac:dyDescent="0.25">
      <c r="A40" s="202"/>
      <c r="B40" s="148"/>
      <c r="C40" s="430"/>
      <c r="D40" s="204"/>
    </row>
    <row r="41" spans="1:5" x14ac:dyDescent="0.25">
      <c r="A41" s="200">
        <v>334</v>
      </c>
      <c r="B41" s="172" t="s">
        <v>473</v>
      </c>
      <c r="C41" s="422">
        <v>0</v>
      </c>
      <c r="D41" s="208" t="s">
        <v>130</v>
      </c>
    </row>
    <row r="42" spans="1:5" x14ac:dyDescent="0.25">
      <c r="A42" s="215"/>
      <c r="B42" s="172"/>
      <c r="C42" s="425"/>
      <c r="D42" s="214"/>
    </row>
    <row r="43" spans="1:5" x14ac:dyDescent="0.25">
      <c r="A43" s="200">
        <v>335</v>
      </c>
      <c r="B43" s="172"/>
      <c r="C43" s="425">
        <f>SUM(C44:C44)</f>
        <v>0</v>
      </c>
      <c r="D43" s="214"/>
    </row>
    <row r="44" spans="1:5" x14ac:dyDescent="0.25">
      <c r="A44" s="215"/>
      <c r="B44" s="173"/>
      <c r="C44" s="426"/>
      <c r="D44" s="217"/>
    </row>
    <row r="45" spans="1:5" ht="13.8" x14ac:dyDescent="0.25">
      <c r="A45" s="200"/>
      <c r="B45" s="136"/>
      <c r="C45" s="428"/>
      <c r="D45" s="223"/>
    </row>
    <row r="46" spans="1:5" x14ac:dyDescent="0.25">
      <c r="A46" s="202"/>
      <c r="B46" s="127"/>
      <c r="C46" s="420"/>
      <c r="D46" s="204"/>
    </row>
    <row r="47" spans="1:5" x14ac:dyDescent="0.25">
      <c r="A47" s="200" t="s">
        <v>385</v>
      </c>
      <c r="B47" s="136" t="s">
        <v>473</v>
      </c>
      <c r="C47" s="431">
        <f>SUM(C48:C48)</f>
        <v>0</v>
      </c>
      <c r="D47" s="229"/>
    </row>
    <row r="48" spans="1:5" x14ac:dyDescent="0.25">
      <c r="A48" s="215"/>
      <c r="B48" s="142"/>
      <c r="C48" s="432"/>
      <c r="D48" s="336"/>
    </row>
    <row r="49" spans="1:6" x14ac:dyDescent="0.25">
      <c r="A49" s="215"/>
      <c r="B49" s="142"/>
      <c r="C49" s="432"/>
      <c r="D49" s="336"/>
    </row>
    <row r="50" spans="1:6" x14ac:dyDescent="0.25">
      <c r="A50" s="200">
        <v>3388</v>
      </c>
      <c r="B50" s="136" t="s">
        <v>447</v>
      </c>
      <c r="C50" s="431">
        <f>SUM(C51:C52)</f>
        <v>12050548</v>
      </c>
      <c r="D50" s="229"/>
      <c r="E50" s="409"/>
    </row>
    <row r="51" spans="1:6" s="157" customFormat="1" x14ac:dyDescent="0.25">
      <c r="A51" s="215"/>
      <c r="B51" s="142" t="s">
        <v>448</v>
      </c>
      <c r="C51" s="433">
        <v>12050548</v>
      </c>
      <c r="D51" s="231"/>
      <c r="E51" s="273"/>
    </row>
    <row r="52" spans="1:6" s="157" customFormat="1" x14ac:dyDescent="0.25">
      <c r="A52" s="215"/>
      <c r="B52" s="142" t="s">
        <v>483</v>
      </c>
      <c r="C52" s="433">
        <v>0</v>
      </c>
      <c r="D52" s="231"/>
      <c r="E52" s="273"/>
    </row>
    <row r="53" spans="1:6" s="157" customFormat="1" x14ac:dyDescent="0.25">
      <c r="A53" s="215"/>
      <c r="B53" s="142"/>
      <c r="C53" s="433"/>
      <c r="D53" s="231"/>
      <c r="E53" s="273"/>
    </row>
    <row r="54" spans="1:6" ht="13.8" x14ac:dyDescent="0.25">
      <c r="A54" s="200">
        <v>511</v>
      </c>
      <c r="B54" s="136" t="s">
        <v>484</v>
      </c>
      <c r="C54" s="436">
        <f>SUM(C55:C57)</f>
        <v>3240.74</v>
      </c>
      <c r="D54" s="234">
        <f>SUM(D55:D56)</f>
        <v>143279612</v>
      </c>
      <c r="F54" s="175"/>
    </row>
    <row r="55" spans="1:6" s="157" customFormat="1" x14ac:dyDescent="0.25">
      <c r="A55" s="215"/>
      <c r="B55" s="142" t="s">
        <v>472</v>
      </c>
      <c r="C55" s="437">
        <v>3240.74</v>
      </c>
      <c r="D55" s="236">
        <v>78879612</v>
      </c>
      <c r="E55" s="394">
        <f>D55/C55</f>
        <v>24340.000123428603</v>
      </c>
    </row>
    <row r="56" spans="1:6" s="157" customFormat="1" x14ac:dyDescent="0.25">
      <c r="A56" s="215"/>
      <c r="B56" s="142" t="s">
        <v>653</v>
      </c>
      <c r="C56" s="437"/>
      <c r="D56" s="236">
        <v>64400000</v>
      </c>
      <c r="E56" s="394"/>
    </row>
    <row r="57" spans="1:6" s="157" customFormat="1" x14ac:dyDescent="0.25">
      <c r="A57" s="215"/>
      <c r="B57" s="142"/>
      <c r="C57" s="433"/>
      <c r="D57" s="236"/>
      <c r="E57" s="273"/>
    </row>
    <row r="58" spans="1:6" x14ac:dyDescent="0.25">
      <c r="A58" s="200">
        <v>632</v>
      </c>
      <c r="B58" s="136"/>
      <c r="C58" s="431"/>
      <c r="D58" s="229"/>
    </row>
    <row r="59" spans="1:6" x14ac:dyDescent="0.25">
      <c r="A59" s="200"/>
      <c r="B59" s="136"/>
      <c r="C59" s="431"/>
      <c r="D59" s="229"/>
    </row>
    <row r="60" spans="1:6" x14ac:dyDescent="0.25">
      <c r="A60" s="200">
        <v>642</v>
      </c>
      <c r="B60" s="136"/>
      <c r="C60" s="431"/>
      <c r="D60" s="229"/>
    </row>
    <row r="61" spans="1:6" s="157" customFormat="1" x14ac:dyDescent="0.25">
      <c r="A61" s="215"/>
      <c r="B61" s="142"/>
      <c r="C61" s="433"/>
      <c r="D61" s="231"/>
      <c r="E61" s="273"/>
    </row>
    <row r="62" spans="1:6" x14ac:dyDescent="0.25">
      <c r="A62" s="202"/>
      <c r="B62" s="148"/>
      <c r="C62" s="420"/>
      <c r="D62" s="237"/>
    </row>
    <row r="63" spans="1:6" x14ac:dyDescent="0.25">
      <c r="A63" s="200" t="s">
        <v>388</v>
      </c>
      <c r="B63" s="136"/>
      <c r="C63" s="431"/>
      <c r="D63" s="229"/>
    </row>
    <row r="64" spans="1:6" x14ac:dyDescent="0.25">
      <c r="A64" s="202"/>
      <c r="B64" s="148"/>
      <c r="C64" s="420"/>
      <c r="D64" s="237"/>
    </row>
    <row r="65" spans="1:10" s="126" customFormat="1" x14ac:dyDescent="0.25">
      <c r="A65" s="200" t="s">
        <v>593</v>
      </c>
      <c r="B65" s="136"/>
      <c r="C65" s="431"/>
      <c r="D65" s="229"/>
      <c r="E65" s="270"/>
    </row>
    <row r="66" spans="1:10" x14ac:dyDescent="0.25">
      <c r="A66" s="202"/>
      <c r="B66" s="148"/>
      <c r="C66" s="430"/>
      <c r="D66" s="204"/>
    </row>
    <row r="67" spans="1:10" x14ac:dyDescent="0.25">
      <c r="A67" s="202"/>
      <c r="B67" s="166"/>
      <c r="C67" s="562"/>
      <c r="D67" s="563"/>
    </row>
    <row r="68" spans="1:10" x14ac:dyDescent="0.25">
      <c r="A68" s="202"/>
      <c r="B68" s="148"/>
      <c r="C68" s="567"/>
      <c r="D68" s="568"/>
    </row>
    <row r="69" spans="1:10" x14ac:dyDescent="0.25">
      <c r="A69" s="202"/>
      <c r="B69" s="148"/>
      <c r="C69" s="567"/>
      <c r="D69" s="568"/>
    </row>
    <row r="70" spans="1:10" ht="28.5" customHeight="1" x14ac:dyDescent="0.25">
      <c r="A70" s="202"/>
      <c r="B70" s="132" t="s">
        <v>427</v>
      </c>
      <c r="C70" s="562" t="s">
        <v>428</v>
      </c>
      <c r="D70" s="563"/>
    </row>
    <row r="71" spans="1:10" x14ac:dyDescent="0.25">
      <c r="A71" s="202"/>
      <c r="B71" s="148"/>
      <c r="C71" s="434"/>
      <c r="D71" s="240"/>
    </row>
    <row r="72" spans="1:10" ht="15" customHeight="1" thickBot="1" x14ac:dyDescent="0.3">
      <c r="A72" s="241"/>
      <c r="B72" s="242"/>
      <c r="C72" s="557"/>
      <c r="D72" s="558"/>
    </row>
    <row r="73" spans="1:10" s="269" customFormat="1" ht="13.8" thickTop="1" x14ac:dyDescent="0.25">
      <c r="A73" s="121"/>
      <c r="B73" s="121"/>
      <c r="C73" s="435"/>
      <c r="D73" s="121"/>
      <c r="F73" s="121"/>
      <c r="G73" s="121"/>
      <c r="H73" s="121"/>
      <c r="I73" s="121"/>
      <c r="J73" s="121"/>
    </row>
    <row r="74" spans="1:10" s="269" customFormat="1" ht="36.75" customHeight="1" x14ac:dyDescent="0.25">
      <c r="A74" s="121"/>
      <c r="B74" s="559" t="s">
        <v>406</v>
      </c>
      <c r="C74" s="560" t="s">
        <v>407</v>
      </c>
      <c r="D74" s="560"/>
      <c r="F74" s="121"/>
      <c r="G74" s="121"/>
      <c r="H74" s="121"/>
      <c r="I74" s="121"/>
      <c r="J74" s="121"/>
    </row>
    <row r="75" spans="1:10" s="269" customFormat="1" ht="59.25" customHeight="1" x14ac:dyDescent="0.25">
      <c r="A75" s="121"/>
      <c r="B75" s="559"/>
      <c r="C75" s="556" t="s">
        <v>408</v>
      </c>
      <c r="D75" s="556"/>
      <c r="F75" s="121"/>
      <c r="G75" s="121"/>
      <c r="H75" s="121"/>
      <c r="I75" s="121"/>
      <c r="J75" s="121"/>
    </row>
    <row r="76" spans="1:10" s="269" customFormat="1" x14ac:dyDescent="0.25">
      <c r="A76" s="121"/>
      <c r="B76" s="559"/>
      <c r="C76" s="556" t="s">
        <v>409</v>
      </c>
      <c r="D76" s="556"/>
      <c r="F76" s="121"/>
      <c r="G76" s="121"/>
      <c r="H76" s="121"/>
      <c r="I76" s="121"/>
      <c r="J76" s="121"/>
    </row>
    <row r="77" spans="1:10" s="269" customFormat="1" x14ac:dyDescent="0.25">
      <c r="A77" s="121"/>
      <c r="B77" s="559"/>
      <c r="C77" s="561" t="s">
        <v>410</v>
      </c>
      <c r="D77" s="561"/>
      <c r="F77" s="121"/>
      <c r="G77" s="121"/>
      <c r="H77" s="121"/>
      <c r="I77" s="121"/>
      <c r="J77" s="121"/>
    </row>
    <row r="78" spans="1:10" s="269" customFormat="1" ht="54" customHeight="1" x14ac:dyDescent="0.25">
      <c r="A78" s="121"/>
      <c r="B78" s="559"/>
      <c r="C78" s="561" t="s">
        <v>411</v>
      </c>
      <c r="D78" s="561"/>
      <c r="F78" s="121"/>
      <c r="G78" s="121"/>
      <c r="H78" s="121"/>
      <c r="I78" s="121"/>
      <c r="J78" s="121"/>
    </row>
    <row r="79" spans="1:10" s="269" customFormat="1" ht="30.75" customHeight="1" x14ac:dyDescent="0.25">
      <c r="A79" s="121"/>
      <c r="B79" s="559"/>
      <c r="C79" s="556" t="s">
        <v>413</v>
      </c>
      <c r="D79" s="556"/>
      <c r="F79" s="121"/>
      <c r="G79" s="121"/>
      <c r="H79" s="121"/>
      <c r="I79" s="121"/>
      <c r="J79" s="121"/>
    </row>
    <row r="81" spans="1:10" s="269" customFormat="1" ht="100.5" customHeight="1" x14ac:dyDescent="0.25">
      <c r="A81" s="121"/>
      <c r="B81" s="120" t="s">
        <v>412</v>
      </c>
      <c r="C81" s="556" t="s">
        <v>421</v>
      </c>
      <c r="D81" s="556"/>
      <c r="F81" s="121"/>
      <c r="G81" s="121"/>
      <c r="H81" s="121"/>
      <c r="I81" s="121"/>
      <c r="J81" s="121"/>
    </row>
  </sheetData>
  <mergeCells count="15">
    <mergeCell ref="C81:D81"/>
    <mergeCell ref="C72:D72"/>
    <mergeCell ref="B74:B79"/>
    <mergeCell ref="C74:D74"/>
    <mergeCell ref="C75:D75"/>
    <mergeCell ref="C76:D76"/>
    <mergeCell ref="C77:D77"/>
    <mergeCell ref="C78:D78"/>
    <mergeCell ref="C79:D79"/>
    <mergeCell ref="C70:D70"/>
    <mergeCell ref="A5:B7"/>
    <mergeCell ref="C9:D9"/>
    <mergeCell ref="C67:D67"/>
    <mergeCell ref="C68:D68"/>
    <mergeCell ref="C69:D69"/>
  </mergeCells>
  <pageMargins left="0.7" right="0.7" top="0.75" bottom="0.75" header="0.3" footer="0.3"/>
  <pageSetup scale="6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41</vt:i4>
      </vt:variant>
      <vt:variant>
        <vt:lpstr>Named Ranges</vt:lpstr>
      </vt:variant>
      <vt:variant>
        <vt:i4>20</vt:i4>
      </vt:variant>
    </vt:vector>
  </HeadingPairs>
  <TitlesOfParts>
    <vt:vector size="61" baseType="lpstr">
      <vt:lpstr>Summary</vt:lpstr>
      <vt:lpstr>Note4.23</vt:lpstr>
      <vt:lpstr>TB4.23</vt:lpstr>
      <vt:lpstr>Note3.23</vt:lpstr>
      <vt:lpstr>Note12.22</vt:lpstr>
      <vt:lpstr>TB12.22</vt:lpstr>
      <vt:lpstr>Note11.22</vt:lpstr>
      <vt:lpstr>TB11.22</vt:lpstr>
      <vt:lpstr>Note10.22</vt:lpstr>
      <vt:lpstr>TB10.22</vt:lpstr>
      <vt:lpstr>Note9.22</vt:lpstr>
      <vt:lpstr>TB9.22</vt:lpstr>
      <vt:lpstr>Note8.22</vt:lpstr>
      <vt:lpstr>TB8.22</vt:lpstr>
      <vt:lpstr>Note7.22</vt:lpstr>
      <vt:lpstr>TB7.22</vt:lpstr>
      <vt:lpstr>Note6.22</vt:lpstr>
      <vt:lpstr>TB6.22</vt:lpstr>
      <vt:lpstr>Note5.22</vt:lpstr>
      <vt:lpstr>TB5.22</vt:lpstr>
      <vt:lpstr>Note4.22</vt:lpstr>
      <vt:lpstr>TB4.22</vt:lpstr>
      <vt:lpstr>Note3.22</vt:lpstr>
      <vt:lpstr>Note2.22</vt:lpstr>
      <vt:lpstr>TB2.22</vt:lpstr>
      <vt:lpstr>Note1.22</vt:lpstr>
      <vt:lpstr>TB1.22</vt:lpstr>
      <vt:lpstr>Note12</vt:lpstr>
      <vt:lpstr>TB12</vt:lpstr>
      <vt:lpstr>Note11</vt:lpstr>
      <vt:lpstr>TB11</vt:lpstr>
      <vt:lpstr>Note10</vt:lpstr>
      <vt:lpstr>TB10</vt:lpstr>
      <vt:lpstr>Note9</vt:lpstr>
      <vt:lpstr>TB9</vt:lpstr>
      <vt:lpstr>Note8</vt:lpstr>
      <vt:lpstr>TB8</vt:lpstr>
      <vt:lpstr>July</vt:lpstr>
      <vt:lpstr>June</vt:lpstr>
      <vt:lpstr>May</vt:lpstr>
      <vt:lpstr>Apr</vt:lpstr>
      <vt:lpstr>Apr!Print_Area</vt:lpstr>
      <vt:lpstr>July!Print_Area</vt:lpstr>
      <vt:lpstr>June!Print_Area</vt:lpstr>
      <vt:lpstr>May!Print_Area</vt:lpstr>
      <vt:lpstr>Note1.22!Print_Area</vt:lpstr>
      <vt:lpstr>Note10!Print_Area</vt:lpstr>
      <vt:lpstr>Note10.22!Print_Area</vt:lpstr>
      <vt:lpstr>Note11!Print_Area</vt:lpstr>
      <vt:lpstr>Note11.22!Print_Area</vt:lpstr>
      <vt:lpstr>Note12!Print_Area</vt:lpstr>
      <vt:lpstr>Note12.22!Print_Area</vt:lpstr>
      <vt:lpstr>Note2.22!Print_Area</vt:lpstr>
      <vt:lpstr>Note3.22!Print_Area</vt:lpstr>
      <vt:lpstr>Note4.22!Print_Area</vt:lpstr>
      <vt:lpstr>Note4.23!Print_Area</vt:lpstr>
      <vt:lpstr>Note6.22!Print_Area</vt:lpstr>
      <vt:lpstr>Note7.22!Print_Area</vt:lpstr>
      <vt:lpstr>Note8.22!Print_Area</vt:lpstr>
      <vt:lpstr>Note9!Print_Area</vt:lpstr>
      <vt:lpstr>Note9.22!Print_Area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Homy TCF</cp:lastModifiedBy>
  <cp:lastPrinted>2021-05-16T17:09:08Z</cp:lastPrinted>
  <dcterms:created xsi:type="dcterms:W3CDTF">2021-05-16T10:28:47Z</dcterms:created>
  <dcterms:modified xsi:type="dcterms:W3CDTF">2023-05-16T07:28:17Z</dcterms:modified>
</cp:coreProperties>
</file>