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80741\Desktop\Materials\Finance And Accounts\"/>
    </mc:Choice>
  </mc:AlternateContent>
  <xr:revisionPtr revIDLastSave="0" documentId="13_ncr:1_{D88BF5D6-182A-4F66-A9BB-6C514977AA7B}" xr6:coauthVersionLast="45" xr6:coauthVersionMax="45" xr10:uidLastSave="{00000000-0000-0000-0000-000000000000}"/>
  <bookViews>
    <workbookView xWindow="-110" yWindow="-110" windowWidth="19420" windowHeight="10420" xr2:uid="{F232F724-2C8F-4FD5-B35F-F46146AC290E}"/>
  </bookViews>
  <sheets>
    <sheet name="IS &amp; BS" sheetId="1" r:id="rId1"/>
    <sheet name="Deposits" sheetId="6" r:id="rId2"/>
    <sheet name="Credit Given" sheetId="2" r:id="rId3"/>
    <sheet name="Jun-2020" sheetId="3" r:id="rId4"/>
    <sheet name="July-2020" sheetId="4" r:id="rId5"/>
    <sheet name="Aug-2020" sheetId="5" r:id="rId6"/>
    <sheet name="Sept-2020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3" i="1" l="1"/>
  <c r="N3" i="2"/>
  <c r="H32" i="1"/>
  <c r="D3" i="6"/>
  <c r="H11" i="1"/>
  <c r="H15" i="1"/>
  <c r="H18" i="1"/>
  <c r="H35" i="1"/>
  <c r="H36" i="1" s="1"/>
  <c r="H48" i="1"/>
  <c r="H20" i="1" l="1"/>
  <c r="H27" i="1" s="1"/>
  <c r="H34" i="1" s="1"/>
  <c r="B42" i="1"/>
  <c r="B48" i="1" s="1"/>
  <c r="C48" i="1"/>
  <c r="D48" i="1"/>
  <c r="E48" i="1"/>
  <c r="F48" i="1"/>
  <c r="G48" i="1"/>
  <c r="G32" i="1" l="1"/>
  <c r="G35" i="1" s="1"/>
  <c r="G33" i="1"/>
  <c r="B3" i="6"/>
  <c r="G10" i="1"/>
  <c r="G14" i="1"/>
  <c r="G15" i="1"/>
  <c r="G18" i="1" s="1"/>
  <c r="G11" i="1"/>
  <c r="L3" i="2"/>
  <c r="F33" i="1" l="1"/>
  <c r="E33" i="1"/>
  <c r="J3" i="2"/>
  <c r="F14" i="1"/>
  <c r="F18" i="1" s="1"/>
  <c r="F11" i="1"/>
  <c r="F35" i="1"/>
  <c r="B35" i="1" l="1"/>
  <c r="C35" i="1"/>
  <c r="D35" i="1"/>
  <c r="E35" i="1"/>
  <c r="E14" i="1"/>
  <c r="E15" i="1"/>
  <c r="H3" i="2"/>
  <c r="E11" i="1"/>
  <c r="E18" i="1" l="1"/>
  <c r="B27" i="1"/>
  <c r="B34" i="1" s="1"/>
  <c r="B36" i="1" s="1"/>
  <c r="D16" i="1"/>
  <c r="D18" i="1" s="1"/>
  <c r="D11" i="1"/>
  <c r="C18" i="1" l="1"/>
  <c r="C11" i="1"/>
  <c r="C20" i="1" l="1"/>
  <c r="D20" i="1" s="1"/>
  <c r="C27" i="1"/>
  <c r="C34" i="1" s="1"/>
  <c r="C36" i="1" s="1"/>
  <c r="B18" i="1"/>
  <c r="B11" i="1"/>
  <c r="D27" i="1" l="1"/>
  <c r="D34" i="1" s="1"/>
  <c r="D36" i="1" s="1"/>
  <c r="E20" i="1"/>
  <c r="F20" i="1" s="1"/>
  <c r="F27" i="1" l="1"/>
  <c r="F34" i="1" s="1"/>
  <c r="F36" i="1" s="1"/>
  <c r="G20" i="1"/>
  <c r="G27" i="1" s="1"/>
  <c r="G34" i="1" s="1"/>
  <c r="G36" i="1" s="1"/>
  <c r="E27" i="1"/>
  <c r="E34" i="1" s="1"/>
  <c r="E36" i="1" s="1"/>
</calcChain>
</file>

<file path=xl/sharedStrings.xml><?xml version="1.0" encoding="utf-8"?>
<sst xmlns="http://schemas.openxmlformats.org/spreadsheetml/2006/main" count="853" uniqueCount="458">
  <si>
    <t>Income Statement</t>
  </si>
  <si>
    <t>Income Type</t>
  </si>
  <si>
    <t>Amount</t>
  </si>
  <si>
    <t>Miscellaneous/Interest Capitalized/Refunds</t>
  </si>
  <si>
    <t>Total Income</t>
  </si>
  <si>
    <t>Expense Type</t>
  </si>
  <si>
    <t>Expenses</t>
  </si>
  <si>
    <t>Total Expenses</t>
  </si>
  <si>
    <t>BalanceSheet</t>
  </si>
  <si>
    <t>Assets - Type</t>
  </si>
  <si>
    <t>HDFC 50100183490130</t>
  </si>
  <si>
    <t>HDFC 50100172232534</t>
  </si>
  <si>
    <t>SBI SAVINGS</t>
  </si>
  <si>
    <t>MF</t>
  </si>
  <si>
    <t>Total Asset</t>
  </si>
  <si>
    <t>Liabilities - Type</t>
  </si>
  <si>
    <t>Total Liablility</t>
  </si>
  <si>
    <t>Put in Investments</t>
  </si>
  <si>
    <t>Put in Savings</t>
  </si>
  <si>
    <t>10000/10519</t>
  </si>
  <si>
    <t>19842.39/20678.25</t>
  </si>
  <si>
    <t>ZETA CARD 5088943239890465</t>
  </si>
  <si>
    <t>Total Liquid Asset</t>
  </si>
  <si>
    <t>Total Non Liquid Asset</t>
  </si>
  <si>
    <t>0/0</t>
  </si>
  <si>
    <t>11000/11164</t>
  </si>
  <si>
    <t>24504.85/25428.29</t>
  </si>
  <si>
    <t>Net Balance</t>
  </si>
  <si>
    <t>Income Salary</t>
  </si>
  <si>
    <t>Equity</t>
  </si>
  <si>
    <t>MF/Equity - Re-Imbursement</t>
  </si>
  <si>
    <t>Credit Given</t>
  </si>
  <si>
    <t>Total Credit Given</t>
  </si>
  <si>
    <t>To</t>
  </si>
  <si>
    <t>Sambhav</t>
  </si>
  <si>
    <t>28000/28916.19</t>
  </si>
  <si>
    <t>24605.66/25153.25</t>
  </si>
  <si>
    <t>From HDFC Account 30</t>
  </si>
  <si>
    <t>From SBI Account</t>
  </si>
  <si>
    <t>Home</t>
  </si>
  <si>
    <t>HDFC ##################################################################################################################################</t>
  </si>
  <si>
    <t>HDFC BANK Ltd.                                      Page No .:   1                                          Statement of accounts</t>
  </si>
  <si>
    <t>Account Branch :INFOCITY GANDHINAGAR</t>
  </si>
  <si>
    <t>MR.     SAKSHAM RATRA</t>
  </si>
  <si>
    <t>Address :GF-2, GROUND FLOOR, SUPER MALL-II</t>
  </si>
  <si>
    <t>WARD NO 03</t>
  </si>
  <si>
    <t>INFOCITY COMPLEX,</t>
  </si>
  <si>
    <t>WEST PARASI</t>
  </si>
  <si>
    <t>NEAR INDRODA CIRCLS</t>
  </si>
  <si>
    <t>ANPARA AURL</t>
  </si>
  <si>
    <t>City :GANDHINAGAR 382009</t>
  </si>
  <si>
    <t>SONBHADRA 231225</t>
  </si>
  <si>
    <t>State :GUJARAT</t>
  </si>
  <si>
    <t>UTTAR PRADESH INDIA</t>
  </si>
  <si>
    <t>Phone no. :9898271111</t>
  </si>
  <si>
    <t>Email :SAKSHAMRATRA.0106@GMAIL.COM</t>
  </si>
  <si>
    <t>JOINT HOLDERS :</t>
  </si>
  <si>
    <t>OD Limit :0.00   Currency :INR</t>
  </si>
  <si>
    <t>Cust ID :70552659</t>
  </si>
  <si>
    <t>Nomination  :  Registered</t>
  </si>
  <si>
    <t>Account No :50100172232534     OTHER</t>
  </si>
  <si>
    <t>Statement From  :  30/05/2020         To  :  30/06/2020</t>
  </si>
  <si>
    <t>A/C Open Date :17/09/2016</t>
  </si>
  <si>
    <t>Account Status :Regular</t>
  </si>
  <si>
    <t>RTGS/NEFT IFSC :HDFC0002497   MICR :380240045</t>
  </si>
  <si>
    <t>********************************************************************************************************************************************************************************************</t>
  </si>
  <si>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</si>
  <si>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</si>
  <si>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</si>
  <si>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</si>
  <si>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</si>
  <si>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</si>
  <si>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</si>
  <si>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********</t>
  </si>
  <si>
    <t>**********************************</t>
  </si>
  <si>
    <t>************</t>
  </si>
  <si>
    <t>******************</t>
  </si>
  <si>
    <t>30/05/20</t>
  </si>
  <si>
    <t>NEFT CR-CITI0100000-FRACTAL ANALYTICS PRIVATE LIMITED-SAKSHAM RATRA-CITIN20075278215 SALARY FOR THE MONTH OF</t>
  </si>
  <si>
    <t>CITIN20075278215</t>
  </si>
  <si>
    <t>31/05/20</t>
  </si>
  <si>
    <t>IB BILLPAY DR-HDFC43-401403XXXXXX4217</t>
  </si>
  <si>
    <t>BB31114624241939</t>
  </si>
  <si>
    <t>UPI-SURENDRA KUMAR RATRA-SKRATRA1957@OKSBI-SBIN0006339-015211397852-UPI</t>
  </si>
  <si>
    <t>0000015211867358</t>
  </si>
  <si>
    <t>01/06/20</t>
  </si>
  <si>
    <t>3AP6LCTHIDMPUUIF6H/AMAZONSELLER</t>
  </si>
  <si>
    <t>0000201530402093</t>
  </si>
  <si>
    <t>02/06/20</t>
  </si>
  <si>
    <t>ACH C- SBI CARDS AND PAYMEN-798715</t>
  </si>
  <si>
    <t>0000008244874289</t>
  </si>
  <si>
    <t>NWD-416021XXXXXX6358-S1CNQ671-ANPARA</t>
  </si>
  <si>
    <t>0000015412004543</t>
  </si>
  <si>
    <t>UPI-ZOLOSTAYS PROPERTY S-ZOLOSTAY@DBS-DBSS0IN0811-015417332886-ZPAY5ED63EEF4390AA</t>
  </si>
  <si>
    <t>0000015417547118</t>
  </si>
  <si>
    <t>05/06/20</t>
  </si>
  <si>
    <t>3JEHIZ1CIWAFUG0PJ1/AMAZONSELLER</t>
  </si>
  <si>
    <t>0000201573155478</t>
  </si>
  <si>
    <t>06/06/20</t>
  </si>
  <si>
    <t>TP-WEALTH INDIA-847420920-3945</t>
  </si>
  <si>
    <t>000000000000000</t>
  </si>
  <si>
    <t>07/06/20</t>
  </si>
  <si>
    <t>UPI-ROHIT BARMAN-A196162G@MAIRTEL-AIRP0000001-015919883961-PAYMENT MADE TO ME</t>
  </si>
  <si>
    <t>0000015919414686</t>
  </si>
  <si>
    <t>08/06/20</t>
  </si>
  <si>
    <t>20200608099673904701/PAYTMJIO</t>
  </si>
  <si>
    <t>0000201604796973</t>
  </si>
  <si>
    <t>11/06/20</t>
  </si>
  <si>
    <t>UPI-ROHIT BARMAN-A196162G@MAIRTEL-AIRP0000001-016318251575-UPI</t>
  </si>
  <si>
    <t>0000016318890995</t>
  </si>
  <si>
    <t>POS 416021XXXXXX6358 NETFLIX ENTERTAI</t>
  </si>
  <si>
    <t>0000016403394030</t>
  </si>
  <si>
    <t>12/06/20</t>
  </si>
  <si>
    <t>SHDF8891847016/BILLDKSHAADI.COM</t>
  </si>
  <si>
    <t>0000201648001226</t>
  </si>
  <si>
    <t>UPI-PRABHAT KUMAR  SHARM-PRABHATME0070@OKSBI-SBIN0006339-016422467247-HI</t>
  </si>
  <si>
    <t>0000016422061546</t>
  </si>
  <si>
    <t>13/06/20</t>
  </si>
  <si>
    <t>UPI-PRABHAT KUMAR  SHARM-PRABHATME0070@OKSBI-SBIN0006339-016504598187-HI</t>
  </si>
  <si>
    <t>0000001654337070</t>
  </si>
  <si>
    <t>16/06/20</t>
  </si>
  <si>
    <t>NET PI TO HSL SEC A/C 3778578-00602340029434</t>
  </si>
  <si>
    <t>0000000153834136</t>
  </si>
  <si>
    <t>20/06/20</t>
  </si>
  <si>
    <t>UPI-DIGITAL WIFI-DIGITALWIFI4U-1@OKAXIS-UBIN0565032-017218640817-DIGITAL WIFI</t>
  </si>
  <si>
    <t>0000017218457264</t>
  </si>
  <si>
    <t>21/06/20</t>
  </si>
  <si>
    <t>0000000154587081</t>
  </si>
  <si>
    <t>IMPS-017310156629-SHAHANAWAZ AKHTAR-SBIN-XXXXXXX6363-FROM SAKSHAM</t>
  </si>
  <si>
    <t>0000017310156629</t>
  </si>
  <si>
    <t>IMPS-017310156928-SHAHANAWAZ AKHTAR-SBIN-XXXXXXX6363-FROM SAKSHAM</t>
  </si>
  <si>
    <t>0000017310156928</t>
  </si>
  <si>
    <t>KQQXQ44FBN5K7NO3CI/PAYURECHARGECUBE</t>
  </si>
  <si>
    <t>0000201733488338</t>
  </si>
  <si>
    <t>22/06/20</t>
  </si>
  <si>
    <t>3GRGLE3GSFD0GYJLLN/AMAZONSELLER</t>
  </si>
  <si>
    <t>0000201743901799</t>
  </si>
  <si>
    <t>0000000154634897</t>
  </si>
  <si>
    <t>1144166392/TECHWEALTHINDIAFINAN</t>
  </si>
  <si>
    <t>0000201744216318</t>
  </si>
  <si>
    <t>24/06/20</t>
  </si>
  <si>
    <t>0000000155057032</t>
  </si>
  <si>
    <t>25/06/20</t>
  </si>
  <si>
    <t>IMPS-017713180987-SAMBHAV RATRA-HDFC-XXXXXXXXXX9999-CAR - 1000</t>
  </si>
  <si>
    <t>0000017713180987</t>
  </si>
  <si>
    <t>IMPS-017713531959-MR  SAKSHAM  RATRA-HDFC-XXXXXXXXXXXXX5078-INETIMPS00124823410</t>
  </si>
  <si>
    <t>0000017713531959</t>
  </si>
  <si>
    <t>26/06/20</t>
  </si>
  <si>
    <t>IMPS-017818382640-SAKSHAM RATRA-SBIN-XXXXXXX5078-12K RETURN</t>
  </si>
  <si>
    <t>0000017818382640</t>
  </si>
  <si>
    <t>27/06/20</t>
  </si>
  <si>
    <t>NET PO FROM HSL A/C 3778578-00602340029434</t>
  </si>
  <si>
    <t>0000000155695413</t>
  </si>
  <si>
    <t>30/06/20</t>
  </si>
  <si>
    <t>0000000155969086</t>
  </si>
  <si>
    <t>29/06/20</t>
  </si>
  <si>
    <t>UPI-SHAHANAWAZ AKHTAR-7204225911@YBL-HDFC0003825-018245811568-PAYMENT FROM PHONE</t>
  </si>
  <si>
    <t>0000018215883901</t>
  </si>
  <si>
    <t>UPI-SHAHANAWAZ AKHTAR-7204225911@YBL-HDFC0003825-018245749659-PAYMENT FROM PHONE</t>
  </si>
  <si>
    <t>0000018215895162</t>
  </si>
  <si>
    <t>NEFT CR-CITI0100000-FRACTAL ANALYTICS PRIVATE LIMITED-SAKSHAM RATRA-CITIN20090327026 SALARY FOR THE MONTH OF</t>
  </si>
  <si>
    <t>CITIN20090327026</t>
  </si>
  <si>
    <t>*********************************************************************************************************************************</t>
  </si>
  <si>
    <t>STATEMENT SUMMARY  :-</t>
  </si>
  <si>
    <t>Opening Balance</t>
  </si>
  <si>
    <t>Debits</t>
  </si>
  <si>
    <t>Credits</t>
  </si>
  <si>
    <t>Closing Bal</t>
  </si>
  <si>
    <t>SBI ##########################################################################################################################################################</t>
  </si>
  <si>
    <t xml:space="preserve">Account Name       :                </t>
  </si>
  <si>
    <t>Mr. SAKSHAM  RATRA</t>
  </si>
  <si>
    <t>Address            :</t>
  </si>
  <si>
    <t>WARD NO 3</t>
  </si>
  <si>
    <t xml:space="preserve">                                    </t>
  </si>
  <si>
    <t>PARASI</t>
  </si>
  <si>
    <t>ANPARA-231225</t>
  </si>
  <si>
    <t>Sonbhadra</t>
  </si>
  <si>
    <t xml:space="preserve">Date               :                </t>
  </si>
  <si>
    <t>Account Number     :</t>
  </si>
  <si>
    <t>_00000032388205078</t>
  </si>
  <si>
    <t>Account Description:</t>
  </si>
  <si>
    <t>REGULAR SB CHQ-INDIVIDUALS URAL-INR</t>
  </si>
  <si>
    <t>Branch             :</t>
  </si>
  <si>
    <t>ANPARA</t>
  </si>
  <si>
    <t>Drawing Power      :</t>
  </si>
  <si>
    <t>Interest Rate(% p.a.):</t>
  </si>
  <si>
    <t>MOD Balance      :</t>
  </si>
  <si>
    <t>CIF No.          :</t>
  </si>
  <si>
    <t>_86361098063</t>
  </si>
  <si>
    <t>IFS (Indian Financial System) Code         :</t>
  </si>
  <si>
    <t>SBIN0006339</t>
  </si>
  <si>
    <t>MICR (Magnetic Ink Character Recognition)  Code        :</t>
  </si>
  <si>
    <t>_231002202</t>
  </si>
  <si>
    <t>Nomination Registered    :</t>
  </si>
  <si>
    <t xml:space="preserve">Yes </t>
  </si>
  <si>
    <t>Balance on 30 May 2020        :</t>
  </si>
  <si>
    <t>1,21,974.71</t>
  </si>
  <si>
    <t>Start Date          :</t>
  </si>
  <si>
    <t>End Date            :</t>
  </si>
  <si>
    <t>Txn Date</t>
  </si>
  <si>
    <t>Value Date</t>
  </si>
  <si>
    <t>Description</t>
  </si>
  <si>
    <t>Ref No./Cheque No.</t>
  </si>
  <si>
    <t xml:space="preserve">        Debit</t>
  </si>
  <si>
    <t>Credit</t>
  </si>
  <si>
    <t>Balance</t>
  </si>
  <si>
    <t xml:space="preserve">   TO TRANSFER-INB IMPS/P2A/017713531959/XXXXXXX534HDFC--</t>
  </si>
  <si>
    <t>IMPS00124823410MOACWJFSE4               TRANSFER T</t>
  </si>
  <si>
    <t xml:space="preserve"> </t>
  </si>
  <si>
    <t>1,09,974.71</t>
  </si>
  <si>
    <t xml:space="preserve">   TO TRANSFER-INB IMPS/P2A/017713533906/XXXXXXX999HDFC--</t>
  </si>
  <si>
    <t>IMPS00124823796MOACWJGCG1               TRANSFER T</t>
  </si>
  <si>
    <t xml:space="preserve">   CREDIT INTEREST---</t>
  </si>
  <si>
    <t xml:space="preserve">   BY TRANSFER-INB IMPS017818382640/8357092878/XX2534/12k return--</t>
  </si>
  <si>
    <t xml:space="preserve">MAA000509740629          MAA000509740629          </t>
  </si>
  <si>
    <t>**This is a computer generated statement and does not require a signature</t>
  </si>
  <si>
    <t>01/07/20</t>
  </si>
  <si>
    <t>CREDIT INTEREST CAPITALISED</t>
  </si>
  <si>
    <t>02/07/20</t>
  </si>
  <si>
    <t>POS 416021XXXXXX6358 AIRTELMONEY</t>
  </si>
  <si>
    <t>0000SF8953831795</t>
  </si>
  <si>
    <t>UPI-ZOLOSTAYS PROPERTY S-ZOLOSTAY@DBS-DBSS0IN0811-018418399425-ZPAY5EFDD9473ABC7C</t>
  </si>
  <si>
    <t>0000018418471701</t>
  </si>
  <si>
    <t>04/07/20</t>
  </si>
  <si>
    <t>UPI-ZOLOSTAYS PROPERTY S-ZOLOSTAY@DBS-DBSS0IN0811-018610592828-ZPAY5F0007594D50BD</t>
  </si>
  <si>
    <t>0000018610616260</t>
  </si>
  <si>
    <t>NWD-416021XXXXXX6358-TKIN0346-SONBHADRA</t>
  </si>
  <si>
    <t>0000018613002252</t>
  </si>
  <si>
    <t>0000018613002254</t>
  </si>
  <si>
    <t>POS 416021XXXXXX6358 HOTEL RIYA PALAC</t>
  </si>
  <si>
    <t>0000018615511457</t>
  </si>
  <si>
    <t>05/07/20</t>
  </si>
  <si>
    <t>UPI-ANKIT GATTANI-A124515V@MAIRTEL-AIRP0000001-018716142139-PAYMENT MADE TO ME</t>
  </si>
  <si>
    <t>0000018716968790</t>
  </si>
  <si>
    <t>0000000156924584</t>
  </si>
  <si>
    <t>06/07/20</t>
  </si>
  <si>
    <t>TP-WEALTH INDIA-847420920-11005</t>
  </si>
  <si>
    <t>TP-WEALTH INDIA-847420920-11006</t>
  </si>
  <si>
    <t>09/07/20</t>
  </si>
  <si>
    <t>0000000157625005</t>
  </si>
  <si>
    <t>0000000157786009</t>
  </si>
  <si>
    <t>11/07/20</t>
  </si>
  <si>
    <t>0000000158102097</t>
  </si>
  <si>
    <t>10/07/20</t>
  </si>
  <si>
    <t>UPI-BILLDESKTEZ-BILLDESK.UPPCL-RURAL@ICICI-ICIC0000555-019311445296-UPI</t>
  </si>
  <si>
    <t>0000019311546045</t>
  </si>
  <si>
    <t>UPI-GOOGLEPAY-GOOG-PAYMENT@OKAXIS-UTIB0000553-019311873640-UPI</t>
  </si>
  <si>
    <t>0000019311555868</t>
  </si>
  <si>
    <t>UPI-GOOGLEPAY-GOOG-PAYMENT@OKAXIS-UTIB0000553-019317643900-REWARDED FOR PAYIN</t>
  </si>
  <si>
    <t>0000019317546929</t>
  </si>
  <si>
    <t>UPI-GOOGLEPAY-GOOG-PAYMENT@OKAXIS-UTIB0000553-019323984248-REWARDED FOR PAYIN</t>
  </si>
  <si>
    <t>0000019323956882</t>
  </si>
  <si>
    <t>12/07/20</t>
  </si>
  <si>
    <t>15/07/20</t>
  </si>
  <si>
    <t>DEPOSITORY CHARGES JUN20 - 61246701</t>
  </si>
  <si>
    <t>REF-EMVAMAZ-3JEHIZ1CIWAFUG0PJ1-6/5/20</t>
  </si>
  <si>
    <t>0000000158846405</t>
  </si>
  <si>
    <t>16/07/20</t>
  </si>
  <si>
    <t>0000000159069985</t>
  </si>
  <si>
    <t>18/07/20</t>
  </si>
  <si>
    <t>POS 416021XXXXXX6358 NETFLIX</t>
  </si>
  <si>
    <t>0000S99013939395</t>
  </si>
  <si>
    <t>19/07/20</t>
  </si>
  <si>
    <t>POS 416021XXXXXX6358 AMAZON</t>
  </si>
  <si>
    <t>0000S99014643870</t>
  </si>
  <si>
    <t>22/07/20</t>
  </si>
  <si>
    <t>UPI-ANKIT GATTANI-A124515V@MAIRTEL-AIRP0000001-020413232702-UPI</t>
  </si>
  <si>
    <t>0000020413671562</t>
  </si>
  <si>
    <t>UPI-DIGITAL WIFI-DIGITALWIFI4U-1@OKAXIS-UBIN0565032-020413355026-JULY 2020 SAKSHAM</t>
  </si>
  <si>
    <t>0000020413833885</t>
  </si>
  <si>
    <t>0000000159866562</t>
  </si>
  <si>
    <t>24/07/20</t>
  </si>
  <si>
    <t>0000000160262227</t>
  </si>
  <si>
    <t>23/07/20</t>
  </si>
  <si>
    <t>0000S99033216093</t>
  </si>
  <si>
    <t>25/07/20</t>
  </si>
  <si>
    <t>0000000160588029</t>
  </si>
  <si>
    <t>26/07/20</t>
  </si>
  <si>
    <t>UPI-SHAHANAWAZ AKHTAR-7204225911@YBL-HDFC0003825-020818196724-UPI</t>
  </si>
  <si>
    <t>0000020818472826</t>
  </si>
  <si>
    <t>28/07/20</t>
  </si>
  <si>
    <t>UPI-SHAHANAWAZ AKHTAR-7204225911@YBL-HDFC0003825-021000204793-UPI</t>
  </si>
  <si>
    <t>0000002100595202</t>
  </si>
  <si>
    <t>30/07/20</t>
  </si>
  <si>
    <t>NEFT CR-CITI0100000-FRACTAL ANALYTICS PRIVATE LIMITED-SAKSHAM RATRA-CITIN20106030821</t>
  </si>
  <si>
    <t>CITIN20106030821</t>
  </si>
  <si>
    <t>31/07/20</t>
  </si>
  <si>
    <t>NEFT CR-CITI0100000-FRACTAL ANALYTICS PRIVATE LIMITED-SAKSHAM RATRA-CITIN20106660116 SALARY FOR THE MONTH OF</t>
  </si>
  <si>
    <t>CITIN20106660116</t>
  </si>
  <si>
    <t>Dr Count</t>
  </si>
  <si>
    <t>Cr Count</t>
  </si>
  <si>
    <t>44999.26/47213.17</t>
  </si>
  <si>
    <t>29983.66/33365.80</t>
  </si>
  <si>
    <t>Sambhav For Car</t>
  </si>
  <si>
    <t>Shubhangi PG Stuff Shifting</t>
  </si>
  <si>
    <t>ACH C- TCS1STINTDIV310720-C200693113IN30</t>
  </si>
  <si>
    <t>0000009577705313</t>
  </si>
  <si>
    <t>NWD-416021XXXXXX6358-16714001-DUDHI</t>
  </si>
  <si>
    <t>0000021313028959</t>
  </si>
  <si>
    <t>0000021313019641</t>
  </si>
  <si>
    <t>0000021313028679</t>
  </si>
  <si>
    <t>01/08/20</t>
  </si>
  <si>
    <t>UPI-JIO MOBILITY-JIO@YESBANK-YESB0000248-021414152224-JIO20BR00050196II0</t>
  </si>
  <si>
    <t>0000021414710367</t>
  </si>
  <si>
    <t>04/08/20</t>
  </si>
  <si>
    <t>2Q517RPQ8TALAJLLZZ/AMAZONSELLER</t>
  </si>
  <si>
    <t>0000202174593475</t>
  </si>
  <si>
    <t>06/08/20</t>
  </si>
  <si>
    <t>TP-WEALTH INDIA-847420920-5813</t>
  </si>
  <si>
    <t>TP-WEALTH INDIA-847420920-5814</t>
  </si>
  <si>
    <t>07/08/20</t>
  </si>
  <si>
    <t>TP-WEALTH INDIA-847420920-4605</t>
  </si>
  <si>
    <t>UPI-SURENDRA KUMAR RATRA-SKRATRA1957@OKSBI-SBIN0006339-022020211644-UPI</t>
  </si>
  <si>
    <t>0000022020845432</t>
  </si>
  <si>
    <t>08/08/20</t>
  </si>
  <si>
    <t>IMPS-022119158744-SURENDRA KUMAR RATRA-SBIN-XXXXXXX2630-CHACHA-1000</t>
  </si>
  <si>
    <t>0000022119158744</t>
  </si>
  <si>
    <t>IMPS-022119166983-SURENDRA KUMAR RATRA-SBIN-XXXXXXX2630-CHACHA-99000</t>
  </si>
  <si>
    <t>0000022119166983</t>
  </si>
  <si>
    <t>10/08/20</t>
  </si>
  <si>
    <t>UPI-BILLDESKTEZ-BILLDESK.UPPCL-RURAL@ICICI-ICIC0000555-022313683340-UPI</t>
  </si>
  <si>
    <t>0000022313512789</t>
  </si>
  <si>
    <t>12/08/20</t>
  </si>
  <si>
    <t>0000000163506003</t>
  </si>
  <si>
    <t>ZOLOSTAYS PROP-841692 TE ELE SAK BA</t>
  </si>
  <si>
    <t>0000008120534825</t>
  </si>
  <si>
    <t>13/08/20</t>
  </si>
  <si>
    <t>NEFT CR-CITI0100000-FRACTAL ANALYTICS PRIVATE LIMITED-SAKSHAM RATRA-CITIN20114083172</t>
  </si>
  <si>
    <t>CITIN20114083172</t>
  </si>
  <si>
    <t>1196962406/TECHWEALTHINDIAFINAN</t>
  </si>
  <si>
    <t>0000202260943014</t>
  </si>
  <si>
    <t>15/08/20</t>
  </si>
  <si>
    <t>20200815109893269864/PAYTMNOBROKERTECHNOL</t>
  </si>
  <si>
    <t>0000202282477143</t>
  </si>
  <si>
    <t>16/08/20</t>
  </si>
  <si>
    <t>UPI-RAVI KUMAR GUPTA-RG5381130@OKICICI-IOBA0003123-022920618552-UPI</t>
  </si>
  <si>
    <t>0000022920635329</t>
  </si>
  <si>
    <t>17/08/20</t>
  </si>
  <si>
    <t>UPI-SUNIL KUMAR SO UDAYB-SUNILDUSAD16@OKHDFCBANK-PUNB0329000-023014243813-NO BROKER PACKERS</t>
  </si>
  <si>
    <t>0000023014990583</t>
  </si>
  <si>
    <t>UPI-SUNIL KUMAR SO UDAYB-SUNILDUSAD16@OKHDFCBANK-PUNB0329000-023014254734-REST OF AMOUNT</t>
  </si>
  <si>
    <t>0000023014005180</t>
  </si>
  <si>
    <t>3VFYKEYJZ385JKNP43/AMAZONSELLER</t>
  </si>
  <si>
    <t>0000202303678140</t>
  </si>
  <si>
    <t>NEFT DR-CORP0000024-THE NEW INDIA ASSURANCE CO LTD-NETBANK, MUM-N230201217218902-PREMIUM REMITTANCE</t>
  </si>
  <si>
    <t>N230201217218902</t>
  </si>
  <si>
    <t>18/08/20</t>
  </si>
  <si>
    <t>DEPOSITORY CHARGES JUL20 - 61246701</t>
  </si>
  <si>
    <t>19/08/20</t>
  </si>
  <si>
    <t>UPI-SHIVAM KUMAR MODANWA-AMARNATHK719@OKSBI-SBIN0016714-023216296507-UPI</t>
  </si>
  <si>
    <t>0000023216453005</t>
  </si>
  <si>
    <t>21/08/20</t>
  </si>
  <si>
    <t>UPI-DIGITAL WIFI-DIGITALWIFI4U-1@OKAXIS-UBIN0565032-023411206414-AUGUST</t>
  </si>
  <si>
    <t>0000023411595363</t>
  </si>
  <si>
    <t>UPI-VIVEK JAISWAL-9919241193@YBL-HDFC0000468-023421053939-UPI</t>
  </si>
  <si>
    <t>0000023421783479</t>
  </si>
  <si>
    <t>22/08/20</t>
  </si>
  <si>
    <t>0000000165388616</t>
  </si>
  <si>
    <t>24/08/20</t>
  </si>
  <si>
    <t>20200824111493506475/PAYTMIRCTCTOURISM</t>
  </si>
  <si>
    <t>0000202377964662</t>
  </si>
  <si>
    <t>0000000165410895</t>
  </si>
  <si>
    <t>0000S99147529034</t>
  </si>
  <si>
    <t>25/08/20</t>
  </si>
  <si>
    <t>UPI-JIO MOBILITY-JIO@YESBANK-YESB0000248-023814499712-JIO20BR00053TCZOI2</t>
  </si>
  <si>
    <t>0000023814859812</t>
  </si>
  <si>
    <t>26/08/20</t>
  </si>
  <si>
    <t>REF-EMVAMAZ-3VFYKEYJZ385JKNP43-17/8/20</t>
  </si>
  <si>
    <t>28/08/20</t>
  </si>
  <si>
    <t>NWD-416021XXXXXX6358-06339002-DUDHI</t>
  </si>
  <si>
    <t>0000024118005383</t>
  </si>
  <si>
    <t>0000024118013810</t>
  </si>
  <si>
    <t>67998.52/72610.52</t>
  </si>
  <si>
    <t>48396.38/55087.40</t>
  </si>
  <si>
    <t>Mobile/Internet/Subscriptions</t>
  </si>
  <si>
    <t>Electricity/Petrol</t>
  </si>
  <si>
    <t>Monthly - Rent</t>
  </si>
  <si>
    <t>Long Term Asset - Deposits</t>
  </si>
  <si>
    <t>Digital Wifi</t>
  </si>
  <si>
    <t>Total Deposits</t>
  </si>
  <si>
    <t>Papa</t>
  </si>
  <si>
    <t>Mummy</t>
  </si>
  <si>
    <t>Sambhav For Mummy and My Ticket</t>
  </si>
  <si>
    <t>Insurance</t>
  </si>
  <si>
    <t>Delhi Flat Construction</t>
  </si>
  <si>
    <t>31/08/20</t>
  </si>
  <si>
    <t>0000000166544239</t>
  </si>
  <si>
    <t>NEFT CR-CITI0100000-FRACTAL ANALYTICS PRIVATE LIMITED-SAKSHAM RATRA-CITIN20121692283 SALARY FOR THE MONTH OF</t>
  </si>
  <si>
    <t>CITIN20121692283</t>
  </si>
  <si>
    <t>02/09/20</t>
  </si>
  <si>
    <t>UPI-SURENDRA KUMAR RATRA-SKRATRA1957@OKSBI-SBIN0006339-024619847653-UPI</t>
  </si>
  <si>
    <t>0000024619847653</t>
  </si>
  <si>
    <t>03/09/20</t>
  </si>
  <si>
    <t>0000000167501105</t>
  </si>
  <si>
    <t>UPI-SURENDRA KUMAR RATRA-SKRATRA1957@OKSBI-SBIN0006339-024721759912-UPI</t>
  </si>
  <si>
    <t>0000024721759912</t>
  </si>
  <si>
    <t>04/09/20</t>
  </si>
  <si>
    <t>KQQH25MIBJ42HO6WCA/PAYUINDIGOAIRLINES</t>
  </si>
  <si>
    <t>0000202485613343</t>
  </si>
  <si>
    <t>05/09/20</t>
  </si>
  <si>
    <t>TP-WEALTH INDIA-847420920-9373</t>
  </si>
  <si>
    <t>07/09/20</t>
  </si>
  <si>
    <t>UPI-RESHU ARORA-RESHUARORA2@OKAXIS-UTIB0000231-025110063972-OFFICE CHAIR</t>
  </si>
  <si>
    <t>0000025110063972</t>
  </si>
  <si>
    <t>TP-WEALTH INDIA-847420920-3941</t>
  </si>
  <si>
    <t>TP-WEALTH INDIA-847420920-3942</t>
  </si>
  <si>
    <t>0000S99198271924</t>
  </si>
  <si>
    <t>20200907113873155321/PAYTMAPOLLOPHARMACY</t>
  </si>
  <si>
    <t>0000202518326204</t>
  </si>
  <si>
    <t>08/09/20</t>
  </si>
  <si>
    <t>ACH C- ITC LIMITED-447558</t>
  </si>
  <si>
    <t>0000000506492239</t>
  </si>
  <si>
    <t>09/09/20</t>
  </si>
  <si>
    <t>REF-PAYTM-20200907113873155321-7/9/20</t>
  </si>
  <si>
    <t>10/09/20</t>
  </si>
  <si>
    <t>UPI-GOPI STORES-GPAY-11165755141@OKBIZAXIS-UTIB0000000-025419484538-UPI</t>
  </si>
  <si>
    <t>0000025419484538</t>
  </si>
  <si>
    <t>11/09/20</t>
  </si>
  <si>
    <t>0000000169025773</t>
  </si>
  <si>
    <t>UPI-M S VIJAY GASOLINE H-PAYTMQR2810050501011FEXUVOQSTH1@PAYTM-PYTM0123456-025519790190-UPI</t>
  </si>
  <si>
    <t>0000025519790190</t>
  </si>
  <si>
    <t>16/09/20</t>
  </si>
  <si>
    <t>0000000169718784</t>
  </si>
  <si>
    <t>0000000169780404</t>
  </si>
  <si>
    <t>UPI-BASAWESHWARA RICE TR-PAYTMQR281005050101L7KTTNRN830Z@PAYTM-PYTM0123456-026017425302-BANANA</t>
  </si>
  <si>
    <t>0000026017425302</t>
  </si>
  <si>
    <t>UPI-DHANIK LAL YADAV-PAYTMQR2810050501011W7ZE1YVP6PF@PAYTM-PYTM0123456-026020695614-UPI</t>
  </si>
  <si>
    <t>0000026020695614</t>
  </si>
  <si>
    <t>17/09/20</t>
  </si>
  <si>
    <t>DEPOSITORY CHARGES AUG20 - 61246701</t>
  </si>
  <si>
    <t>UPI-DHANIK LAL YADAV-PAYTMQR2810050501011W7ZE1YVP6PF@PAYTM-PYTM0123456-026118734937-UPI</t>
  </si>
  <si>
    <t>0000026118734937</t>
  </si>
  <si>
    <t>21/09/20</t>
  </si>
  <si>
    <t>ACH C- GE POWER INDIA LTD-2408679</t>
  </si>
  <si>
    <t>0000000824963081</t>
  </si>
  <si>
    <t>POS 416021XXXXXX6358 FARM FRESH</t>
  </si>
  <si>
    <t>0000000000000053</t>
  </si>
  <si>
    <t>UPI-JIO MOBILITY-JIO@YESBANK-YESB0000248-026521516809-JIO20BR000583P3ZF2</t>
  </si>
  <si>
    <t>0000026521516809</t>
  </si>
  <si>
    <t>22/09/20</t>
  </si>
  <si>
    <t>0000000171039320</t>
  </si>
  <si>
    <t>23/09/20</t>
  </si>
  <si>
    <t>POS 416021XXXXXX6358 VODAFONE IDEA LT</t>
  </si>
  <si>
    <t>0000026703042269</t>
  </si>
  <si>
    <t>UPI-DIGITAL WIFI-DIGITALWIFI4U-1@OKAXIS-UBIN0565032-026712613222-FOR SEPTEMBER</t>
  </si>
  <si>
    <t>0000026712613222</t>
  </si>
  <si>
    <t>ME DC SI 416021XXXXXX6358 NETFLIX</t>
  </si>
  <si>
    <t>0000S19255046806</t>
  </si>
  <si>
    <t>25/09/20</t>
  </si>
  <si>
    <t>UPI-DHANIK LAL YADAV-PAYTMQR2810050501011W7ZE1YVP6PF@PAYTM-PYTM0123456-026917126993-UPI</t>
  </si>
  <si>
    <t>0000026917126993</t>
  </si>
  <si>
    <t>26/09/20</t>
  </si>
  <si>
    <t>0000000172179549</t>
  </si>
  <si>
    <t>0000000172257033</t>
  </si>
  <si>
    <t>POS 416021XXXXXX6358 KALEIDO MOTORS</t>
  </si>
  <si>
    <t>0000000000007510</t>
  </si>
  <si>
    <t>85997.77/86126.7</t>
  </si>
  <si>
    <t>70991.05/71920.40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</si>
</sst>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55555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double">
        <color theme="1"/>
      </left>
      <right style="double">
        <color theme="1"/>
      </right>
      <top style="double">
        <color theme="1"/>
      </top>
      <bottom style="double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theme="1"/>
      </left>
      <right/>
      <top style="double">
        <color theme="1"/>
      </top>
      <bottom style="double">
        <color theme="1"/>
      </bottom>
      <diagonal/>
    </border>
    <border>
      <left/>
      <right style="thick">
        <color theme="1"/>
      </right>
      <top style="thick">
        <color theme="1"/>
      </top>
      <bottom/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10" fillId="0" borderId="0"/>
    <xf numFmtId="0" fontId="2" fillId="0" borderId="0"/>
  </cellStyleXfs>
  <cellXfs count="73">
    <xf numFmtId="0" fontId="0" fillId="0" borderId="0" xfId="0"/>
    <xf numFmtId="17" fontId="0" fillId="0" borderId="0" xfId="0" applyNumberFormat="1"/>
    <xf numFmtId="17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1" fillId="4" borderId="2" xfId="0" applyFont="1" applyFill="1" applyBorder="1"/>
    <xf numFmtId="0" fontId="0" fillId="4" borderId="2" xfId="0" applyFill="1" applyBorder="1"/>
    <xf numFmtId="0" fontId="2" fillId="5" borderId="1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4" fillId="3" borderId="1" xfId="0" applyFont="1" applyFill="1" applyBorder="1"/>
    <xf numFmtId="0" fontId="4" fillId="2" borderId="1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4" fillId="5" borderId="1" xfId="0" applyFont="1" applyFill="1" applyBorder="1"/>
    <xf numFmtId="0" fontId="4" fillId="6" borderId="1" xfId="0" applyFont="1" applyFill="1" applyBorder="1"/>
    <xf numFmtId="0" fontId="2" fillId="5" borderId="1" xfId="0" applyFont="1" applyFill="1" applyBorder="1" applyAlignment="1">
      <alignment horizontal="left"/>
    </xf>
    <xf numFmtId="17" fontId="5" fillId="0" borderId="0" xfId="0" applyNumberFormat="1" applyFont="1"/>
    <xf numFmtId="0" fontId="0" fillId="7" borderId="1" xfId="0" applyFill="1" applyBorder="1"/>
    <xf numFmtId="0" fontId="0" fillId="7" borderId="0" xfId="0" applyFill="1"/>
    <xf numFmtId="0" fontId="4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/>
    <xf numFmtId="0" fontId="4" fillId="0" borderId="5" xfId="0" applyFont="1" applyBorder="1"/>
    <xf numFmtId="4" fontId="4" fillId="3" borderId="2" xfId="0" applyNumberFormat="1" applyFont="1" applyFill="1" applyBorder="1"/>
    <xf numFmtId="0" fontId="2" fillId="5" borderId="6" xfId="0" applyFont="1" applyFill="1" applyBorder="1"/>
    <xf numFmtId="0" fontId="4" fillId="0" borderId="7" xfId="0" applyFont="1" applyBorder="1"/>
    <xf numFmtId="0" fontId="2" fillId="4" borderId="5" xfId="0" applyFont="1" applyFill="1" applyBorder="1"/>
    <xf numFmtId="4" fontId="3" fillId="4" borderId="5" xfId="0" applyNumberFormat="1" applyFont="1" applyFill="1" applyBorder="1"/>
    <xf numFmtId="0" fontId="2" fillId="3" borderId="1" xfId="0" applyFont="1" applyFill="1" applyBorder="1"/>
    <xf numFmtId="4" fontId="1" fillId="3" borderId="8" xfId="0" applyNumberFormat="1" applyFont="1" applyFill="1" applyBorder="1"/>
    <xf numFmtId="0" fontId="0" fillId="0" borderId="0" xfId="0" applyFont="1"/>
    <xf numFmtId="0" fontId="0" fillId="0" borderId="5" xfId="0" applyFont="1" applyBorder="1"/>
    <xf numFmtId="0" fontId="0" fillId="7" borderId="0" xfId="0" applyFont="1" applyFill="1"/>
    <xf numFmtId="0" fontId="0" fillId="4" borderId="2" xfId="0" applyFont="1" applyFill="1" applyBorder="1"/>
    <xf numFmtId="0" fontId="7" fillId="0" borderId="0" xfId="0" applyFont="1"/>
    <xf numFmtId="0" fontId="0" fillId="0" borderId="9" xfId="0" applyBorder="1"/>
    <xf numFmtId="4" fontId="2" fillId="8" borderId="1" xfId="0" applyNumberFormat="1" applyFont="1" applyFill="1" applyBorder="1"/>
    <xf numFmtId="4" fontId="1" fillId="8" borderId="8" xfId="0" applyNumberFormat="1" applyFont="1" applyFill="1" applyBorder="1"/>
    <xf numFmtId="4" fontId="0" fillId="0" borderId="0" xfId="0" applyNumberFormat="1"/>
    <xf numFmtId="4" fontId="0" fillId="0" borderId="3" xfId="0" applyNumberFormat="1" applyBorder="1"/>
    <xf numFmtId="4" fontId="0" fillId="0" borderId="5" xfId="0" applyNumberFormat="1" applyBorder="1"/>
    <xf numFmtId="4" fontId="0" fillId="0" borderId="5" xfId="0" applyNumberFormat="1" applyFont="1" applyBorder="1"/>
    <xf numFmtId="4" fontId="5" fillId="2" borderId="3" xfId="0" applyNumberFormat="1" applyFont="1" applyFill="1" applyBorder="1"/>
    <xf numFmtId="4" fontId="5" fillId="2" borderId="5" xfId="0" applyNumberFormat="1" applyFont="1" applyFill="1" applyBorder="1"/>
    <xf numFmtId="4" fontId="4" fillId="3" borderId="3" xfId="0" applyNumberFormat="1" applyFont="1" applyFill="1" applyBorder="1"/>
    <xf numFmtId="4" fontId="4" fillId="3" borderId="5" xfId="0" applyNumberFormat="1" applyFont="1" applyFill="1" applyBorder="1"/>
    <xf numFmtId="4" fontId="0" fillId="4" borderId="5" xfId="0" applyNumberFormat="1" applyFill="1" applyBorder="1"/>
    <xf numFmtId="4" fontId="2" fillId="4" borderId="5" xfId="0" applyNumberFormat="1" applyFont="1" applyFill="1" applyBorder="1"/>
    <xf numFmtId="4" fontId="2" fillId="4" borderId="5" xfId="0" applyNumberFormat="1" applyFont="1" applyFill="1" applyBorder="1" applyAlignment="1">
      <alignment horizontal="right"/>
    </xf>
    <xf numFmtId="4" fontId="2" fillId="4" borderId="8" xfId="0" applyNumberFormat="1" applyFont="1" applyFill="1" applyBorder="1"/>
    <xf numFmtId="0" fontId="8" fillId="0" borderId="0" xfId="1"/>
    <xf numFmtId="0" fontId="0" fillId="6" borderId="9" xfId="0" applyFill="1" applyBorder="1"/>
    <xf numFmtId="0" fontId="0" fillId="9" borderId="0" xfId="0" applyFill="1"/>
    <xf numFmtId="15" fontId="0" fillId="0" borderId="0" xfId="0" applyNumberFormat="1"/>
    <xf numFmtId="17" fontId="9" fillId="0" borderId="0" xfId="1" applyNumberFormat="1" applyFont="1"/>
    <xf numFmtId="0" fontId="10" fillId="0" borderId="0" xfId="2"/>
    <xf numFmtId="0" fontId="10" fillId="6" borderId="0" xfId="2" applyFill="1"/>
    <xf numFmtId="0" fontId="10" fillId="10" borderId="0" xfId="2" applyFill="1"/>
    <xf numFmtId="0" fontId="10" fillId="9" borderId="0" xfId="2" applyFill="1"/>
    <xf numFmtId="0" fontId="11" fillId="5" borderId="1" xfId="0" applyFont="1" applyFill="1" applyBorder="1"/>
    <xf numFmtId="17" fontId="8" fillId="0" borderId="0" xfId="1" applyNumberFormat="1"/>
    <xf numFmtId="4" fontId="11" fillId="0" borderId="2" xfId="0" applyNumberFormat="1" applyFont="1" applyBorder="1"/>
    <xf numFmtId="4" fontId="0" fillId="0" borderId="2" xfId="0" applyNumberFormat="1" applyFont="1" applyBorder="1"/>
    <xf numFmtId="4" fontId="5" fillId="6" borderId="2" xfId="0" applyNumberFormat="1" applyFont="1" applyFill="1" applyBorder="1"/>
    <xf numFmtId="17" fontId="5" fillId="0" borderId="0" xfId="0" applyNumberFormat="1" applyFont="1" applyAlignment="1">
      <alignment horizontal="center"/>
    </xf>
    <xf numFmtId="0" fontId="2" fillId="0" borderId="0" xfId="3"/>
    <xf numFmtId="0" fontId="2" fillId="6" borderId="0" xfId="3" applyFill="1"/>
    <xf numFmtId="0" fontId="2" fillId="0" borderId="0" xfId="3"/>
    <xf numFmtId="0" fontId="2" fillId="11" borderId="0" xfId="3" applyFill="1"/>
  </cellXfs>
  <cellStyles count="4">
    <cellStyle name="Hyperlink" xfId="1" builtinId="8"/>
    <cellStyle name="Normal" xfId="0" builtinId="0"/>
    <cellStyle name="Normal 2" xfId="2" xr:uid="{BE407EEC-3200-464C-8116-BA1020B725B4}"/>
    <cellStyle name="Normal 3" xfId="3" xr:uid="{B9275A1C-3FC3-4324-9BD4-9DCC6D7B48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1BFE-2850-4366-B947-8BE1B7DD030E}">
  <dimension ref="A1:N49"/>
  <sheetViews>
    <sheetView tabSelected="1" zoomScaleNormal="100" workbookViewId="0">
      <pane xSplit="1" ySplit="1" topLeftCell="B33" activePane="bottomRight" state="frozen"/>
      <selection pane="topRight" activeCell="C1" sqref="C1"/>
      <selection pane="bottomLeft" activeCell="A2" sqref="A2"/>
      <selection pane="bottomRight" activeCell="L42" sqref="L42"/>
    </sheetView>
  </sheetViews>
  <sheetFormatPr defaultRowHeight="14.5" x14ac:dyDescent="0.35"/>
  <cols>
    <col min="1" max="1" width="35.54296875" bestFit="1" customWidth="1"/>
    <col min="2" max="2" width="16.36328125" bestFit="1" customWidth="1"/>
    <col min="3" max="3" width="16.54296875" bestFit="1" customWidth="1"/>
    <col min="4" max="4" width="16.54296875" style="34" bestFit="1" customWidth="1"/>
    <col min="5" max="8" width="16.54296875" bestFit="1" customWidth="1"/>
    <col min="256" max="256" width="35.54296875" bestFit="1" customWidth="1"/>
    <col min="257" max="257" width="14.90625" customWidth="1"/>
    <col min="258" max="258" width="16.36328125" bestFit="1" customWidth="1"/>
    <col min="512" max="512" width="35.54296875" bestFit="1" customWidth="1"/>
    <col min="513" max="513" width="14.90625" customWidth="1"/>
    <col min="514" max="514" width="16.36328125" bestFit="1" customWidth="1"/>
    <col min="768" max="768" width="35.54296875" bestFit="1" customWidth="1"/>
    <col min="769" max="769" width="14.90625" customWidth="1"/>
    <col min="770" max="770" width="16.36328125" bestFit="1" customWidth="1"/>
    <col min="1024" max="1024" width="35.54296875" bestFit="1" customWidth="1"/>
    <col min="1025" max="1025" width="14.90625" customWidth="1"/>
    <col min="1026" max="1026" width="16.36328125" bestFit="1" customWidth="1"/>
    <col min="1280" max="1280" width="35.54296875" bestFit="1" customWidth="1"/>
    <col min="1281" max="1281" width="14.90625" customWidth="1"/>
    <col min="1282" max="1282" width="16.36328125" bestFit="1" customWidth="1"/>
    <col min="1536" max="1536" width="35.54296875" bestFit="1" customWidth="1"/>
    <col min="1537" max="1537" width="14.90625" customWidth="1"/>
    <col min="1538" max="1538" width="16.36328125" bestFit="1" customWidth="1"/>
    <col min="1792" max="1792" width="35.54296875" bestFit="1" customWidth="1"/>
    <col min="1793" max="1793" width="14.90625" customWidth="1"/>
    <col min="1794" max="1794" width="16.36328125" bestFit="1" customWidth="1"/>
    <col min="2048" max="2048" width="35.54296875" bestFit="1" customWidth="1"/>
    <col min="2049" max="2049" width="14.90625" customWidth="1"/>
    <col min="2050" max="2050" width="16.36328125" bestFit="1" customWidth="1"/>
    <col min="2304" max="2304" width="35.54296875" bestFit="1" customWidth="1"/>
    <col min="2305" max="2305" width="14.90625" customWidth="1"/>
    <col min="2306" max="2306" width="16.36328125" bestFit="1" customWidth="1"/>
    <col min="2560" max="2560" width="35.54296875" bestFit="1" customWidth="1"/>
    <col min="2561" max="2561" width="14.90625" customWidth="1"/>
    <col min="2562" max="2562" width="16.36328125" bestFit="1" customWidth="1"/>
    <col min="2816" max="2816" width="35.54296875" bestFit="1" customWidth="1"/>
    <col min="2817" max="2817" width="14.90625" customWidth="1"/>
    <col min="2818" max="2818" width="16.36328125" bestFit="1" customWidth="1"/>
    <col min="3072" max="3072" width="35.54296875" bestFit="1" customWidth="1"/>
    <col min="3073" max="3073" width="14.90625" customWidth="1"/>
    <col min="3074" max="3074" width="16.36328125" bestFit="1" customWidth="1"/>
    <col min="3328" max="3328" width="35.54296875" bestFit="1" customWidth="1"/>
    <col min="3329" max="3329" width="14.90625" customWidth="1"/>
    <col min="3330" max="3330" width="16.36328125" bestFit="1" customWidth="1"/>
    <col min="3584" max="3584" width="35.54296875" bestFit="1" customWidth="1"/>
    <col min="3585" max="3585" width="14.90625" customWidth="1"/>
    <col min="3586" max="3586" width="16.36328125" bestFit="1" customWidth="1"/>
    <col min="3840" max="3840" width="35.54296875" bestFit="1" customWidth="1"/>
    <col min="3841" max="3841" width="14.90625" customWidth="1"/>
    <col min="3842" max="3842" width="16.36328125" bestFit="1" customWidth="1"/>
    <col min="4096" max="4096" width="35.54296875" bestFit="1" customWidth="1"/>
    <col min="4097" max="4097" width="14.90625" customWidth="1"/>
    <col min="4098" max="4098" width="16.36328125" bestFit="1" customWidth="1"/>
    <col min="4352" max="4352" width="35.54296875" bestFit="1" customWidth="1"/>
    <col min="4353" max="4353" width="14.90625" customWidth="1"/>
    <col min="4354" max="4354" width="16.36328125" bestFit="1" customWidth="1"/>
    <col min="4608" max="4608" width="35.54296875" bestFit="1" customWidth="1"/>
    <col min="4609" max="4609" width="14.90625" customWidth="1"/>
    <col min="4610" max="4610" width="16.36328125" bestFit="1" customWidth="1"/>
    <col min="4864" max="4864" width="35.54296875" bestFit="1" customWidth="1"/>
    <col min="4865" max="4865" width="14.90625" customWidth="1"/>
    <col min="4866" max="4866" width="16.36328125" bestFit="1" customWidth="1"/>
    <col min="5120" max="5120" width="35.54296875" bestFit="1" customWidth="1"/>
    <col min="5121" max="5121" width="14.90625" customWidth="1"/>
    <col min="5122" max="5122" width="16.36328125" bestFit="1" customWidth="1"/>
    <col min="5376" max="5376" width="35.54296875" bestFit="1" customWidth="1"/>
    <col min="5377" max="5377" width="14.90625" customWidth="1"/>
    <col min="5378" max="5378" width="16.36328125" bestFit="1" customWidth="1"/>
    <col min="5632" max="5632" width="35.54296875" bestFit="1" customWidth="1"/>
    <col min="5633" max="5633" width="14.90625" customWidth="1"/>
    <col min="5634" max="5634" width="16.36328125" bestFit="1" customWidth="1"/>
    <col min="5888" max="5888" width="35.54296875" bestFit="1" customWidth="1"/>
    <col min="5889" max="5889" width="14.90625" customWidth="1"/>
    <col min="5890" max="5890" width="16.36328125" bestFit="1" customWidth="1"/>
    <col min="6144" max="6144" width="35.54296875" bestFit="1" customWidth="1"/>
    <col min="6145" max="6145" width="14.90625" customWidth="1"/>
    <col min="6146" max="6146" width="16.36328125" bestFit="1" customWidth="1"/>
    <col min="6400" max="6400" width="35.54296875" bestFit="1" customWidth="1"/>
    <col min="6401" max="6401" width="14.90625" customWidth="1"/>
    <col min="6402" max="6402" width="16.36328125" bestFit="1" customWidth="1"/>
    <col min="6656" max="6656" width="35.54296875" bestFit="1" customWidth="1"/>
    <col min="6657" max="6657" width="14.90625" customWidth="1"/>
    <col min="6658" max="6658" width="16.36328125" bestFit="1" customWidth="1"/>
    <col min="6912" max="6912" width="35.54296875" bestFit="1" customWidth="1"/>
    <col min="6913" max="6913" width="14.90625" customWidth="1"/>
    <col min="6914" max="6914" width="16.36328125" bestFit="1" customWidth="1"/>
    <col min="7168" max="7168" width="35.54296875" bestFit="1" customWidth="1"/>
    <col min="7169" max="7169" width="14.90625" customWidth="1"/>
    <col min="7170" max="7170" width="16.36328125" bestFit="1" customWidth="1"/>
    <col min="7424" max="7424" width="35.54296875" bestFit="1" customWidth="1"/>
    <col min="7425" max="7425" width="14.90625" customWidth="1"/>
    <col min="7426" max="7426" width="16.36328125" bestFit="1" customWidth="1"/>
    <col min="7680" max="7680" width="35.54296875" bestFit="1" customWidth="1"/>
    <col min="7681" max="7681" width="14.90625" customWidth="1"/>
    <col min="7682" max="7682" width="16.36328125" bestFit="1" customWidth="1"/>
    <col min="7936" max="7936" width="35.54296875" bestFit="1" customWidth="1"/>
    <col min="7937" max="7937" width="14.90625" customWidth="1"/>
    <col min="7938" max="7938" width="16.36328125" bestFit="1" customWidth="1"/>
    <col min="8192" max="8192" width="35.54296875" bestFit="1" customWidth="1"/>
    <col min="8193" max="8193" width="14.90625" customWidth="1"/>
    <col min="8194" max="8194" width="16.36328125" bestFit="1" customWidth="1"/>
    <col min="8448" max="8448" width="35.54296875" bestFit="1" customWidth="1"/>
    <col min="8449" max="8449" width="14.90625" customWidth="1"/>
    <col min="8450" max="8450" width="16.36328125" bestFit="1" customWidth="1"/>
    <col min="8704" max="8704" width="35.54296875" bestFit="1" customWidth="1"/>
    <col min="8705" max="8705" width="14.90625" customWidth="1"/>
    <col min="8706" max="8706" width="16.36328125" bestFit="1" customWidth="1"/>
    <col min="8960" max="8960" width="35.54296875" bestFit="1" customWidth="1"/>
    <col min="8961" max="8961" width="14.90625" customWidth="1"/>
    <col min="8962" max="8962" width="16.36328125" bestFit="1" customWidth="1"/>
    <col min="9216" max="9216" width="35.54296875" bestFit="1" customWidth="1"/>
    <col min="9217" max="9217" width="14.90625" customWidth="1"/>
    <col min="9218" max="9218" width="16.36328125" bestFit="1" customWidth="1"/>
    <col min="9472" max="9472" width="35.54296875" bestFit="1" customWidth="1"/>
    <col min="9473" max="9473" width="14.90625" customWidth="1"/>
    <col min="9474" max="9474" width="16.36328125" bestFit="1" customWidth="1"/>
    <col min="9728" max="9728" width="35.54296875" bestFit="1" customWidth="1"/>
    <col min="9729" max="9729" width="14.90625" customWidth="1"/>
    <col min="9730" max="9730" width="16.36328125" bestFit="1" customWidth="1"/>
    <col min="9984" max="9984" width="35.54296875" bestFit="1" customWidth="1"/>
    <col min="9985" max="9985" width="14.90625" customWidth="1"/>
    <col min="9986" max="9986" width="16.36328125" bestFit="1" customWidth="1"/>
    <col min="10240" max="10240" width="35.54296875" bestFit="1" customWidth="1"/>
    <col min="10241" max="10241" width="14.90625" customWidth="1"/>
    <col min="10242" max="10242" width="16.36328125" bestFit="1" customWidth="1"/>
    <col min="10496" max="10496" width="35.54296875" bestFit="1" customWidth="1"/>
    <col min="10497" max="10497" width="14.90625" customWidth="1"/>
    <col min="10498" max="10498" width="16.36328125" bestFit="1" customWidth="1"/>
    <col min="10752" max="10752" width="35.54296875" bestFit="1" customWidth="1"/>
    <col min="10753" max="10753" width="14.90625" customWidth="1"/>
    <col min="10754" max="10754" width="16.36328125" bestFit="1" customWidth="1"/>
    <col min="11008" max="11008" width="35.54296875" bestFit="1" customWidth="1"/>
    <col min="11009" max="11009" width="14.90625" customWidth="1"/>
    <col min="11010" max="11010" width="16.36328125" bestFit="1" customWidth="1"/>
    <col min="11264" max="11264" width="35.54296875" bestFit="1" customWidth="1"/>
    <col min="11265" max="11265" width="14.90625" customWidth="1"/>
    <col min="11266" max="11266" width="16.36328125" bestFit="1" customWidth="1"/>
    <col min="11520" max="11520" width="35.54296875" bestFit="1" customWidth="1"/>
    <col min="11521" max="11521" width="14.90625" customWidth="1"/>
    <col min="11522" max="11522" width="16.36328125" bestFit="1" customWidth="1"/>
    <col min="11776" max="11776" width="35.54296875" bestFit="1" customWidth="1"/>
    <col min="11777" max="11777" width="14.90625" customWidth="1"/>
    <col min="11778" max="11778" width="16.36328125" bestFit="1" customWidth="1"/>
    <col min="12032" max="12032" width="35.54296875" bestFit="1" customWidth="1"/>
    <col min="12033" max="12033" width="14.90625" customWidth="1"/>
    <col min="12034" max="12034" width="16.36328125" bestFit="1" customWidth="1"/>
    <col min="12288" max="12288" width="35.54296875" bestFit="1" customWidth="1"/>
    <col min="12289" max="12289" width="14.90625" customWidth="1"/>
    <col min="12290" max="12290" width="16.36328125" bestFit="1" customWidth="1"/>
    <col min="12544" max="12544" width="35.54296875" bestFit="1" customWidth="1"/>
    <col min="12545" max="12545" width="14.90625" customWidth="1"/>
    <col min="12546" max="12546" width="16.36328125" bestFit="1" customWidth="1"/>
    <col min="12800" max="12800" width="35.54296875" bestFit="1" customWidth="1"/>
    <col min="12801" max="12801" width="14.90625" customWidth="1"/>
    <col min="12802" max="12802" width="16.36328125" bestFit="1" customWidth="1"/>
    <col min="13056" max="13056" width="35.54296875" bestFit="1" customWidth="1"/>
    <col min="13057" max="13057" width="14.90625" customWidth="1"/>
    <col min="13058" max="13058" width="16.36328125" bestFit="1" customWidth="1"/>
    <col min="13312" max="13312" width="35.54296875" bestFit="1" customWidth="1"/>
    <col min="13313" max="13313" width="14.90625" customWidth="1"/>
    <col min="13314" max="13314" width="16.36328125" bestFit="1" customWidth="1"/>
    <col min="13568" max="13568" width="35.54296875" bestFit="1" customWidth="1"/>
    <col min="13569" max="13569" width="14.90625" customWidth="1"/>
    <col min="13570" max="13570" width="16.36328125" bestFit="1" customWidth="1"/>
    <col min="13824" max="13824" width="35.54296875" bestFit="1" customWidth="1"/>
    <col min="13825" max="13825" width="14.90625" customWidth="1"/>
    <col min="13826" max="13826" width="16.36328125" bestFit="1" customWidth="1"/>
    <col min="14080" max="14080" width="35.54296875" bestFit="1" customWidth="1"/>
    <col min="14081" max="14081" width="14.90625" customWidth="1"/>
    <col min="14082" max="14082" width="16.36328125" bestFit="1" customWidth="1"/>
    <col min="14336" max="14336" width="35.54296875" bestFit="1" customWidth="1"/>
    <col min="14337" max="14337" width="14.90625" customWidth="1"/>
    <col min="14338" max="14338" width="16.36328125" bestFit="1" customWidth="1"/>
    <col min="14592" max="14592" width="35.54296875" bestFit="1" customWidth="1"/>
    <col min="14593" max="14593" width="14.90625" customWidth="1"/>
    <col min="14594" max="14594" width="16.36328125" bestFit="1" customWidth="1"/>
    <col min="14848" max="14848" width="35.54296875" bestFit="1" customWidth="1"/>
    <col min="14849" max="14849" width="14.90625" customWidth="1"/>
    <col min="14850" max="14850" width="16.36328125" bestFit="1" customWidth="1"/>
    <col min="15104" max="15104" width="35.54296875" bestFit="1" customWidth="1"/>
    <col min="15105" max="15105" width="14.90625" customWidth="1"/>
    <col min="15106" max="15106" width="16.36328125" bestFit="1" customWidth="1"/>
    <col min="15360" max="15360" width="35.54296875" bestFit="1" customWidth="1"/>
    <col min="15361" max="15361" width="14.90625" customWidth="1"/>
    <col min="15362" max="15362" width="16.36328125" bestFit="1" customWidth="1"/>
    <col min="15616" max="15616" width="35.54296875" bestFit="1" customWidth="1"/>
    <col min="15617" max="15617" width="14.90625" customWidth="1"/>
    <col min="15618" max="15618" width="16.36328125" bestFit="1" customWidth="1"/>
    <col min="15872" max="15872" width="35.54296875" bestFit="1" customWidth="1"/>
    <col min="15873" max="15873" width="14.90625" customWidth="1"/>
    <col min="15874" max="15874" width="16.36328125" bestFit="1" customWidth="1"/>
    <col min="16128" max="16128" width="35.54296875" bestFit="1" customWidth="1"/>
    <col min="16129" max="16129" width="14.90625" customWidth="1"/>
    <col min="16130" max="16130" width="16.36328125" bestFit="1" customWidth="1"/>
  </cols>
  <sheetData>
    <row r="1" spans="1:14" x14ac:dyDescent="0.35">
      <c r="B1" s="17">
        <v>43920</v>
      </c>
      <c r="C1" s="17">
        <v>43951</v>
      </c>
      <c r="D1" s="17">
        <v>43982</v>
      </c>
      <c r="E1" s="58">
        <v>44012</v>
      </c>
      <c r="F1" s="58">
        <v>44043</v>
      </c>
      <c r="G1" s="64">
        <v>44074</v>
      </c>
      <c r="H1" s="64">
        <v>44104</v>
      </c>
      <c r="I1" s="64">
        <v>44135</v>
      </c>
      <c r="J1" s="64">
        <v>44165</v>
      </c>
      <c r="K1" s="64">
        <v>44196</v>
      </c>
      <c r="L1" s="64">
        <v>44227</v>
      </c>
      <c r="M1" s="64">
        <v>44255</v>
      </c>
      <c r="N1" s="64">
        <v>44286</v>
      </c>
    </row>
    <row r="2" spans="1:14" ht="15" thickBot="1" x14ac:dyDescent="0.4">
      <c r="B2" s="1"/>
      <c r="E2" s="34"/>
    </row>
    <row r="3" spans="1:14" ht="15.5" thickTop="1" thickBot="1" x14ac:dyDescent="0.4">
      <c r="A3" s="2"/>
      <c r="B3" s="22" t="s">
        <v>0</v>
      </c>
      <c r="C3" s="24" t="s">
        <v>0</v>
      </c>
      <c r="D3" s="24" t="s">
        <v>0</v>
      </c>
      <c r="E3" s="24" t="s">
        <v>0</v>
      </c>
      <c r="F3" s="24" t="s">
        <v>0</v>
      </c>
      <c r="G3" s="24" t="s">
        <v>0</v>
      </c>
      <c r="H3" s="24" t="s">
        <v>0</v>
      </c>
    </row>
    <row r="4" spans="1:14" ht="15.5" thickTop="1" thickBot="1" x14ac:dyDescent="0.4">
      <c r="A4" s="2"/>
      <c r="B4" s="23"/>
      <c r="C4" s="25"/>
      <c r="D4" s="35"/>
      <c r="E4" s="35"/>
      <c r="F4" s="35"/>
      <c r="G4" s="35"/>
      <c r="H4" s="35"/>
    </row>
    <row r="5" spans="1:14" ht="15.5" thickTop="1" thickBot="1" x14ac:dyDescent="0.4">
      <c r="A5" s="12" t="s">
        <v>1</v>
      </c>
      <c r="B5" s="20" t="s">
        <v>2</v>
      </c>
      <c r="C5" s="26" t="s">
        <v>2</v>
      </c>
      <c r="D5" s="26" t="s">
        <v>2</v>
      </c>
      <c r="E5" s="26" t="s">
        <v>2</v>
      </c>
      <c r="F5" s="26" t="s">
        <v>2</v>
      </c>
      <c r="G5" s="26" t="s">
        <v>2</v>
      </c>
      <c r="H5" s="26" t="s">
        <v>2</v>
      </c>
    </row>
    <row r="6" spans="1:14" ht="15.5" thickTop="1" thickBot="1" x14ac:dyDescent="0.4">
      <c r="A6" s="3" t="s">
        <v>28</v>
      </c>
      <c r="B6" s="43">
        <v>142035</v>
      </c>
      <c r="C6" s="44">
        <v>109564</v>
      </c>
      <c r="D6" s="45">
        <v>95446</v>
      </c>
      <c r="E6" s="45">
        <v>95480</v>
      </c>
      <c r="F6" s="45">
        <v>95230</v>
      </c>
      <c r="G6" s="45">
        <v>95230</v>
      </c>
      <c r="H6" s="45">
        <v>95230</v>
      </c>
    </row>
    <row r="7" spans="1:14" ht="15.5" thickTop="1" thickBot="1" x14ac:dyDescent="0.4">
      <c r="A7" s="3" t="s">
        <v>37</v>
      </c>
      <c r="B7" s="43">
        <v>4287</v>
      </c>
      <c r="C7" s="44">
        <v>7546</v>
      </c>
      <c r="D7" s="45">
        <v>0</v>
      </c>
      <c r="E7" s="45">
        <v>0</v>
      </c>
      <c r="F7" s="45">
        <v>0</v>
      </c>
      <c r="G7" s="45">
        <v>0</v>
      </c>
      <c r="H7" s="45">
        <v>0</v>
      </c>
    </row>
    <row r="8" spans="1:14" ht="15.5" thickTop="1" thickBot="1" x14ac:dyDescent="0.4">
      <c r="A8" s="3" t="s">
        <v>38</v>
      </c>
      <c r="B8" s="43">
        <v>10000</v>
      </c>
      <c r="C8" s="44">
        <v>10000</v>
      </c>
      <c r="D8" s="45"/>
      <c r="E8" s="45">
        <v>99000</v>
      </c>
      <c r="F8" s="45">
        <v>149</v>
      </c>
      <c r="G8" s="45">
        <v>0</v>
      </c>
      <c r="H8" s="45">
        <v>0</v>
      </c>
    </row>
    <row r="9" spans="1:14" ht="15.5" thickTop="1" thickBot="1" x14ac:dyDescent="0.4">
      <c r="A9" s="3" t="s">
        <v>30</v>
      </c>
      <c r="B9" s="43">
        <v>6087.94</v>
      </c>
      <c r="C9" s="44">
        <v>1000.16</v>
      </c>
      <c r="D9" s="45"/>
      <c r="E9" s="45">
        <v>10025.450000000001</v>
      </c>
      <c r="F9" s="45">
        <v>11375.79</v>
      </c>
      <c r="G9" s="45">
        <v>0</v>
      </c>
      <c r="H9" s="45">
        <v>100.68</v>
      </c>
    </row>
    <row r="10" spans="1:14" ht="15.5" thickTop="1" thickBot="1" x14ac:dyDescent="0.4">
      <c r="A10" s="3" t="s">
        <v>3</v>
      </c>
      <c r="B10" s="43">
        <v>1563</v>
      </c>
      <c r="C10" s="44">
        <v>2780.11</v>
      </c>
      <c r="D10" s="45">
        <v>3957.84</v>
      </c>
      <c r="E10" s="45">
        <v>500</v>
      </c>
      <c r="F10" s="45">
        <v>970</v>
      </c>
      <c r="G10" s="45">
        <f>10547+5</f>
        <v>10552</v>
      </c>
      <c r="H10" s="45">
        <v>0</v>
      </c>
    </row>
    <row r="11" spans="1:14" ht="15.5" thickTop="1" thickBot="1" x14ac:dyDescent="0.4">
      <c r="A11" s="11" t="s">
        <v>4</v>
      </c>
      <c r="B11" s="46">
        <f t="shared" ref="B11:G11" si="0">SUM(B6:B10)</f>
        <v>163972.94</v>
      </c>
      <c r="C11" s="47">
        <f t="shared" si="0"/>
        <v>130890.27</v>
      </c>
      <c r="D11" s="47">
        <f t="shared" si="0"/>
        <v>99403.839999999997</v>
      </c>
      <c r="E11" s="47">
        <f t="shared" si="0"/>
        <v>205005.45</v>
      </c>
      <c r="F11" s="47">
        <f t="shared" si="0"/>
        <v>107724.79000000001</v>
      </c>
      <c r="G11" s="47">
        <f t="shared" si="0"/>
        <v>105782</v>
      </c>
      <c r="H11" s="47">
        <f t="shared" ref="H11" si="1">SUM(H6:H10)</f>
        <v>95330.68</v>
      </c>
    </row>
    <row r="12" spans="1:14" ht="15.5" thickTop="1" thickBot="1" x14ac:dyDescent="0.4">
      <c r="A12" s="4"/>
      <c r="B12" s="21"/>
      <c r="C12" s="25"/>
      <c r="D12" s="35"/>
      <c r="E12" s="35"/>
      <c r="F12" s="35"/>
      <c r="G12" s="35"/>
      <c r="H12" s="35"/>
    </row>
    <row r="13" spans="1:14" ht="15.5" thickTop="1" thickBot="1" x14ac:dyDescent="0.4">
      <c r="A13" s="12" t="s">
        <v>5</v>
      </c>
      <c r="B13" s="20" t="s">
        <v>2</v>
      </c>
      <c r="C13" s="26" t="s">
        <v>2</v>
      </c>
      <c r="D13" s="26" t="s">
        <v>2</v>
      </c>
      <c r="E13" s="26" t="s">
        <v>2</v>
      </c>
      <c r="F13" s="26" t="s">
        <v>2</v>
      </c>
      <c r="G13" s="26" t="s">
        <v>2</v>
      </c>
      <c r="H13" s="26" t="s">
        <v>2</v>
      </c>
    </row>
    <row r="14" spans="1:14" ht="15.5" thickTop="1" thickBot="1" x14ac:dyDescent="0.4">
      <c r="A14" s="3" t="s">
        <v>6</v>
      </c>
      <c r="B14" s="43">
        <v>113645.63</v>
      </c>
      <c r="C14" s="44">
        <v>22590.01</v>
      </c>
      <c r="D14" s="45">
        <v>37605.629999999997</v>
      </c>
      <c r="E14" s="45">
        <f>27922.75</f>
        <v>27922.75</v>
      </c>
      <c r="F14" s="45">
        <f>SUM(19923.5,149)</f>
        <v>20072.5</v>
      </c>
      <c r="G14" s="45">
        <f>130315.5+9000</f>
        <v>139315.5</v>
      </c>
      <c r="H14" s="45">
        <v>21166.28</v>
      </c>
    </row>
    <row r="15" spans="1:14" ht="15.5" thickTop="1" thickBot="1" x14ac:dyDescent="0.4">
      <c r="A15" s="3" t="s">
        <v>31</v>
      </c>
      <c r="B15" s="43">
        <v>0</v>
      </c>
      <c r="C15" s="44">
        <v>0</v>
      </c>
      <c r="D15" s="45">
        <v>0</v>
      </c>
      <c r="E15" s="45">
        <f>'Credit Given'!H3</f>
        <v>100000</v>
      </c>
      <c r="F15" s="45">
        <v>0</v>
      </c>
      <c r="G15" s="45">
        <f>SUM('Credit Given'!L5:L6)</f>
        <v>15784.8</v>
      </c>
      <c r="H15" s="45">
        <f>SUM('Credit Given'!M5:M6)</f>
        <v>0</v>
      </c>
    </row>
    <row r="16" spans="1:14" ht="15.5" thickTop="1" thickBot="1" x14ac:dyDescent="0.4">
      <c r="A16" s="3" t="s">
        <v>17</v>
      </c>
      <c r="B16" s="43"/>
      <c r="C16" s="44">
        <v>29872.61</v>
      </c>
      <c r="D16" s="45">
        <f>SUM(1000+4663.78)</f>
        <v>5663.78</v>
      </c>
      <c r="E16" s="45">
        <v>26485.82</v>
      </c>
      <c r="F16" s="45">
        <v>31662.39</v>
      </c>
      <c r="G16" s="45">
        <v>39046.1</v>
      </c>
      <c r="H16" s="45">
        <v>38339.410000000003</v>
      </c>
    </row>
    <row r="17" spans="1:8" ht="15.5" thickTop="1" thickBot="1" x14ac:dyDescent="0.4">
      <c r="A17" s="3" t="s">
        <v>18</v>
      </c>
      <c r="B17" s="43">
        <v>45000</v>
      </c>
      <c r="C17" s="44">
        <v>80000</v>
      </c>
      <c r="D17" s="45">
        <v>0</v>
      </c>
      <c r="E17" s="45">
        <v>0</v>
      </c>
      <c r="F17" s="45">
        <v>0</v>
      </c>
      <c r="G17" s="45">
        <v>0</v>
      </c>
      <c r="H17" s="45">
        <v>0</v>
      </c>
    </row>
    <row r="18" spans="1:8" ht="15.5" thickTop="1" thickBot="1" x14ac:dyDescent="0.4">
      <c r="A18" s="11" t="s">
        <v>7</v>
      </c>
      <c r="B18" s="46">
        <f t="shared" ref="B18:G18" si="2">SUM(B14:B17)</f>
        <v>158645.63</v>
      </c>
      <c r="C18" s="47">
        <f t="shared" si="2"/>
        <v>132462.62</v>
      </c>
      <c r="D18" s="47">
        <f t="shared" si="2"/>
        <v>43269.409999999996</v>
      </c>
      <c r="E18" s="47">
        <f t="shared" si="2"/>
        <v>154408.57</v>
      </c>
      <c r="F18" s="47">
        <f t="shared" si="2"/>
        <v>51734.89</v>
      </c>
      <c r="G18" s="47">
        <f t="shared" si="2"/>
        <v>194146.4</v>
      </c>
      <c r="H18" s="47">
        <f t="shared" ref="H18" si="3">SUM(H14:H17)</f>
        <v>59505.69</v>
      </c>
    </row>
    <row r="19" spans="1:8" ht="15.5" thickTop="1" thickBot="1" x14ac:dyDescent="0.4">
      <c r="A19" s="4"/>
      <c r="B19" s="43"/>
      <c r="C19" s="44"/>
      <c r="D19" s="45"/>
      <c r="E19" s="45"/>
      <c r="F19" s="45"/>
      <c r="G19" s="45"/>
      <c r="H19" s="45"/>
    </row>
    <row r="20" spans="1:8" ht="15.5" thickTop="1" thickBot="1" x14ac:dyDescent="0.4">
      <c r="A20" s="10" t="s">
        <v>27</v>
      </c>
      <c r="B20" s="48">
        <v>5486.44</v>
      </c>
      <c r="C20" s="49">
        <f>C11-C18+B20</f>
        <v>3914.0900000000083</v>
      </c>
      <c r="D20" s="49">
        <f>D11-D18+C20</f>
        <v>60048.520000000011</v>
      </c>
      <c r="E20" s="49">
        <f>E11-E18+D20</f>
        <v>110645.40000000002</v>
      </c>
      <c r="F20" s="49">
        <f>F11-F18+E20</f>
        <v>166635.30000000005</v>
      </c>
      <c r="G20" s="49">
        <f>G11-G18+F20</f>
        <v>78270.900000000052</v>
      </c>
      <c r="H20" s="49">
        <f>H11-H18+G20</f>
        <v>114095.89000000004</v>
      </c>
    </row>
    <row r="21" spans="1:8" ht="15.5" thickTop="1" thickBot="1" x14ac:dyDescent="0.4">
      <c r="A21" s="4"/>
      <c r="E21" s="34"/>
      <c r="F21" s="34"/>
      <c r="G21" s="34"/>
      <c r="H21" s="34"/>
    </row>
    <row r="22" spans="1:8" s="19" customFormat="1" ht="15.5" thickTop="1" thickBot="1" x14ac:dyDescent="0.4">
      <c r="A22" s="18"/>
      <c r="D22" s="36"/>
      <c r="E22" s="36"/>
      <c r="F22" s="36"/>
      <c r="G22" s="36"/>
      <c r="H22" s="36"/>
    </row>
    <row r="23" spans="1:8" ht="15.5" thickTop="1" thickBot="1" x14ac:dyDescent="0.4">
      <c r="A23" s="4"/>
      <c r="B23" s="5" t="s">
        <v>8</v>
      </c>
      <c r="C23" s="5" t="s">
        <v>8</v>
      </c>
      <c r="D23" s="5" t="s">
        <v>8</v>
      </c>
      <c r="E23" s="5" t="s">
        <v>8</v>
      </c>
      <c r="F23" s="5" t="s">
        <v>8</v>
      </c>
      <c r="G23" s="5" t="s">
        <v>8</v>
      </c>
      <c r="H23" s="5" t="s">
        <v>8</v>
      </c>
    </row>
    <row r="24" spans="1:8" ht="15.5" thickTop="1" thickBot="1" x14ac:dyDescent="0.4">
      <c r="A24" s="4"/>
      <c r="B24" s="6"/>
      <c r="C24" s="6"/>
      <c r="D24" s="37"/>
      <c r="E24" s="37"/>
      <c r="F24" s="37"/>
      <c r="G24" s="37"/>
      <c r="H24" s="37"/>
    </row>
    <row r="25" spans="1:8" ht="15.5" thickTop="1" thickBot="1" x14ac:dyDescent="0.4">
      <c r="A25" s="14" t="s">
        <v>9</v>
      </c>
      <c r="B25" s="29" t="s">
        <v>2</v>
      </c>
      <c r="C25" s="29" t="s">
        <v>2</v>
      </c>
      <c r="D25" s="29" t="s">
        <v>2</v>
      </c>
      <c r="E25" s="29" t="s">
        <v>2</v>
      </c>
      <c r="F25" s="29" t="s">
        <v>2</v>
      </c>
      <c r="G25" s="29" t="s">
        <v>2</v>
      </c>
      <c r="H25" s="29" t="s">
        <v>2</v>
      </c>
    </row>
    <row r="26" spans="1:8" ht="15.5" thickTop="1" thickBot="1" x14ac:dyDescent="0.4">
      <c r="A26" s="28" t="s">
        <v>10</v>
      </c>
      <c r="B26" s="30">
        <v>0</v>
      </c>
      <c r="C26" s="30">
        <v>0</v>
      </c>
      <c r="D26" s="30">
        <v>0</v>
      </c>
      <c r="E26" s="30">
        <v>0</v>
      </c>
      <c r="F26" s="30">
        <v>11</v>
      </c>
      <c r="G26" s="30">
        <v>11</v>
      </c>
      <c r="H26" s="30">
        <v>11</v>
      </c>
    </row>
    <row r="27" spans="1:8" ht="15.5" thickTop="1" thickBot="1" x14ac:dyDescent="0.4">
      <c r="A27" s="28" t="s">
        <v>11</v>
      </c>
      <c r="B27" s="44">
        <f t="shared" ref="B27:G27" si="4">B20</f>
        <v>5486.44</v>
      </c>
      <c r="C27" s="44">
        <f t="shared" si="4"/>
        <v>3914.0900000000083</v>
      </c>
      <c r="D27" s="45">
        <f t="shared" si="4"/>
        <v>60048.520000000011</v>
      </c>
      <c r="E27" s="45">
        <f t="shared" si="4"/>
        <v>110645.40000000002</v>
      </c>
      <c r="F27" s="45">
        <f t="shared" si="4"/>
        <v>166635.30000000005</v>
      </c>
      <c r="G27" s="45">
        <f t="shared" si="4"/>
        <v>78270.900000000052</v>
      </c>
      <c r="H27" s="45">
        <f t="shared" ref="H27" si="5">H20</f>
        <v>114095.89000000004</v>
      </c>
    </row>
    <row r="28" spans="1:8" ht="15.5" thickTop="1" thickBot="1" x14ac:dyDescent="0.4">
      <c r="A28" s="28" t="s">
        <v>21</v>
      </c>
      <c r="B28" s="50">
        <v>0</v>
      </c>
      <c r="C28" s="44">
        <v>0</v>
      </c>
      <c r="D28" s="45">
        <v>2669.04</v>
      </c>
      <c r="E28" s="45">
        <v>3769.04</v>
      </c>
      <c r="F28" s="45">
        <v>4869.04</v>
      </c>
      <c r="G28" s="45">
        <v>5969.04</v>
      </c>
      <c r="H28" s="45">
        <v>7069.04</v>
      </c>
    </row>
    <row r="29" spans="1:8" ht="15.5" thickTop="1" thickBot="1" x14ac:dyDescent="0.4">
      <c r="A29" s="28" t="s">
        <v>12</v>
      </c>
      <c r="B29" s="31">
        <v>51974.71</v>
      </c>
      <c r="C29" s="31">
        <v>121974.71</v>
      </c>
      <c r="D29" s="31">
        <v>121974.71</v>
      </c>
      <c r="E29" s="31">
        <v>23815.71</v>
      </c>
      <c r="F29" s="31">
        <v>23666.71</v>
      </c>
      <c r="G29" s="31">
        <v>23666.71</v>
      </c>
      <c r="H29" s="31">
        <v>23827.71</v>
      </c>
    </row>
    <row r="30" spans="1:8" ht="15.5" thickTop="1" thickBot="1" x14ac:dyDescent="0.4">
      <c r="A30" s="28" t="s">
        <v>13</v>
      </c>
      <c r="B30" s="51" t="s">
        <v>24</v>
      </c>
      <c r="C30" s="52" t="s">
        <v>19</v>
      </c>
      <c r="D30" s="52" t="s">
        <v>25</v>
      </c>
      <c r="E30" s="52" t="s">
        <v>35</v>
      </c>
      <c r="F30" s="52" t="s">
        <v>291</v>
      </c>
      <c r="G30" s="52" t="s">
        <v>372</v>
      </c>
      <c r="H30" s="52" t="s">
        <v>456</v>
      </c>
    </row>
    <row r="31" spans="1:8" ht="15.5" thickTop="1" thickBot="1" x14ac:dyDescent="0.4">
      <c r="A31" s="28" t="s">
        <v>29</v>
      </c>
      <c r="B31" s="51" t="s">
        <v>24</v>
      </c>
      <c r="C31" s="51" t="s">
        <v>20</v>
      </c>
      <c r="D31" s="51" t="s">
        <v>26</v>
      </c>
      <c r="E31" s="51" t="s">
        <v>36</v>
      </c>
      <c r="F31" s="51" t="s">
        <v>292</v>
      </c>
      <c r="G31" s="51" t="s">
        <v>373</v>
      </c>
      <c r="H31" s="51" t="s">
        <v>457</v>
      </c>
    </row>
    <row r="32" spans="1:8" ht="15.5" thickTop="1" thickBot="1" x14ac:dyDescent="0.4">
      <c r="A32" s="7" t="s">
        <v>377</v>
      </c>
      <c r="B32" s="53">
        <v>8500</v>
      </c>
      <c r="C32" s="53">
        <v>8500</v>
      </c>
      <c r="D32" s="53">
        <v>8500</v>
      </c>
      <c r="E32" s="53">
        <v>8500</v>
      </c>
      <c r="F32" s="53">
        <v>8500</v>
      </c>
      <c r="G32" s="53">
        <f>Deposits!B3</f>
        <v>2000</v>
      </c>
      <c r="H32" s="53">
        <f>Deposits!D3</f>
        <v>2000</v>
      </c>
    </row>
    <row r="33" spans="1:8" ht="15.5" thickTop="1" thickBot="1" x14ac:dyDescent="0.4">
      <c r="A33" s="7" t="s">
        <v>32</v>
      </c>
      <c r="B33" s="53">
        <v>0</v>
      </c>
      <c r="C33" s="53">
        <v>0</v>
      </c>
      <c r="D33" s="53">
        <v>0</v>
      </c>
      <c r="E33" s="53">
        <f>'Credit Given'!H3</f>
        <v>100000</v>
      </c>
      <c r="F33" s="53">
        <f>'Credit Given'!I3+'Credit Given'!H3</f>
        <v>100000</v>
      </c>
      <c r="G33" s="53">
        <f>'Credit Given'!L3</f>
        <v>115784.8</v>
      </c>
      <c r="H33" s="53">
        <f>'Credit Given'!N3</f>
        <v>115784.8</v>
      </c>
    </row>
    <row r="34" spans="1:8" ht="15.5" thickTop="1" thickBot="1" x14ac:dyDescent="0.4">
      <c r="A34" s="32" t="s">
        <v>22</v>
      </c>
      <c r="B34" s="33">
        <f t="shared" ref="B34:G34" si="6">B26+B27+B29</f>
        <v>57461.15</v>
      </c>
      <c r="C34" s="33">
        <f t="shared" si="6"/>
        <v>125888.80000000002</v>
      </c>
      <c r="D34" s="33">
        <f t="shared" si="6"/>
        <v>182023.23</v>
      </c>
      <c r="E34" s="33">
        <f t="shared" si="6"/>
        <v>134461.11000000002</v>
      </c>
      <c r="F34" s="33">
        <f t="shared" si="6"/>
        <v>190313.01000000004</v>
      </c>
      <c r="G34" s="33">
        <f t="shared" si="6"/>
        <v>101948.61000000004</v>
      </c>
      <c r="H34" s="33">
        <f t="shared" ref="H34" si="7">H26+H27+H29</f>
        <v>137934.60000000003</v>
      </c>
    </row>
    <row r="35" spans="1:8" s="42" customFormat="1" ht="15.5" thickTop="1" thickBot="1" x14ac:dyDescent="0.4">
      <c r="A35" s="40" t="s">
        <v>23</v>
      </c>
      <c r="B35" s="41">
        <f t="shared" ref="B35:D35" si="8">B28+RIGHT(B30,LEN(B30)-FIND("/",B30))+RIGHT(B31,LEN(B31)-FIND("/",B31))+B32+B33</f>
        <v>8500</v>
      </c>
      <c r="C35" s="41">
        <f t="shared" si="8"/>
        <v>39697.25</v>
      </c>
      <c r="D35" s="41">
        <f t="shared" si="8"/>
        <v>47761.33</v>
      </c>
      <c r="E35" s="41">
        <f>E28+RIGHT(E30,LEN(E30)-FIND("/",E30))+RIGHT(E31,LEN(E31)-FIND("/",E31))+E32+E33</f>
        <v>166338.47999999998</v>
      </c>
      <c r="F35" s="41">
        <f>F28+RIGHT(F30,LEN(F30)-FIND("/",F30))+RIGHT(F31,LEN(F31)-FIND("/",F31))+F32+F33</f>
        <v>193948.01</v>
      </c>
      <c r="G35" s="41">
        <f>G28+RIGHT(G30,LEN(G30)-FIND("/",G30))+RIGHT(G31,LEN(G31)-FIND("/",G31))+G32+G33</f>
        <v>251451.76</v>
      </c>
      <c r="H35" s="41">
        <f>H28+RIGHT(H30,LEN(H30)-FIND("/",H30))+RIGHT(H31,LEN(H31)-FIND("/",H31))+H32+H33</f>
        <v>282900.94</v>
      </c>
    </row>
    <row r="36" spans="1:8" ht="15.5" thickTop="1" thickBot="1" x14ac:dyDescent="0.4">
      <c r="A36" s="10" t="s">
        <v>14</v>
      </c>
      <c r="B36" s="27">
        <f t="shared" ref="B36:H36" si="9">B34+B35</f>
        <v>65961.149999999994</v>
      </c>
      <c r="C36" s="27">
        <f t="shared" si="9"/>
        <v>165586.05000000002</v>
      </c>
      <c r="D36" s="27">
        <f t="shared" si="9"/>
        <v>229784.56</v>
      </c>
      <c r="E36" s="27">
        <f t="shared" si="9"/>
        <v>300799.58999999997</v>
      </c>
      <c r="F36" s="27">
        <f t="shared" si="9"/>
        <v>384261.02</v>
      </c>
      <c r="G36" s="27">
        <f t="shared" si="9"/>
        <v>353400.37000000005</v>
      </c>
      <c r="H36" s="27">
        <f t="shared" si="9"/>
        <v>420835.54000000004</v>
      </c>
    </row>
    <row r="37" spans="1:8" ht="15.5" thickTop="1" thickBot="1" x14ac:dyDescent="0.4">
      <c r="A37" s="9"/>
      <c r="B37" s="8"/>
      <c r="C37" s="8"/>
      <c r="D37" s="8"/>
      <c r="E37" s="8"/>
      <c r="F37" s="8"/>
      <c r="G37" s="8"/>
      <c r="H37" s="8"/>
    </row>
    <row r="38" spans="1:8" ht="15.5" thickTop="1" thickBot="1" x14ac:dyDescent="0.4">
      <c r="A38" s="4"/>
      <c r="B38" s="6"/>
      <c r="C38" s="6"/>
      <c r="D38" s="37"/>
      <c r="E38" s="37"/>
      <c r="F38" s="37"/>
      <c r="G38" s="37"/>
      <c r="H38" s="37"/>
    </row>
    <row r="39" spans="1:8" ht="15.5" thickTop="1" thickBot="1" x14ac:dyDescent="0.4">
      <c r="A39" s="4"/>
      <c r="B39" s="6"/>
      <c r="C39" s="6"/>
      <c r="D39" s="37"/>
      <c r="E39" s="37"/>
      <c r="F39" s="37"/>
      <c r="G39" s="37"/>
      <c r="H39" s="37"/>
    </row>
    <row r="40" spans="1:8" ht="15.5" thickTop="1" thickBot="1" x14ac:dyDescent="0.4">
      <c r="A40" s="14" t="s">
        <v>15</v>
      </c>
      <c r="B40" s="13" t="s">
        <v>2</v>
      </c>
      <c r="C40" s="13" t="s">
        <v>2</v>
      </c>
      <c r="D40" s="13" t="s">
        <v>2</v>
      </c>
      <c r="E40" s="13" t="s">
        <v>2</v>
      </c>
      <c r="F40" s="13" t="s">
        <v>2</v>
      </c>
      <c r="G40" s="13" t="s">
        <v>2</v>
      </c>
      <c r="H40" s="13" t="s">
        <v>2</v>
      </c>
    </row>
    <row r="41" spans="1:8" ht="15.5" thickTop="1" thickBot="1" x14ac:dyDescent="0.4">
      <c r="A41" s="63" t="s">
        <v>384</v>
      </c>
      <c r="B41" s="65">
        <v>0</v>
      </c>
      <c r="C41" s="65">
        <v>0</v>
      </c>
      <c r="D41" s="65">
        <v>0</v>
      </c>
      <c r="E41" s="65">
        <v>0</v>
      </c>
      <c r="F41" s="65">
        <v>0</v>
      </c>
      <c r="G41" s="65">
        <v>100000</v>
      </c>
      <c r="H41" s="65">
        <v>0</v>
      </c>
    </row>
    <row r="42" spans="1:8" ht="15.5" thickTop="1" thickBot="1" x14ac:dyDescent="0.4">
      <c r="A42" s="63" t="s">
        <v>380</v>
      </c>
      <c r="B42" s="65">
        <f>2000+16000+17000</f>
        <v>35000</v>
      </c>
      <c r="C42" s="65">
        <v>2000</v>
      </c>
      <c r="D42" s="65">
        <v>5000</v>
      </c>
      <c r="E42" s="65">
        <v>0</v>
      </c>
      <c r="F42" s="65">
        <v>0</v>
      </c>
      <c r="G42" s="65">
        <v>3000</v>
      </c>
      <c r="H42" s="65">
        <v>10000</v>
      </c>
    </row>
    <row r="43" spans="1:8" ht="15.5" thickTop="1" thickBot="1" x14ac:dyDescent="0.4">
      <c r="A43" s="63" t="s">
        <v>381</v>
      </c>
      <c r="B43" s="65">
        <v>2000</v>
      </c>
      <c r="C43" s="65">
        <v>2000</v>
      </c>
      <c r="D43" s="65">
        <v>2000</v>
      </c>
      <c r="E43" s="65">
        <v>2000</v>
      </c>
      <c r="F43" s="65">
        <v>2000</v>
      </c>
      <c r="G43" s="65">
        <v>2000</v>
      </c>
      <c r="H43" s="65">
        <v>2000</v>
      </c>
    </row>
    <row r="44" spans="1:8" ht="15.5" thickTop="1" thickBot="1" x14ac:dyDescent="0.4">
      <c r="A44" s="63" t="s">
        <v>383</v>
      </c>
      <c r="B44" s="65">
        <v>0</v>
      </c>
      <c r="C44" s="65">
        <v>0</v>
      </c>
      <c r="D44" s="65">
        <v>0</v>
      </c>
      <c r="E44" s="65">
        <v>0</v>
      </c>
      <c r="F44" s="65">
        <v>0</v>
      </c>
      <c r="G44" s="65">
        <v>13570</v>
      </c>
      <c r="H44" s="65">
        <v>0</v>
      </c>
    </row>
    <row r="45" spans="1:8" ht="15.5" thickTop="1" thickBot="1" x14ac:dyDescent="0.4">
      <c r="A45" s="63" t="s">
        <v>374</v>
      </c>
      <c r="B45" s="65"/>
      <c r="C45" s="65"/>
      <c r="D45" s="65"/>
      <c r="E45" s="65">
        <v>1500</v>
      </c>
      <c r="F45" s="65">
        <v>1500</v>
      </c>
      <c r="G45" s="65">
        <v>2029</v>
      </c>
      <c r="H45" s="65">
        <v>2029</v>
      </c>
    </row>
    <row r="46" spans="1:8" ht="15.5" thickTop="1" thickBot="1" x14ac:dyDescent="0.4">
      <c r="A46" s="63" t="s">
        <v>375</v>
      </c>
      <c r="B46" s="65">
        <v>0</v>
      </c>
      <c r="C46" s="65">
        <v>0</v>
      </c>
      <c r="D46" s="65">
        <v>2518</v>
      </c>
      <c r="E46" s="65">
        <v>0</v>
      </c>
      <c r="F46" s="65">
        <v>1497</v>
      </c>
      <c r="G46" s="65">
        <v>1994</v>
      </c>
      <c r="H46" s="65">
        <v>902</v>
      </c>
    </row>
    <row r="47" spans="1:8" ht="15.5" thickTop="1" thickBot="1" x14ac:dyDescent="0.4">
      <c r="A47" s="16" t="s">
        <v>376</v>
      </c>
      <c r="B47" s="66">
        <v>8500</v>
      </c>
      <c r="C47" s="66">
        <v>8500</v>
      </c>
      <c r="D47" s="66">
        <v>7650</v>
      </c>
      <c r="E47" s="66">
        <v>6800</v>
      </c>
      <c r="F47" s="66">
        <v>7349</v>
      </c>
      <c r="G47" s="66">
        <v>0</v>
      </c>
      <c r="H47" s="66">
        <v>0</v>
      </c>
    </row>
    <row r="48" spans="1:8" ht="15.5" thickTop="1" thickBot="1" x14ac:dyDescent="0.4">
      <c r="A48" s="15" t="s">
        <v>16</v>
      </c>
      <c r="B48" s="67">
        <f>SUM(B41:B47)</f>
        <v>45500</v>
      </c>
      <c r="C48" s="67">
        <f t="shared" ref="C48:F48" si="10">SUM(C41:C47)</f>
        <v>12500</v>
      </c>
      <c r="D48" s="67">
        <f t="shared" si="10"/>
        <v>17168</v>
      </c>
      <c r="E48" s="67">
        <f t="shared" si="10"/>
        <v>10300</v>
      </c>
      <c r="F48" s="67">
        <f t="shared" si="10"/>
        <v>12346</v>
      </c>
      <c r="G48" s="67">
        <f>SUM(G41:G47)</f>
        <v>122593</v>
      </c>
      <c r="H48" s="67">
        <f>SUM(H41:H47)</f>
        <v>14931</v>
      </c>
    </row>
    <row r="49" ht="15" thickTop="1" x14ac:dyDescent="0.35"/>
  </sheetData>
  <phoneticPr fontId="6" type="noConversion"/>
  <hyperlinks>
    <hyperlink ref="E1" location="'Jun-2020'!A1" display="'Jun-2020'!A1" xr:uid="{EF9C82D3-FBE5-4572-B3EA-D9C3700304D9}"/>
    <hyperlink ref="F1" location="'July-2020'!A1" display="'July-2020'!A1" xr:uid="{C5786509-1C62-4309-8128-67D138169B6A}"/>
    <hyperlink ref="G1" location="'Aug-2020'!A1" display="'Aug-2020'!A1" xr:uid="{AEAD1CC3-E2CB-4138-A6CB-EF2C760DE679}"/>
    <hyperlink ref="H1:K1" location="'Aug-2020'!A1" display="'Aug-2020'!A1" xr:uid="{FDEB4085-DFDD-434B-9674-9F9964C4EBC0}"/>
    <hyperlink ref="L1:M1" location="'Aug-2020'!A1" display="'Aug-2020'!A1" xr:uid="{9EE9E4F5-8E79-418D-9099-C3E5FF406E87}"/>
    <hyperlink ref="N1" location="'Aug-2020'!A1" display="'Aug-2020'!A1" xr:uid="{1FF45DBC-9F7D-4C71-9766-22B72AEED744}"/>
    <hyperlink ref="H1" location="'Sept-2020'!A1" display="'Sept-2020'!A1" xr:uid="{FED9FBF7-37D8-4306-9A1E-C018C79775C2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BC5C-BA4C-4185-9B24-B6F62639CB6E}">
  <dimension ref="A1:E4"/>
  <sheetViews>
    <sheetView workbookViewId="0">
      <selection activeCell="D3" sqref="D3"/>
    </sheetView>
  </sheetViews>
  <sheetFormatPr defaultRowHeight="14.5" x14ac:dyDescent="0.35"/>
  <cols>
    <col min="1" max="1" width="15.90625" bestFit="1" customWidth="1"/>
    <col min="2" max="2" width="7.54296875" bestFit="1" customWidth="1"/>
    <col min="3" max="3" width="9.81640625" bestFit="1" customWidth="1"/>
  </cols>
  <sheetData>
    <row r="1" spans="1:5" x14ac:dyDescent="0.35">
      <c r="B1" s="68">
        <v>44073</v>
      </c>
      <c r="C1" s="68"/>
      <c r="D1" s="68">
        <v>44104</v>
      </c>
      <c r="E1" s="68"/>
    </row>
    <row r="2" spans="1:5" x14ac:dyDescent="0.35">
      <c r="B2" t="s">
        <v>2</v>
      </c>
      <c r="C2" t="s">
        <v>33</v>
      </c>
      <c r="D2" t="s">
        <v>2</v>
      </c>
      <c r="E2" t="s">
        <v>33</v>
      </c>
    </row>
    <row r="3" spans="1:5" x14ac:dyDescent="0.35">
      <c r="A3" s="38" t="s">
        <v>379</v>
      </c>
      <c r="B3" s="39">
        <f>SUM(B4:B19)</f>
        <v>2000</v>
      </c>
      <c r="D3" s="39">
        <f>SUM(D4:D19)</f>
        <v>2000</v>
      </c>
    </row>
    <row r="4" spans="1:5" x14ac:dyDescent="0.35">
      <c r="B4">
        <v>2000</v>
      </c>
      <c r="C4" t="s">
        <v>378</v>
      </c>
      <c r="D4">
        <v>2000</v>
      </c>
      <c r="E4" t="s">
        <v>378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8A61-A09C-4790-9655-448B0914A3ED}">
  <dimension ref="A1:O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3" sqref="N3"/>
    </sheetView>
  </sheetViews>
  <sheetFormatPr defaultRowHeight="14.5" x14ac:dyDescent="0.35"/>
  <cols>
    <col min="1" max="1" width="15.90625" bestFit="1" customWidth="1"/>
    <col min="2" max="2" width="7.54296875" bestFit="1" customWidth="1"/>
    <col min="3" max="3" width="2.90625" bestFit="1" customWidth="1"/>
    <col min="4" max="4" width="7.54296875" bestFit="1" customWidth="1"/>
    <col min="5" max="5" width="2.90625" bestFit="1" customWidth="1"/>
    <col min="6" max="6" width="7.54296875" bestFit="1" customWidth="1"/>
    <col min="7" max="7" width="2.90625" bestFit="1" customWidth="1"/>
    <col min="8" max="8" width="7.54296875" bestFit="1" customWidth="1"/>
    <col min="9" max="9" width="8.453125" bestFit="1" customWidth="1"/>
    <col min="13" max="13" width="9.54296875" bestFit="1" customWidth="1"/>
  </cols>
  <sheetData>
    <row r="1" spans="1:15" x14ac:dyDescent="0.35">
      <c r="B1" s="68">
        <v>43920</v>
      </c>
      <c r="C1" s="68"/>
      <c r="D1" s="68">
        <v>43951</v>
      </c>
      <c r="E1" s="68"/>
      <c r="F1" s="68">
        <v>43982</v>
      </c>
      <c r="G1" s="68"/>
      <c r="H1" s="68">
        <v>44012</v>
      </c>
      <c r="I1" s="68"/>
      <c r="J1" s="68">
        <v>44042</v>
      </c>
      <c r="K1" s="68"/>
      <c r="L1" s="68">
        <v>44073</v>
      </c>
      <c r="M1" s="68"/>
      <c r="N1" s="68">
        <v>44104</v>
      </c>
      <c r="O1" s="68"/>
    </row>
    <row r="2" spans="1:15" x14ac:dyDescent="0.35">
      <c r="B2" t="s">
        <v>2</v>
      </c>
      <c r="C2" t="s">
        <v>33</v>
      </c>
      <c r="D2" t="s">
        <v>2</v>
      </c>
      <c r="E2" t="s">
        <v>33</v>
      </c>
      <c r="F2" t="s">
        <v>2</v>
      </c>
      <c r="G2" t="s">
        <v>33</v>
      </c>
      <c r="H2" t="s">
        <v>2</v>
      </c>
      <c r="I2" t="s">
        <v>33</v>
      </c>
      <c r="J2" t="s">
        <v>2</v>
      </c>
      <c r="K2" t="s">
        <v>33</v>
      </c>
      <c r="L2" t="s">
        <v>2</v>
      </c>
      <c r="M2" t="s">
        <v>33</v>
      </c>
      <c r="N2" t="s">
        <v>2</v>
      </c>
      <c r="O2" t="s">
        <v>33</v>
      </c>
    </row>
    <row r="3" spans="1:15" x14ac:dyDescent="0.35">
      <c r="A3" s="38" t="s">
        <v>32</v>
      </c>
      <c r="B3" s="39">
        <v>0</v>
      </c>
      <c r="C3" s="39"/>
      <c r="D3" s="39">
        <v>0</v>
      </c>
      <c r="E3" s="39"/>
      <c r="F3" s="39">
        <v>0</v>
      </c>
      <c r="G3" s="39"/>
      <c r="H3" s="39">
        <f>SUM(H4:H19)</f>
        <v>100000</v>
      </c>
      <c r="J3" s="39">
        <f>SUM(J4:J19)</f>
        <v>0</v>
      </c>
      <c r="L3" s="39">
        <f>SUM(L4:L19)</f>
        <v>115784.8</v>
      </c>
      <c r="N3" s="39">
        <f>SUM(N4:N19)</f>
        <v>115784.8</v>
      </c>
    </row>
    <row r="4" spans="1:15" x14ac:dyDescent="0.35">
      <c r="H4">
        <v>100000</v>
      </c>
      <c r="I4" t="s">
        <v>34</v>
      </c>
      <c r="L4">
        <v>100000</v>
      </c>
      <c r="M4" t="s">
        <v>293</v>
      </c>
      <c r="N4">
        <v>100000</v>
      </c>
      <c r="O4" t="s">
        <v>293</v>
      </c>
    </row>
    <row r="5" spans="1:15" x14ac:dyDescent="0.35">
      <c r="L5">
        <v>10471.799999999999</v>
      </c>
      <c r="M5" t="s">
        <v>382</v>
      </c>
      <c r="N5">
        <v>10471.799999999999</v>
      </c>
      <c r="O5" t="s">
        <v>382</v>
      </c>
    </row>
    <row r="6" spans="1:15" x14ac:dyDescent="0.35">
      <c r="L6">
        <v>5313</v>
      </c>
      <c r="M6" t="s">
        <v>294</v>
      </c>
      <c r="N6">
        <v>5313</v>
      </c>
      <c r="O6" t="s">
        <v>294</v>
      </c>
    </row>
  </sheetData>
  <mergeCells count="7">
    <mergeCell ref="N1:O1"/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99B3-E6AE-4048-8FCE-01CB985579A3}">
  <dimension ref="A1:G94"/>
  <sheetViews>
    <sheetView workbookViewId="0"/>
  </sheetViews>
  <sheetFormatPr defaultRowHeight="14.5" x14ac:dyDescent="0.35"/>
  <cols>
    <col min="2" max="2" width="41.54296875" customWidth="1"/>
    <col min="4" max="4" width="10.08984375" customWidth="1"/>
  </cols>
  <sheetData>
    <row r="1" spans="1:5" x14ac:dyDescent="0.35">
      <c r="A1" s="54" t="s">
        <v>39</v>
      </c>
    </row>
    <row r="3" spans="1:5" x14ac:dyDescent="0.35">
      <c r="A3" t="s">
        <v>40</v>
      </c>
    </row>
    <row r="4" spans="1:5" x14ac:dyDescent="0.35">
      <c r="A4" t="s">
        <v>41</v>
      </c>
    </row>
    <row r="8" spans="1:5" x14ac:dyDescent="0.35">
      <c r="E8" t="s">
        <v>42</v>
      </c>
    </row>
    <row r="9" spans="1:5" x14ac:dyDescent="0.35">
      <c r="A9" t="s">
        <v>43</v>
      </c>
      <c r="E9" t="s">
        <v>44</v>
      </c>
    </row>
    <row r="10" spans="1:5" x14ac:dyDescent="0.35">
      <c r="A10" t="s">
        <v>45</v>
      </c>
      <c r="E10" t="s">
        <v>46</v>
      </c>
    </row>
    <row r="11" spans="1:5" x14ac:dyDescent="0.35">
      <c r="A11" t="s">
        <v>47</v>
      </c>
      <c r="E11" t="s">
        <v>48</v>
      </c>
    </row>
    <row r="12" spans="1:5" x14ac:dyDescent="0.35">
      <c r="A12" t="s">
        <v>49</v>
      </c>
      <c r="E12" t="s">
        <v>50</v>
      </c>
    </row>
    <row r="13" spans="1:5" x14ac:dyDescent="0.35">
      <c r="A13" t="s">
        <v>51</v>
      </c>
      <c r="E13" t="s">
        <v>52</v>
      </c>
    </row>
    <row r="14" spans="1:5" x14ac:dyDescent="0.35">
      <c r="A14" t="s">
        <v>53</v>
      </c>
      <c r="E14" t="s">
        <v>54</v>
      </c>
    </row>
    <row r="15" spans="1:5" x14ac:dyDescent="0.35">
      <c r="E15" t="s">
        <v>55</v>
      </c>
    </row>
    <row r="16" spans="1:5" x14ac:dyDescent="0.35">
      <c r="A16" t="s">
        <v>56</v>
      </c>
      <c r="E16" t="s">
        <v>57</v>
      </c>
    </row>
    <row r="17" spans="1:7" x14ac:dyDescent="0.35">
      <c r="E17" t="s">
        <v>58</v>
      </c>
    </row>
    <row r="18" spans="1:7" x14ac:dyDescent="0.35">
      <c r="A18" t="s">
        <v>59</v>
      </c>
      <c r="E18" t="s">
        <v>60</v>
      </c>
    </row>
    <row r="19" spans="1:7" x14ac:dyDescent="0.35">
      <c r="A19" t="s">
        <v>61</v>
      </c>
      <c r="E19" t="s">
        <v>62</v>
      </c>
    </row>
    <row r="20" spans="1:7" x14ac:dyDescent="0.35">
      <c r="E20" t="s">
        <v>63</v>
      </c>
    </row>
    <row r="21" spans="1:7" x14ac:dyDescent="0.35">
      <c r="E21" t="s">
        <v>64</v>
      </c>
    </row>
    <row r="23" spans="1:7" x14ac:dyDescent="0.35">
      <c r="A23" t="s">
        <v>65</v>
      </c>
    </row>
    <row r="24" spans="1:7" x14ac:dyDescent="0.35">
      <c r="A24" t="s">
        <v>66</v>
      </c>
      <c r="B24" t="s">
        <v>67</v>
      </c>
      <c r="C24" t="s">
        <v>68</v>
      </c>
      <c r="D24" t="s">
        <v>69</v>
      </c>
      <c r="E24" t="s">
        <v>70</v>
      </c>
      <c r="F24" t="s">
        <v>71</v>
      </c>
      <c r="G24" t="s">
        <v>72</v>
      </c>
    </row>
    <row r="25" spans="1:7" x14ac:dyDescent="0.35">
      <c r="A25" t="s">
        <v>73</v>
      </c>
      <c r="B25" t="s">
        <v>74</v>
      </c>
      <c r="C25" t="s">
        <v>75</v>
      </c>
      <c r="D25" t="s">
        <v>73</v>
      </c>
      <c r="E25" t="s">
        <v>76</v>
      </c>
      <c r="F25" t="s">
        <v>76</v>
      </c>
      <c r="G25" t="s">
        <v>76</v>
      </c>
    </row>
    <row r="26" spans="1:7" x14ac:dyDescent="0.35">
      <c r="A26" t="s">
        <v>77</v>
      </c>
      <c r="B26" t="s">
        <v>78</v>
      </c>
      <c r="C26" t="s">
        <v>79</v>
      </c>
      <c r="D26" t="s">
        <v>77</v>
      </c>
      <c r="F26">
        <v>95480</v>
      </c>
      <c r="G26">
        <v>155528.51999999999</v>
      </c>
    </row>
    <row r="27" spans="1:7" x14ac:dyDescent="0.35">
      <c r="A27" t="s">
        <v>80</v>
      </c>
      <c r="B27" t="s">
        <v>81</v>
      </c>
      <c r="C27" t="s">
        <v>82</v>
      </c>
      <c r="D27" t="s">
        <v>80</v>
      </c>
      <c r="E27" s="55">
        <v>999</v>
      </c>
      <c r="G27">
        <v>154529.51999999999</v>
      </c>
    </row>
    <row r="28" spans="1:7" x14ac:dyDescent="0.35">
      <c r="A28" t="s">
        <v>80</v>
      </c>
      <c r="B28" t="s">
        <v>83</v>
      </c>
      <c r="C28" t="s">
        <v>84</v>
      </c>
      <c r="D28" t="s">
        <v>80</v>
      </c>
      <c r="E28" s="55">
        <v>5000</v>
      </c>
      <c r="G28">
        <v>149529.51999999999</v>
      </c>
    </row>
    <row r="29" spans="1:7" x14ac:dyDescent="0.35">
      <c r="A29" t="s">
        <v>85</v>
      </c>
      <c r="B29" t="s">
        <v>86</v>
      </c>
      <c r="C29" t="s">
        <v>87</v>
      </c>
      <c r="D29" t="s">
        <v>85</v>
      </c>
      <c r="E29" s="55">
        <v>425</v>
      </c>
      <c r="G29">
        <v>149104.51999999999</v>
      </c>
    </row>
    <row r="30" spans="1:7" x14ac:dyDescent="0.35">
      <c r="A30" t="s">
        <v>88</v>
      </c>
      <c r="B30" t="s">
        <v>89</v>
      </c>
      <c r="C30" t="s">
        <v>90</v>
      </c>
      <c r="D30" t="s">
        <v>88</v>
      </c>
      <c r="F30">
        <v>14</v>
      </c>
      <c r="G30">
        <v>149118.51999999999</v>
      </c>
    </row>
    <row r="31" spans="1:7" x14ac:dyDescent="0.35">
      <c r="A31" t="s">
        <v>88</v>
      </c>
      <c r="B31" t="s">
        <v>91</v>
      </c>
      <c r="C31" t="s">
        <v>92</v>
      </c>
      <c r="D31" t="s">
        <v>88</v>
      </c>
      <c r="E31" s="55">
        <v>2000</v>
      </c>
      <c r="G31">
        <v>147118.51999999999</v>
      </c>
    </row>
    <row r="32" spans="1:7" x14ac:dyDescent="0.35">
      <c r="A32" t="s">
        <v>88</v>
      </c>
      <c r="B32" t="s">
        <v>93</v>
      </c>
      <c r="C32" t="s">
        <v>94</v>
      </c>
      <c r="D32" t="s">
        <v>88</v>
      </c>
      <c r="E32" s="55">
        <v>6800</v>
      </c>
      <c r="G32">
        <v>140318.51999999999</v>
      </c>
    </row>
    <row r="33" spans="1:7" x14ac:dyDescent="0.35">
      <c r="A33" t="s">
        <v>95</v>
      </c>
      <c r="B33" t="s">
        <v>96</v>
      </c>
      <c r="C33" t="s">
        <v>97</v>
      </c>
      <c r="D33" t="s">
        <v>95</v>
      </c>
      <c r="E33" s="55">
        <v>349</v>
      </c>
      <c r="G33">
        <v>139969.51999999999</v>
      </c>
    </row>
    <row r="34" spans="1:7" x14ac:dyDescent="0.35">
      <c r="A34" t="s">
        <v>98</v>
      </c>
      <c r="B34" t="s">
        <v>99</v>
      </c>
      <c r="C34" t="s">
        <v>100</v>
      </c>
      <c r="D34" t="s">
        <v>98</v>
      </c>
      <c r="E34" s="56">
        <v>1000</v>
      </c>
      <c r="G34">
        <v>138969.51999999999</v>
      </c>
    </row>
    <row r="35" spans="1:7" x14ac:dyDescent="0.35">
      <c r="A35" t="s">
        <v>101</v>
      </c>
      <c r="B35" t="s">
        <v>102</v>
      </c>
      <c r="C35" t="s">
        <v>103</v>
      </c>
      <c r="D35" t="s">
        <v>101</v>
      </c>
      <c r="E35" s="55">
        <v>500</v>
      </c>
      <c r="G35">
        <v>138469.51999999999</v>
      </c>
    </row>
    <row r="36" spans="1:7" x14ac:dyDescent="0.35">
      <c r="A36" t="s">
        <v>104</v>
      </c>
      <c r="B36" t="s">
        <v>105</v>
      </c>
      <c r="C36" t="s">
        <v>106</v>
      </c>
      <c r="D36" t="s">
        <v>104</v>
      </c>
      <c r="E36" s="55">
        <v>349</v>
      </c>
      <c r="G36">
        <v>138120.51999999999</v>
      </c>
    </row>
    <row r="37" spans="1:7" x14ac:dyDescent="0.35">
      <c r="A37" t="s">
        <v>107</v>
      </c>
      <c r="B37" t="s">
        <v>108</v>
      </c>
      <c r="C37" t="s">
        <v>109</v>
      </c>
      <c r="D37" t="s">
        <v>107</v>
      </c>
      <c r="E37" s="55">
        <v>900</v>
      </c>
      <c r="G37">
        <v>137220.51999999999</v>
      </c>
    </row>
    <row r="38" spans="1:7" x14ac:dyDescent="0.35">
      <c r="A38" t="s">
        <v>107</v>
      </c>
      <c r="B38" t="s">
        <v>110</v>
      </c>
      <c r="C38" t="s">
        <v>111</v>
      </c>
      <c r="D38" t="s">
        <v>107</v>
      </c>
      <c r="E38" s="55">
        <v>199</v>
      </c>
      <c r="G38">
        <v>137021.51999999999</v>
      </c>
    </row>
    <row r="39" spans="1:7" x14ac:dyDescent="0.35">
      <c r="A39" t="s">
        <v>112</v>
      </c>
      <c r="B39" t="s">
        <v>113</v>
      </c>
      <c r="C39" t="s">
        <v>114</v>
      </c>
      <c r="D39" t="s">
        <v>112</v>
      </c>
      <c r="E39" s="55">
        <v>2632</v>
      </c>
      <c r="G39">
        <v>134389.51999999999</v>
      </c>
    </row>
    <row r="40" spans="1:7" x14ac:dyDescent="0.35">
      <c r="A40" t="s">
        <v>112</v>
      </c>
      <c r="B40" t="s">
        <v>115</v>
      </c>
      <c r="C40" t="s">
        <v>116</v>
      </c>
      <c r="D40" t="s">
        <v>112</v>
      </c>
      <c r="F40">
        <v>300</v>
      </c>
      <c r="G40">
        <v>134689.51999999999</v>
      </c>
    </row>
    <row r="41" spans="1:7" x14ac:dyDescent="0.35">
      <c r="A41" t="s">
        <v>117</v>
      </c>
      <c r="B41" t="s">
        <v>118</v>
      </c>
      <c r="C41" t="s">
        <v>119</v>
      </c>
      <c r="D41" t="s">
        <v>117</v>
      </c>
      <c r="F41">
        <v>200</v>
      </c>
      <c r="G41">
        <v>134889.51999999999</v>
      </c>
    </row>
    <row r="42" spans="1:7" x14ac:dyDescent="0.35">
      <c r="A42" t="s">
        <v>120</v>
      </c>
      <c r="B42" t="s">
        <v>121</v>
      </c>
      <c r="C42" t="s">
        <v>122</v>
      </c>
      <c r="D42" t="s">
        <v>120</v>
      </c>
      <c r="E42" s="56">
        <v>703.01</v>
      </c>
      <c r="G42">
        <v>134186.51</v>
      </c>
    </row>
    <row r="43" spans="1:7" x14ac:dyDescent="0.35">
      <c r="A43" t="s">
        <v>123</v>
      </c>
      <c r="B43" t="s">
        <v>124</v>
      </c>
      <c r="C43" t="s">
        <v>125</v>
      </c>
      <c r="D43" t="s">
        <v>123</v>
      </c>
      <c r="E43" s="55">
        <v>7072.82</v>
      </c>
      <c r="G43">
        <v>127113.69</v>
      </c>
    </row>
    <row r="44" spans="1:7" x14ac:dyDescent="0.35">
      <c r="A44" t="s">
        <v>126</v>
      </c>
      <c r="B44" t="s">
        <v>121</v>
      </c>
      <c r="C44" t="s">
        <v>127</v>
      </c>
      <c r="D44" t="s">
        <v>126</v>
      </c>
      <c r="E44" s="56">
        <v>4110.68</v>
      </c>
      <c r="G44">
        <v>123003.01</v>
      </c>
    </row>
    <row r="45" spans="1:7" x14ac:dyDescent="0.35">
      <c r="A45" t="s">
        <v>126</v>
      </c>
      <c r="B45" t="s">
        <v>128</v>
      </c>
      <c r="C45" t="s">
        <v>129</v>
      </c>
      <c r="D45" t="s">
        <v>126</v>
      </c>
      <c r="E45">
        <v>2000</v>
      </c>
      <c r="G45">
        <v>121003.01</v>
      </c>
    </row>
    <row r="46" spans="1:7" x14ac:dyDescent="0.35">
      <c r="A46" t="s">
        <v>126</v>
      </c>
      <c r="B46" t="s">
        <v>130</v>
      </c>
      <c r="C46" t="s">
        <v>131</v>
      </c>
      <c r="D46" t="s">
        <v>126</v>
      </c>
      <c r="E46">
        <v>10000</v>
      </c>
      <c r="G46">
        <v>111003.01</v>
      </c>
    </row>
    <row r="47" spans="1:7" x14ac:dyDescent="0.35">
      <c r="A47" t="s">
        <v>126</v>
      </c>
      <c r="B47" t="s">
        <v>132</v>
      </c>
      <c r="C47" t="s">
        <v>133</v>
      </c>
      <c r="D47" t="s">
        <v>126</v>
      </c>
      <c r="E47" s="55">
        <v>398</v>
      </c>
      <c r="G47">
        <v>110605.01</v>
      </c>
    </row>
    <row r="48" spans="1:7" x14ac:dyDescent="0.35">
      <c r="A48" t="s">
        <v>134</v>
      </c>
      <c r="B48" t="s">
        <v>135</v>
      </c>
      <c r="C48" t="s">
        <v>136</v>
      </c>
      <c r="D48" t="s">
        <v>134</v>
      </c>
      <c r="E48" s="55">
        <v>298.93</v>
      </c>
      <c r="G48">
        <v>110306.08</v>
      </c>
    </row>
    <row r="49" spans="1:7" x14ac:dyDescent="0.35">
      <c r="A49" t="s">
        <v>134</v>
      </c>
      <c r="B49" t="s">
        <v>121</v>
      </c>
      <c r="C49" t="s">
        <v>137</v>
      </c>
      <c r="D49" t="s">
        <v>134</v>
      </c>
      <c r="E49" s="56">
        <v>15000</v>
      </c>
      <c r="G49">
        <v>95306.08</v>
      </c>
    </row>
    <row r="50" spans="1:7" x14ac:dyDescent="0.35">
      <c r="A50" t="s">
        <v>134</v>
      </c>
      <c r="B50" t="s">
        <v>138</v>
      </c>
      <c r="C50" t="s">
        <v>139</v>
      </c>
      <c r="D50" t="s">
        <v>134</v>
      </c>
      <c r="E50" s="56">
        <v>1000</v>
      </c>
      <c r="G50">
        <v>94306.08</v>
      </c>
    </row>
    <row r="51" spans="1:7" x14ac:dyDescent="0.35">
      <c r="A51" t="s">
        <v>140</v>
      </c>
      <c r="B51" t="s">
        <v>121</v>
      </c>
      <c r="C51" t="s">
        <v>141</v>
      </c>
      <c r="D51" t="s">
        <v>140</v>
      </c>
      <c r="E51" s="56">
        <v>4672.13</v>
      </c>
      <c r="G51">
        <v>89633.95</v>
      </c>
    </row>
    <row r="52" spans="1:7" x14ac:dyDescent="0.35">
      <c r="A52" t="s">
        <v>142</v>
      </c>
      <c r="B52" t="s">
        <v>143</v>
      </c>
      <c r="C52" t="s">
        <v>144</v>
      </c>
      <c r="D52" t="s">
        <v>142</v>
      </c>
      <c r="E52" s="55">
        <v>1000</v>
      </c>
      <c r="G52">
        <v>88633.95</v>
      </c>
    </row>
    <row r="53" spans="1:7" x14ac:dyDescent="0.35">
      <c r="A53" t="s">
        <v>142</v>
      </c>
      <c r="B53" t="s">
        <v>145</v>
      </c>
      <c r="C53" t="s">
        <v>146</v>
      </c>
      <c r="D53" t="s">
        <v>142</v>
      </c>
      <c r="F53">
        <v>12000</v>
      </c>
      <c r="G53">
        <v>100633.95</v>
      </c>
    </row>
    <row r="54" spans="1:7" x14ac:dyDescent="0.35">
      <c r="A54" t="s">
        <v>147</v>
      </c>
      <c r="B54" t="s">
        <v>148</v>
      </c>
      <c r="C54" t="s">
        <v>149</v>
      </c>
      <c r="D54" t="s">
        <v>147</v>
      </c>
      <c r="E54">
        <v>12000</v>
      </c>
      <c r="G54">
        <v>88633.95</v>
      </c>
    </row>
    <row r="55" spans="1:7" x14ac:dyDescent="0.35">
      <c r="A55" t="s">
        <v>150</v>
      </c>
      <c r="B55" t="s">
        <v>151</v>
      </c>
      <c r="C55" t="s">
        <v>152</v>
      </c>
      <c r="D55" t="s">
        <v>147</v>
      </c>
      <c r="F55">
        <v>133.43</v>
      </c>
      <c r="G55">
        <v>88767.38</v>
      </c>
    </row>
    <row r="56" spans="1:7" x14ac:dyDescent="0.35">
      <c r="A56" t="s">
        <v>153</v>
      </c>
      <c r="B56" t="s">
        <v>151</v>
      </c>
      <c r="C56" t="s">
        <v>154</v>
      </c>
      <c r="D56" t="s">
        <v>155</v>
      </c>
      <c r="F56">
        <v>9878.02</v>
      </c>
      <c r="G56">
        <v>98645.4</v>
      </c>
    </row>
    <row r="57" spans="1:7" x14ac:dyDescent="0.35">
      <c r="A57" t="s">
        <v>153</v>
      </c>
      <c r="B57" t="s">
        <v>156</v>
      </c>
      <c r="C57" t="s">
        <v>157</v>
      </c>
      <c r="D57" t="s">
        <v>153</v>
      </c>
      <c r="F57">
        <v>6000</v>
      </c>
      <c r="G57">
        <v>104645.4</v>
      </c>
    </row>
    <row r="58" spans="1:7" x14ac:dyDescent="0.35">
      <c r="A58" t="s">
        <v>153</v>
      </c>
      <c r="B58" t="s">
        <v>158</v>
      </c>
      <c r="C58" t="s">
        <v>159</v>
      </c>
      <c r="D58" t="s">
        <v>153</v>
      </c>
      <c r="F58">
        <v>6000</v>
      </c>
      <c r="G58">
        <v>110645.4</v>
      </c>
    </row>
    <row r="59" spans="1:7" x14ac:dyDescent="0.35">
      <c r="A59" t="s">
        <v>153</v>
      </c>
      <c r="B59" t="s">
        <v>160</v>
      </c>
      <c r="C59" t="s">
        <v>161</v>
      </c>
      <c r="D59" t="s">
        <v>153</v>
      </c>
      <c r="F59">
        <v>95230</v>
      </c>
      <c r="G59">
        <v>205875.4</v>
      </c>
    </row>
    <row r="61" spans="1:7" x14ac:dyDescent="0.35">
      <c r="A61" t="s">
        <v>73</v>
      </c>
      <c r="B61" t="s">
        <v>74</v>
      </c>
      <c r="C61" t="s">
        <v>75</v>
      </c>
      <c r="D61" t="s">
        <v>73</v>
      </c>
      <c r="E61" t="s">
        <v>76</v>
      </c>
      <c r="F61" t="s">
        <v>76</v>
      </c>
      <c r="G61" t="s">
        <v>76</v>
      </c>
    </row>
    <row r="62" spans="1:7" x14ac:dyDescent="0.35">
      <c r="A62" t="s">
        <v>162</v>
      </c>
    </row>
    <row r="64" spans="1:7" x14ac:dyDescent="0.35">
      <c r="A64" t="s">
        <v>163</v>
      </c>
    </row>
    <row r="65" spans="1:7" x14ac:dyDescent="0.35">
      <c r="A65" t="s">
        <v>164</v>
      </c>
      <c r="E65" t="s">
        <v>165</v>
      </c>
      <c r="F65" t="s">
        <v>166</v>
      </c>
      <c r="G65" t="s">
        <v>167</v>
      </c>
    </row>
    <row r="66" spans="1:7" x14ac:dyDescent="0.35">
      <c r="A66">
        <v>60048.52</v>
      </c>
      <c r="E66">
        <v>79408.570000000007</v>
      </c>
      <c r="F66">
        <v>225235.45</v>
      </c>
      <c r="G66">
        <v>205875.4</v>
      </c>
    </row>
    <row r="67" spans="1:7" x14ac:dyDescent="0.35">
      <c r="E67">
        <v>24</v>
      </c>
      <c r="F67">
        <v>10</v>
      </c>
    </row>
    <row r="68" spans="1:7" x14ac:dyDescent="0.35">
      <c r="A68" t="s">
        <v>168</v>
      </c>
    </row>
    <row r="69" spans="1:7" x14ac:dyDescent="0.35">
      <c r="A69" t="s">
        <v>169</v>
      </c>
      <c r="B69" t="s">
        <v>170</v>
      </c>
    </row>
    <row r="70" spans="1:7" x14ac:dyDescent="0.35">
      <c r="A70" t="s">
        <v>171</v>
      </c>
      <c r="B70" t="s">
        <v>172</v>
      </c>
    </row>
    <row r="71" spans="1:7" x14ac:dyDescent="0.35">
      <c r="A71" t="s">
        <v>173</v>
      </c>
      <c r="B71" t="s">
        <v>174</v>
      </c>
    </row>
    <row r="72" spans="1:7" x14ac:dyDescent="0.35">
      <c r="A72" t="s">
        <v>173</v>
      </c>
      <c r="B72" t="s">
        <v>175</v>
      </c>
    </row>
    <row r="73" spans="1:7" x14ac:dyDescent="0.35">
      <c r="A73" t="s">
        <v>173</v>
      </c>
      <c r="B73" t="s">
        <v>176</v>
      </c>
    </row>
    <row r="74" spans="1:7" x14ac:dyDescent="0.35">
      <c r="A74" t="s">
        <v>177</v>
      </c>
      <c r="B74" s="57">
        <v>44012</v>
      </c>
    </row>
    <row r="75" spans="1:7" x14ac:dyDescent="0.35">
      <c r="A75" t="s">
        <v>178</v>
      </c>
      <c r="B75" t="s">
        <v>179</v>
      </c>
    </row>
    <row r="76" spans="1:7" x14ac:dyDescent="0.35">
      <c r="A76" t="s">
        <v>180</v>
      </c>
      <c r="B76" t="s">
        <v>181</v>
      </c>
    </row>
    <row r="77" spans="1:7" x14ac:dyDescent="0.35">
      <c r="A77" t="s">
        <v>182</v>
      </c>
      <c r="B77" t="s">
        <v>183</v>
      </c>
    </row>
    <row r="78" spans="1:7" x14ac:dyDescent="0.35">
      <c r="A78" t="s">
        <v>184</v>
      </c>
      <c r="B78">
        <v>0</v>
      </c>
    </row>
    <row r="79" spans="1:7" x14ac:dyDescent="0.35">
      <c r="A79" t="s">
        <v>185</v>
      </c>
      <c r="B79">
        <v>2.7</v>
      </c>
    </row>
    <row r="80" spans="1:7" x14ac:dyDescent="0.35">
      <c r="A80" t="s">
        <v>186</v>
      </c>
      <c r="B80">
        <v>0</v>
      </c>
    </row>
    <row r="81" spans="1:7" x14ac:dyDescent="0.35">
      <c r="A81" t="s">
        <v>187</v>
      </c>
      <c r="B81" t="s">
        <v>188</v>
      </c>
    </row>
    <row r="82" spans="1:7" x14ac:dyDescent="0.35">
      <c r="A82" t="s">
        <v>189</v>
      </c>
      <c r="B82" t="s">
        <v>190</v>
      </c>
    </row>
    <row r="83" spans="1:7" x14ac:dyDescent="0.35">
      <c r="A83" t="s">
        <v>191</v>
      </c>
      <c r="B83" t="s">
        <v>192</v>
      </c>
    </row>
    <row r="84" spans="1:7" x14ac:dyDescent="0.35">
      <c r="A84" t="s">
        <v>193</v>
      </c>
      <c r="B84" t="s">
        <v>194</v>
      </c>
    </row>
    <row r="85" spans="1:7" x14ac:dyDescent="0.35">
      <c r="A85" t="s">
        <v>195</v>
      </c>
      <c r="B85" t="s">
        <v>196</v>
      </c>
    </row>
    <row r="86" spans="1:7" x14ac:dyDescent="0.35">
      <c r="A86" t="s">
        <v>197</v>
      </c>
      <c r="B86" s="57">
        <v>43981</v>
      </c>
    </row>
    <row r="87" spans="1:7" x14ac:dyDescent="0.35">
      <c r="A87" t="s">
        <v>198</v>
      </c>
      <c r="B87" s="57">
        <v>44012</v>
      </c>
    </row>
    <row r="88" spans="1:7" x14ac:dyDescent="0.35">
      <c r="A88" t="s">
        <v>199</v>
      </c>
      <c r="B88" t="s">
        <v>200</v>
      </c>
      <c r="C88" t="s">
        <v>201</v>
      </c>
      <c r="D88" t="s">
        <v>202</v>
      </c>
      <c r="E88" t="s">
        <v>203</v>
      </c>
      <c r="F88" t="s">
        <v>204</v>
      </c>
      <c r="G88" t="s">
        <v>205</v>
      </c>
    </row>
    <row r="89" spans="1:7" x14ac:dyDescent="0.35">
      <c r="A89" s="57">
        <v>44007</v>
      </c>
      <c r="B89" s="57">
        <v>44007</v>
      </c>
      <c r="C89" t="s">
        <v>206</v>
      </c>
      <c r="D89" t="s">
        <v>207</v>
      </c>
      <c r="E89" s="42">
        <v>12000</v>
      </c>
      <c r="F89" t="s">
        <v>208</v>
      </c>
      <c r="G89" t="s">
        <v>209</v>
      </c>
    </row>
    <row r="90" spans="1:7" x14ac:dyDescent="0.35">
      <c r="A90" s="57">
        <v>44007</v>
      </c>
      <c r="B90" s="57">
        <v>44007</v>
      </c>
      <c r="C90" t="s">
        <v>210</v>
      </c>
      <c r="D90" t="s">
        <v>211</v>
      </c>
      <c r="E90" s="42">
        <v>99000</v>
      </c>
      <c r="F90" t="s">
        <v>208</v>
      </c>
      <c r="G90" s="42">
        <v>10974.71</v>
      </c>
    </row>
    <row r="91" spans="1:7" x14ac:dyDescent="0.35">
      <c r="A91" s="57">
        <v>44007</v>
      </c>
      <c r="B91" s="57">
        <v>44007</v>
      </c>
      <c r="C91" t="s">
        <v>212</v>
      </c>
      <c r="E91" t="s">
        <v>208</v>
      </c>
      <c r="F91">
        <v>841</v>
      </c>
      <c r="G91" s="42">
        <v>11815.71</v>
      </c>
    </row>
    <row r="92" spans="1:7" x14ac:dyDescent="0.35">
      <c r="A92" s="57">
        <v>44008</v>
      </c>
      <c r="B92" s="57">
        <v>44008</v>
      </c>
      <c r="C92" t="s">
        <v>213</v>
      </c>
      <c r="D92" t="s">
        <v>214</v>
      </c>
      <c r="E92" t="s">
        <v>208</v>
      </c>
      <c r="F92" s="42">
        <v>12000</v>
      </c>
      <c r="G92" s="42">
        <v>23815.71</v>
      </c>
    </row>
    <row r="94" spans="1:7" x14ac:dyDescent="0.35">
      <c r="A94" t="s">
        <v>215</v>
      </c>
    </row>
  </sheetData>
  <hyperlinks>
    <hyperlink ref="A1" location="'IS &amp; BS'!A1" display="Home" xr:uid="{346CE074-2579-4651-83A2-2E2D439979A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5C7F-6798-4225-B3B0-F0EBE6DAFF35}">
  <dimension ref="A1:G53"/>
  <sheetViews>
    <sheetView workbookViewId="0"/>
  </sheetViews>
  <sheetFormatPr defaultRowHeight="14.5" x14ac:dyDescent="0.35"/>
  <cols>
    <col min="1" max="1" width="8.453125" customWidth="1"/>
    <col min="2" max="2" width="45" customWidth="1"/>
    <col min="3" max="3" width="18.7265625" customWidth="1"/>
    <col min="4" max="4" width="8.453125" customWidth="1"/>
    <col min="5" max="7" width="18.7265625" customWidth="1"/>
    <col min="8" max="256" width="10.90625" customWidth="1"/>
    <col min="257" max="257" width="8.453125" customWidth="1"/>
    <col min="258" max="258" width="45" customWidth="1"/>
    <col min="259" max="259" width="18.7265625" customWidth="1"/>
    <col min="260" max="260" width="8.453125" customWidth="1"/>
    <col min="261" max="263" width="18.7265625" customWidth="1"/>
    <col min="264" max="512" width="10.90625" customWidth="1"/>
    <col min="513" max="513" width="8.453125" customWidth="1"/>
    <col min="514" max="514" width="45" customWidth="1"/>
    <col min="515" max="515" width="18.7265625" customWidth="1"/>
    <col min="516" max="516" width="8.453125" customWidth="1"/>
    <col min="517" max="519" width="18.7265625" customWidth="1"/>
    <col min="520" max="768" width="10.90625" customWidth="1"/>
    <col min="769" max="769" width="8.453125" customWidth="1"/>
    <col min="770" max="770" width="45" customWidth="1"/>
    <col min="771" max="771" width="18.7265625" customWidth="1"/>
    <col min="772" max="772" width="8.453125" customWidth="1"/>
    <col min="773" max="775" width="18.7265625" customWidth="1"/>
    <col min="776" max="1024" width="10.90625" customWidth="1"/>
    <col min="1025" max="1025" width="8.453125" customWidth="1"/>
    <col min="1026" max="1026" width="45" customWidth="1"/>
    <col min="1027" max="1027" width="18.7265625" customWidth="1"/>
    <col min="1028" max="1028" width="8.453125" customWidth="1"/>
    <col min="1029" max="1031" width="18.7265625" customWidth="1"/>
    <col min="1032" max="1280" width="10.90625" customWidth="1"/>
    <col min="1281" max="1281" width="8.453125" customWidth="1"/>
    <col min="1282" max="1282" width="45" customWidth="1"/>
    <col min="1283" max="1283" width="18.7265625" customWidth="1"/>
    <col min="1284" max="1284" width="8.453125" customWidth="1"/>
    <col min="1285" max="1287" width="18.7265625" customWidth="1"/>
    <col min="1288" max="1536" width="10.90625" customWidth="1"/>
    <col min="1537" max="1537" width="8.453125" customWidth="1"/>
    <col min="1538" max="1538" width="45" customWidth="1"/>
    <col min="1539" max="1539" width="18.7265625" customWidth="1"/>
    <col min="1540" max="1540" width="8.453125" customWidth="1"/>
    <col min="1541" max="1543" width="18.7265625" customWidth="1"/>
    <col min="1544" max="1792" width="10.90625" customWidth="1"/>
    <col min="1793" max="1793" width="8.453125" customWidth="1"/>
    <col min="1794" max="1794" width="45" customWidth="1"/>
    <col min="1795" max="1795" width="18.7265625" customWidth="1"/>
    <col min="1796" max="1796" width="8.453125" customWidth="1"/>
    <col min="1797" max="1799" width="18.7265625" customWidth="1"/>
    <col min="1800" max="2048" width="10.90625" customWidth="1"/>
    <col min="2049" max="2049" width="8.453125" customWidth="1"/>
    <col min="2050" max="2050" width="45" customWidth="1"/>
    <col min="2051" max="2051" width="18.7265625" customWidth="1"/>
    <col min="2052" max="2052" width="8.453125" customWidth="1"/>
    <col min="2053" max="2055" width="18.7265625" customWidth="1"/>
    <col min="2056" max="2304" width="10.90625" customWidth="1"/>
    <col min="2305" max="2305" width="8.453125" customWidth="1"/>
    <col min="2306" max="2306" width="45" customWidth="1"/>
    <col min="2307" max="2307" width="18.7265625" customWidth="1"/>
    <col min="2308" max="2308" width="8.453125" customWidth="1"/>
    <col min="2309" max="2311" width="18.7265625" customWidth="1"/>
    <col min="2312" max="2560" width="10.90625" customWidth="1"/>
    <col min="2561" max="2561" width="8.453125" customWidth="1"/>
    <col min="2562" max="2562" width="45" customWidth="1"/>
    <col min="2563" max="2563" width="18.7265625" customWidth="1"/>
    <col min="2564" max="2564" width="8.453125" customWidth="1"/>
    <col min="2565" max="2567" width="18.7265625" customWidth="1"/>
    <col min="2568" max="2816" width="10.90625" customWidth="1"/>
    <col min="2817" max="2817" width="8.453125" customWidth="1"/>
    <col min="2818" max="2818" width="45" customWidth="1"/>
    <col min="2819" max="2819" width="18.7265625" customWidth="1"/>
    <col min="2820" max="2820" width="8.453125" customWidth="1"/>
    <col min="2821" max="2823" width="18.7265625" customWidth="1"/>
    <col min="2824" max="3072" width="10.90625" customWidth="1"/>
    <col min="3073" max="3073" width="8.453125" customWidth="1"/>
    <col min="3074" max="3074" width="45" customWidth="1"/>
    <col min="3075" max="3075" width="18.7265625" customWidth="1"/>
    <col min="3076" max="3076" width="8.453125" customWidth="1"/>
    <col min="3077" max="3079" width="18.7265625" customWidth="1"/>
    <col min="3080" max="3328" width="10.90625" customWidth="1"/>
    <col min="3329" max="3329" width="8.453125" customWidth="1"/>
    <col min="3330" max="3330" width="45" customWidth="1"/>
    <col min="3331" max="3331" width="18.7265625" customWidth="1"/>
    <col min="3332" max="3332" width="8.453125" customWidth="1"/>
    <col min="3333" max="3335" width="18.7265625" customWidth="1"/>
    <col min="3336" max="3584" width="10.90625" customWidth="1"/>
    <col min="3585" max="3585" width="8.453125" customWidth="1"/>
    <col min="3586" max="3586" width="45" customWidth="1"/>
    <col min="3587" max="3587" width="18.7265625" customWidth="1"/>
    <col min="3588" max="3588" width="8.453125" customWidth="1"/>
    <col min="3589" max="3591" width="18.7265625" customWidth="1"/>
    <col min="3592" max="3840" width="10.90625" customWidth="1"/>
    <col min="3841" max="3841" width="8.453125" customWidth="1"/>
    <col min="3842" max="3842" width="45" customWidth="1"/>
    <col min="3843" max="3843" width="18.7265625" customWidth="1"/>
    <col min="3844" max="3844" width="8.453125" customWidth="1"/>
    <col min="3845" max="3847" width="18.7265625" customWidth="1"/>
    <col min="3848" max="4096" width="10.90625" customWidth="1"/>
    <col min="4097" max="4097" width="8.453125" customWidth="1"/>
    <col min="4098" max="4098" width="45" customWidth="1"/>
    <col min="4099" max="4099" width="18.7265625" customWidth="1"/>
    <col min="4100" max="4100" width="8.453125" customWidth="1"/>
    <col min="4101" max="4103" width="18.7265625" customWidth="1"/>
    <col min="4104" max="4352" width="10.90625" customWidth="1"/>
    <col min="4353" max="4353" width="8.453125" customWidth="1"/>
    <col min="4354" max="4354" width="45" customWidth="1"/>
    <col min="4355" max="4355" width="18.7265625" customWidth="1"/>
    <col min="4356" max="4356" width="8.453125" customWidth="1"/>
    <col min="4357" max="4359" width="18.7265625" customWidth="1"/>
    <col min="4360" max="4608" width="10.90625" customWidth="1"/>
    <col min="4609" max="4609" width="8.453125" customWidth="1"/>
    <col min="4610" max="4610" width="45" customWidth="1"/>
    <col min="4611" max="4611" width="18.7265625" customWidth="1"/>
    <col min="4612" max="4612" width="8.453125" customWidth="1"/>
    <col min="4613" max="4615" width="18.7265625" customWidth="1"/>
    <col min="4616" max="4864" width="10.90625" customWidth="1"/>
    <col min="4865" max="4865" width="8.453125" customWidth="1"/>
    <col min="4866" max="4866" width="45" customWidth="1"/>
    <col min="4867" max="4867" width="18.7265625" customWidth="1"/>
    <col min="4868" max="4868" width="8.453125" customWidth="1"/>
    <col min="4869" max="4871" width="18.7265625" customWidth="1"/>
    <col min="4872" max="5120" width="10.90625" customWidth="1"/>
    <col min="5121" max="5121" width="8.453125" customWidth="1"/>
    <col min="5122" max="5122" width="45" customWidth="1"/>
    <col min="5123" max="5123" width="18.7265625" customWidth="1"/>
    <col min="5124" max="5124" width="8.453125" customWidth="1"/>
    <col min="5125" max="5127" width="18.7265625" customWidth="1"/>
    <col min="5128" max="5376" width="10.90625" customWidth="1"/>
    <col min="5377" max="5377" width="8.453125" customWidth="1"/>
    <col min="5378" max="5378" width="45" customWidth="1"/>
    <col min="5379" max="5379" width="18.7265625" customWidth="1"/>
    <col min="5380" max="5380" width="8.453125" customWidth="1"/>
    <col min="5381" max="5383" width="18.7265625" customWidth="1"/>
    <col min="5384" max="5632" width="10.90625" customWidth="1"/>
    <col min="5633" max="5633" width="8.453125" customWidth="1"/>
    <col min="5634" max="5634" width="45" customWidth="1"/>
    <col min="5635" max="5635" width="18.7265625" customWidth="1"/>
    <col min="5636" max="5636" width="8.453125" customWidth="1"/>
    <col min="5637" max="5639" width="18.7265625" customWidth="1"/>
    <col min="5640" max="5888" width="10.90625" customWidth="1"/>
    <col min="5889" max="5889" width="8.453125" customWidth="1"/>
    <col min="5890" max="5890" width="45" customWidth="1"/>
    <col min="5891" max="5891" width="18.7265625" customWidth="1"/>
    <col min="5892" max="5892" width="8.453125" customWidth="1"/>
    <col min="5893" max="5895" width="18.7265625" customWidth="1"/>
    <col min="5896" max="6144" width="10.90625" customWidth="1"/>
    <col min="6145" max="6145" width="8.453125" customWidth="1"/>
    <col min="6146" max="6146" width="45" customWidth="1"/>
    <col min="6147" max="6147" width="18.7265625" customWidth="1"/>
    <col min="6148" max="6148" width="8.453125" customWidth="1"/>
    <col min="6149" max="6151" width="18.7265625" customWidth="1"/>
    <col min="6152" max="6400" width="10.90625" customWidth="1"/>
    <col min="6401" max="6401" width="8.453125" customWidth="1"/>
    <col min="6402" max="6402" width="45" customWidth="1"/>
    <col min="6403" max="6403" width="18.7265625" customWidth="1"/>
    <col min="6404" max="6404" width="8.453125" customWidth="1"/>
    <col min="6405" max="6407" width="18.7265625" customWidth="1"/>
    <col min="6408" max="6656" width="10.90625" customWidth="1"/>
    <col min="6657" max="6657" width="8.453125" customWidth="1"/>
    <col min="6658" max="6658" width="45" customWidth="1"/>
    <col min="6659" max="6659" width="18.7265625" customWidth="1"/>
    <col min="6660" max="6660" width="8.453125" customWidth="1"/>
    <col min="6661" max="6663" width="18.7265625" customWidth="1"/>
    <col min="6664" max="6912" width="10.90625" customWidth="1"/>
    <col min="6913" max="6913" width="8.453125" customWidth="1"/>
    <col min="6914" max="6914" width="45" customWidth="1"/>
    <col min="6915" max="6915" width="18.7265625" customWidth="1"/>
    <col min="6916" max="6916" width="8.453125" customWidth="1"/>
    <col min="6917" max="6919" width="18.7265625" customWidth="1"/>
    <col min="6920" max="7168" width="10.90625" customWidth="1"/>
    <col min="7169" max="7169" width="8.453125" customWidth="1"/>
    <col min="7170" max="7170" width="45" customWidth="1"/>
    <col min="7171" max="7171" width="18.7265625" customWidth="1"/>
    <col min="7172" max="7172" width="8.453125" customWidth="1"/>
    <col min="7173" max="7175" width="18.7265625" customWidth="1"/>
    <col min="7176" max="7424" width="10.90625" customWidth="1"/>
    <col min="7425" max="7425" width="8.453125" customWidth="1"/>
    <col min="7426" max="7426" width="45" customWidth="1"/>
    <col min="7427" max="7427" width="18.7265625" customWidth="1"/>
    <col min="7428" max="7428" width="8.453125" customWidth="1"/>
    <col min="7429" max="7431" width="18.7265625" customWidth="1"/>
    <col min="7432" max="7680" width="10.90625" customWidth="1"/>
    <col min="7681" max="7681" width="8.453125" customWidth="1"/>
    <col min="7682" max="7682" width="45" customWidth="1"/>
    <col min="7683" max="7683" width="18.7265625" customWidth="1"/>
    <col min="7684" max="7684" width="8.453125" customWidth="1"/>
    <col min="7685" max="7687" width="18.7265625" customWidth="1"/>
    <col min="7688" max="7936" width="10.90625" customWidth="1"/>
    <col min="7937" max="7937" width="8.453125" customWidth="1"/>
    <col min="7938" max="7938" width="45" customWidth="1"/>
    <col min="7939" max="7939" width="18.7265625" customWidth="1"/>
    <col min="7940" max="7940" width="8.453125" customWidth="1"/>
    <col min="7941" max="7943" width="18.7265625" customWidth="1"/>
    <col min="7944" max="8192" width="10.90625" customWidth="1"/>
    <col min="8193" max="8193" width="8.453125" customWidth="1"/>
    <col min="8194" max="8194" width="45" customWidth="1"/>
    <col min="8195" max="8195" width="18.7265625" customWidth="1"/>
    <col min="8196" max="8196" width="8.453125" customWidth="1"/>
    <col min="8197" max="8199" width="18.7265625" customWidth="1"/>
    <col min="8200" max="8448" width="10.90625" customWidth="1"/>
    <col min="8449" max="8449" width="8.453125" customWidth="1"/>
    <col min="8450" max="8450" width="45" customWidth="1"/>
    <col min="8451" max="8451" width="18.7265625" customWidth="1"/>
    <col min="8452" max="8452" width="8.453125" customWidth="1"/>
    <col min="8453" max="8455" width="18.7265625" customWidth="1"/>
    <col min="8456" max="8704" width="10.90625" customWidth="1"/>
    <col min="8705" max="8705" width="8.453125" customWidth="1"/>
    <col min="8706" max="8706" width="45" customWidth="1"/>
    <col min="8707" max="8707" width="18.7265625" customWidth="1"/>
    <col min="8708" max="8708" width="8.453125" customWidth="1"/>
    <col min="8709" max="8711" width="18.7265625" customWidth="1"/>
    <col min="8712" max="8960" width="10.90625" customWidth="1"/>
    <col min="8961" max="8961" width="8.453125" customWidth="1"/>
    <col min="8962" max="8962" width="45" customWidth="1"/>
    <col min="8963" max="8963" width="18.7265625" customWidth="1"/>
    <col min="8964" max="8964" width="8.453125" customWidth="1"/>
    <col min="8965" max="8967" width="18.7265625" customWidth="1"/>
    <col min="8968" max="9216" width="10.90625" customWidth="1"/>
    <col min="9217" max="9217" width="8.453125" customWidth="1"/>
    <col min="9218" max="9218" width="45" customWidth="1"/>
    <col min="9219" max="9219" width="18.7265625" customWidth="1"/>
    <col min="9220" max="9220" width="8.453125" customWidth="1"/>
    <col min="9221" max="9223" width="18.7265625" customWidth="1"/>
    <col min="9224" max="9472" width="10.90625" customWidth="1"/>
    <col min="9473" max="9473" width="8.453125" customWidth="1"/>
    <col min="9474" max="9474" width="45" customWidth="1"/>
    <col min="9475" max="9475" width="18.7265625" customWidth="1"/>
    <col min="9476" max="9476" width="8.453125" customWidth="1"/>
    <col min="9477" max="9479" width="18.7265625" customWidth="1"/>
    <col min="9480" max="9728" width="10.90625" customWidth="1"/>
    <col min="9729" max="9729" width="8.453125" customWidth="1"/>
    <col min="9730" max="9730" width="45" customWidth="1"/>
    <col min="9731" max="9731" width="18.7265625" customWidth="1"/>
    <col min="9732" max="9732" width="8.453125" customWidth="1"/>
    <col min="9733" max="9735" width="18.7265625" customWidth="1"/>
    <col min="9736" max="9984" width="10.90625" customWidth="1"/>
    <col min="9985" max="9985" width="8.453125" customWidth="1"/>
    <col min="9986" max="9986" width="45" customWidth="1"/>
    <col min="9987" max="9987" width="18.7265625" customWidth="1"/>
    <col min="9988" max="9988" width="8.453125" customWidth="1"/>
    <col min="9989" max="9991" width="18.7265625" customWidth="1"/>
    <col min="9992" max="10240" width="10.90625" customWidth="1"/>
    <col min="10241" max="10241" width="8.453125" customWidth="1"/>
    <col min="10242" max="10242" width="45" customWidth="1"/>
    <col min="10243" max="10243" width="18.7265625" customWidth="1"/>
    <col min="10244" max="10244" width="8.453125" customWidth="1"/>
    <col min="10245" max="10247" width="18.7265625" customWidth="1"/>
    <col min="10248" max="10496" width="10.90625" customWidth="1"/>
    <col min="10497" max="10497" width="8.453125" customWidth="1"/>
    <col min="10498" max="10498" width="45" customWidth="1"/>
    <col min="10499" max="10499" width="18.7265625" customWidth="1"/>
    <col min="10500" max="10500" width="8.453125" customWidth="1"/>
    <col min="10501" max="10503" width="18.7265625" customWidth="1"/>
    <col min="10504" max="10752" width="10.90625" customWidth="1"/>
    <col min="10753" max="10753" width="8.453125" customWidth="1"/>
    <col min="10754" max="10754" width="45" customWidth="1"/>
    <col min="10755" max="10755" width="18.7265625" customWidth="1"/>
    <col min="10756" max="10756" width="8.453125" customWidth="1"/>
    <col min="10757" max="10759" width="18.7265625" customWidth="1"/>
    <col min="10760" max="11008" width="10.90625" customWidth="1"/>
    <col min="11009" max="11009" width="8.453125" customWidth="1"/>
    <col min="11010" max="11010" width="45" customWidth="1"/>
    <col min="11011" max="11011" width="18.7265625" customWidth="1"/>
    <col min="11012" max="11012" width="8.453125" customWidth="1"/>
    <col min="11013" max="11015" width="18.7265625" customWidth="1"/>
    <col min="11016" max="11264" width="10.90625" customWidth="1"/>
    <col min="11265" max="11265" width="8.453125" customWidth="1"/>
    <col min="11266" max="11266" width="45" customWidth="1"/>
    <col min="11267" max="11267" width="18.7265625" customWidth="1"/>
    <col min="11268" max="11268" width="8.453125" customWidth="1"/>
    <col min="11269" max="11271" width="18.7265625" customWidth="1"/>
    <col min="11272" max="11520" width="10.90625" customWidth="1"/>
    <col min="11521" max="11521" width="8.453125" customWidth="1"/>
    <col min="11522" max="11522" width="45" customWidth="1"/>
    <col min="11523" max="11523" width="18.7265625" customWidth="1"/>
    <col min="11524" max="11524" width="8.453125" customWidth="1"/>
    <col min="11525" max="11527" width="18.7265625" customWidth="1"/>
    <col min="11528" max="11776" width="10.90625" customWidth="1"/>
    <col min="11777" max="11777" width="8.453125" customWidth="1"/>
    <col min="11778" max="11778" width="45" customWidth="1"/>
    <col min="11779" max="11779" width="18.7265625" customWidth="1"/>
    <col min="11780" max="11780" width="8.453125" customWidth="1"/>
    <col min="11781" max="11783" width="18.7265625" customWidth="1"/>
    <col min="11784" max="12032" width="10.90625" customWidth="1"/>
    <col min="12033" max="12033" width="8.453125" customWidth="1"/>
    <col min="12034" max="12034" width="45" customWidth="1"/>
    <col min="12035" max="12035" width="18.7265625" customWidth="1"/>
    <col min="12036" max="12036" width="8.453125" customWidth="1"/>
    <col min="12037" max="12039" width="18.7265625" customWidth="1"/>
    <col min="12040" max="12288" width="10.90625" customWidth="1"/>
    <col min="12289" max="12289" width="8.453125" customWidth="1"/>
    <col min="12290" max="12290" width="45" customWidth="1"/>
    <col min="12291" max="12291" width="18.7265625" customWidth="1"/>
    <col min="12292" max="12292" width="8.453125" customWidth="1"/>
    <col min="12293" max="12295" width="18.7265625" customWidth="1"/>
    <col min="12296" max="12544" width="10.90625" customWidth="1"/>
    <col min="12545" max="12545" width="8.453125" customWidth="1"/>
    <col min="12546" max="12546" width="45" customWidth="1"/>
    <col min="12547" max="12547" width="18.7265625" customWidth="1"/>
    <col min="12548" max="12548" width="8.453125" customWidth="1"/>
    <col min="12549" max="12551" width="18.7265625" customWidth="1"/>
    <col min="12552" max="12800" width="10.90625" customWidth="1"/>
    <col min="12801" max="12801" width="8.453125" customWidth="1"/>
    <col min="12802" max="12802" width="45" customWidth="1"/>
    <col min="12803" max="12803" width="18.7265625" customWidth="1"/>
    <col min="12804" max="12804" width="8.453125" customWidth="1"/>
    <col min="12805" max="12807" width="18.7265625" customWidth="1"/>
    <col min="12808" max="13056" width="10.90625" customWidth="1"/>
    <col min="13057" max="13057" width="8.453125" customWidth="1"/>
    <col min="13058" max="13058" width="45" customWidth="1"/>
    <col min="13059" max="13059" width="18.7265625" customWidth="1"/>
    <col min="13060" max="13060" width="8.453125" customWidth="1"/>
    <col min="13061" max="13063" width="18.7265625" customWidth="1"/>
    <col min="13064" max="13312" width="10.90625" customWidth="1"/>
    <col min="13313" max="13313" width="8.453125" customWidth="1"/>
    <col min="13314" max="13314" width="45" customWidth="1"/>
    <col min="13315" max="13315" width="18.7265625" customWidth="1"/>
    <col min="13316" max="13316" width="8.453125" customWidth="1"/>
    <col min="13317" max="13319" width="18.7265625" customWidth="1"/>
    <col min="13320" max="13568" width="10.90625" customWidth="1"/>
    <col min="13569" max="13569" width="8.453125" customWidth="1"/>
    <col min="13570" max="13570" width="45" customWidth="1"/>
    <col min="13571" max="13571" width="18.7265625" customWidth="1"/>
    <col min="13572" max="13572" width="8.453125" customWidth="1"/>
    <col min="13573" max="13575" width="18.7265625" customWidth="1"/>
    <col min="13576" max="13824" width="10.90625" customWidth="1"/>
    <col min="13825" max="13825" width="8.453125" customWidth="1"/>
    <col min="13826" max="13826" width="45" customWidth="1"/>
    <col min="13827" max="13827" width="18.7265625" customWidth="1"/>
    <col min="13828" max="13828" width="8.453125" customWidth="1"/>
    <col min="13829" max="13831" width="18.7265625" customWidth="1"/>
    <col min="13832" max="14080" width="10.90625" customWidth="1"/>
    <col min="14081" max="14081" width="8.453125" customWidth="1"/>
    <col min="14082" max="14082" width="45" customWidth="1"/>
    <col min="14083" max="14083" width="18.7265625" customWidth="1"/>
    <col min="14084" max="14084" width="8.453125" customWidth="1"/>
    <col min="14085" max="14087" width="18.7265625" customWidth="1"/>
    <col min="14088" max="14336" width="10.90625" customWidth="1"/>
    <col min="14337" max="14337" width="8.453125" customWidth="1"/>
    <col min="14338" max="14338" width="45" customWidth="1"/>
    <col min="14339" max="14339" width="18.7265625" customWidth="1"/>
    <col min="14340" max="14340" width="8.453125" customWidth="1"/>
    <col min="14341" max="14343" width="18.7265625" customWidth="1"/>
    <col min="14344" max="14592" width="10.90625" customWidth="1"/>
    <col min="14593" max="14593" width="8.453125" customWidth="1"/>
    <col min="14594" max="14594" width="45" customWidth="1"/>
    <col min="14595" max="14595" width="18.7265625" customWidth="1"/>
    <col min="14596" max="14596" width="8.453125" customWidth="1"/>
    <col min="14597" max="14599" width="18.7265625" customWidth="1"/>
    <col min="14600" max="14848" width="10.90625" customWidth="1"/>
    <col min="14849" max="14849" width="8.453125" customWidth="1"/>
    <col min="14850" max="14850" width="45" customWidth="1"/>
    <col min="14851" max="14851" width="18.7265625" customWidth="1"/>
    <col min="14852" max="14852" width="8.453125" customWidth="1"/>
    <col min="14853" max="14855" width="18.7265625" customWidth="1"/>
    <col min="14856" max="15104" width="10.90625" customWidth="1"/>
    <col min="15105" max="15105" width="8.453125" customWidth="1"/>
    <col min="15106" max="15106" width="45" customWidth="1"/>
    <col min="15107" max="15107" width="18.7265625" customWidth="1"/>
    <col min="15108" max="15108" width="8.453125" customWidth="1"/>
    <col min="15109" max="15111" width="18.7265625" customWidth="1"/>
    <col min="15112" max="15360" width="10.90625" customWidth="1"/>
    <col min="15361" max="15361" width="8.453125" customWidth="1"/>
    <col min="15362" max="15362" width="45" customWidth="1"/>
    <col min="15363" max="15363" width="18.7265625" customWidth="1"/>
    <col min="15364" max="15364" width="8.453125" customWidth="1"/>
    <col min="15365" max="15367" width="18.7265625" customWidth="1"/>
    <col min="15368" max="15616" width="10.90625" customWidth="1"/>
    <col min="15617" max="15617" width="8.453125" customWidth="1"/>
    <col min="15618" max="15618" width="45" customWidth="1"/>
    <col min="15619" max="15619" width="18.7265625" customWidth="1"/>
    <col min="15620" max="15620" width="8.453125" customWidth="1"/>
    <col min="15621" max="15623" width="18.7265625" customWidth="1"/>
    <col min="15624" max="15872" width="10.90625" customWidth="1"/>
    <col min="15873" max="15873" width="8.453125" customWidth="1"/>
    <col min="15874" max="15874" width="45" customWidth="1"/>
    <col min="15875" max="15875" width="18.7265625" customWidth="1"/>
    <col min="15876" max="15876" width="8.453125" customWidth="1"/>
    <col min="15877" max="15879" width="18.7265625" customWidth="1"/>
    <col min="15880" max="16128" width="10.90625" customWidth="1"/>
    <col min="16129" max="16129" width="8.453125" customWidth="1"/>
    <col min="16130" max="16130" width="45" customWidth="1"/>
    <col min="16131" max="16131" width="18.7265625" customWidth="1"/>
    <col min="16132" max="16132" width="8.453125" customWidth="1"/>
    <col min="16133" max="16135" width="18.7265625" customWidth="1"/>
    <col min="16136" max="16384" width="10.90625" customWidth="1"/>
  </cols>
  <sheetData>
    <row r="1" spans="1:7" x14ac:dyDescent="0.35">
      <c r="A1" s="54" t="s">
        <v>39</v>
      </c>
    </row>
    <row r="4" spans="1:7" x14ac:dyDescent="0.35">
      <c r="A4" t="s">
        <v>65</v>
      </c>
    </row>
    <row r="5" spans="1:7" x14ac:dyDescent="0.35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</row>
    <row r="6" spans="1:7" x14ac:dyDescent="0.35">
      <c r="A6" t="s">
        <v>73</v>
      </c>
      <c r="B6" t="s">
        <v>74</v>
      </c>
      <c r="C6" t="s">
        <v>75</v>
      </c>
      <c r="D6" t="s">
        <v>73</v>
      </c>
      <c r="E6" t="s">
        <v>76</v>
      </c>
      <c r="F6" t="s">
        <v>76</v>
      </c>
      <c r="G6" t="s">
        <v>76</v>
      </c>
    </row>
    <row r="7" spans="1:7" x14ac:dyDescent="0.35">
      <c r="A7" t="s">
        <v>153</v>
      </c>
      <c r="B7" t="s">
        <v>156</v>
      </c>
      <c r="C7" t="s">
        <v>157</v>
      </c>
      <c r="D7" t="s">
        <v>153</v>
      </c>
      <c r="F7">
        <v>6000</v>
      </c>
      <c r="G7">
        <v>104645.4</v>
      </c>
    </row>
    <row r="8" spans="1:7" x14ac:dyDescent="0.35">
      <c r="A8" t="s">
        <v>153</v>
      </c>
      <c r="B8" t="s">
        <v>158</v>
      </c>
      <c r="C8" t="s">
        <v>159</v>
      </c>
      <c r="D8" t="s">
        <v>153</v>
      </c>
      <c r="F8">
        <v>6000</v>
      </c>
      <c r="G8">
        <v>110645.4</v>
      </c>
    </row>
    <row r="9" spans="1:7" x14ac:dyDescent="0.35">
      <c r="A9" t="s">
        <v>153</v>
      </c>
      <c r="B9" t="s">
        <v>160</v>
      </c>
      <c r="C9" t="s">
        <v>161</v>
      </c>
      <c r="D9" t="s">
        <v>153</v>
      </c>
      <c r="F9">
        <v>95230</v>
      </c>
      <c r="G9">
        <v>205875.4</v>
      </c>
    </row>
    <row r="10" spans="1:7" x14ac:dyDescent="0.35">
      <c r="A10" t="s">
        <v>216</v>
      </c>
      <c r="B10" t="s">
        <v>217</v>
      </c>
      <c r="C10" t="s">
        <v>100</v>
      </c>
      <c r="D10" t="s">
        <v>153</v>
      </c>
      <c r="F10">
        <v>584</v>
      </c>
      <c r="G10">
        <v>206459.4</v>
      </c>
    </row>
    <row r="11" spans="1:7" x14ac:dyDescent="0.35">
      <c r="A11" t="s">
        <v>218</v>
      </c>
      <c r="B11" t="s">
        <v>219</v>
      </c>
      <c r="C11" t="s">
        <v>220</v>
      </c>
      <c r="D11" t="s">
        <v>218</v>
      </c>
      <c r="E11">
        <v>339</v>
      </c>
      <c r="G11">
        <v>206120.4</v>
      </c>
    </row>
    <row r="12" spans="1:7" x14ac:dyDescent="0.35">
      <c r="A12" t="s">
        <v>218</v>
      </c>
      <c r="B12" t="s">
        <v>221</v>
      </c>
      <c r="C12" t="s">
        <v>222</v>
      </c>
      <c r="D12" t="s">
        <v>218</v>
      </c>
      <c r="E12">
        <v>6800</v>
      </c>
      <c r="G12">
        <v>199320.4</v>
      </c>
    </row>
    <row r="13" spans="1:7" x14ac:dyDescent="0.35">
      <c r="A13" t="s">
        <v>223</v>
      </c>
      <c r="B13" t="s">
        <v>224</v>
      </c>
      <c r="C13" t="s">
        <v>225</v>
      </c>
      <c r="D13" t="s">
        <v>223</v>
      </c>
      <c r="E13">
        <v>549</v>
      </c>
      <c r="G13">
        <v>198771.4</v>
      </c>
    </row>
    <row r="14" spans="1:7" x14ac:dyDescent="0.35">
      <c r="A14" t="s">
        <v>223</v>
      </c>
      <c r="B14" t="s">
        <v>226</v>
      </c>
      <c r="C14" t="s">
        <v>227</v>
      </c>
      <c r="D14" t="s">
        <v>223</v>
      </c>
      <c r="E14">
        <v>1500</v>
      </c>
      <c r="G14">
        <v>197271.4</v>
      </c>
    </row>
    <row r="15" spans="1:7" x14ac:dyDescent="0.35">
      <c r="A15" t="s">
        <v>223</v>
      </c>
      <c r="B15" t="s">
        <v>226</v>
      </c>
      <c r="C15" t="s">
        <v>228</v>
      </c>
      <c r="D15" t="s">
        <v>223</v>
      </c>
      <c r="E15">
        <v>2000</v>
      </c>
      <c r="G15">
        <v>195271.4</v>
      </c>
    </row>
    <row r="16" spans="1:7" x14ac:dyDescent="0.35">
      <c r="A16" t="s">
        <v>223</v>
      </c>
      <c r="B16" t="s">
        <v>229</v>
      </c>
      <c r="C16" t="s">
        <v>230</v>
      </c>
      <c r="D16" t="s">
        <v>223</v>
      </c>
      <c r="E16">
        <v>999</v>
      </c>
      <c r="G16">
        <v>194272.4</v>
      </c>
    </row>
    <row r="17" spans="1:7" x14ac:dyDescent="0.35">
      <c r="A17" t="s">
        <v>231</v>
      </c>
      <c r="B17" t="s">
        <v>232</v>
      </c>
      <c r="C17" t="s">
        <v>233</v>
      </c>
      <c r="D17" t="s">
        <v>231</v>
      </c>
      <c r="E17">
        <v>1550</v>
      </c>
      <c r="G17">
        <v>192722.4</v>
      </c>
    </row>
    <row r="18" spans="1:7" x14ac:dyDescent="0.35">
      <c r="A18" t="s">
        <v>231</v>
      </c>
      <c r="B18" t="s">
        <v>121</v>
      </c>
      <c r="C18" t="s">
        <v>234</v>
      </c>
      <c r="D18" t="s">
        <v>231</v>
      </c>
      <c r="E18">
        <v>4520.2299999999996</v>
      </c>
      <c r="G18">
        <v>188202.17</v>
      </c>
    </row>
    <row r="19" spans="1:7" x14ac:dyDescent="0.35">
      <c r="A19" t="s">
        <v>235</v>
      </c>
      <c r="B19" t="s">
        <v>236</v>
      </c>
      <c r="C19" t="s">
        <v>100</v>
      </c>
      <c r="D19" t="s">
        <v>235</v>
      </c>
      <c r="E19">
        <v>1000</v>
      </c>
      <c r="G19">
        <v>187202.17</v>
      </c>
    </row>
    <row r="20" spans="1:7" x14ac:dyDescent="0.35">
      <c r="A20" t="s">
        <v>235</v>
      </c>
      <c r="B20" t="s">
        <v>237</v>
      </c>
      <c r="C20" t="s">
        <v>100</v>
      </c>
      <c r="D20" t="s">
        <v>235</v>
      </c>
      <c r="E20">
        <v>1000</v>
      </c>
      <c r="G20">
        <v>186202.17</v>
      </c>
    </row>
    <row r="21" spans="1:7" x14ac:dyDescent="0.35">
      <c r="A21" t="s">
        <v>238</v>
      </c>
      <c r="B21" t="s">
        <v>121</v>
      </c>
      <c r="C21" t="s">
        <v>239</v>
      </c>
      <c r="D21" t="s">
        <v>238</v>
      </c>
      <c r="E21">
        <v>8338.16</v>
      </c>
      <c r="G21">
        <v>177864.01</v>
      </c>
    </row>
    <row r="22" spans="1:7" x14ac:dyDescent="0.35">
      <c r="A22" t="s">
        <v>238</v>
      </c>
      <c r="B22" t="s">
        <v>121</v>
      </c>
      <c r="C22" t="s">
        <v>240</v>
      </c>
      <c r="D22" t="s">
        <v>238</v>
      </c>
      <c r="E22">
        <v>1</v>
      </c>
      <c r="G22">
        <v>177863.01</v>
      </c>
    </row>
    <row r="23" spans="1:7" x14ac:dyDescent="0.35">
      <c r="A23" t="s">
        <v>241</v>
      </c>
      <c r="B23" t="s">
        <v>151</v>
      </c>
      <c r="C23" t="s">
        <v>242</v>
      </c>
      <c r="D23" t="s">
        <v>243</v>
      </c>
      <c r="F23">
        <v>1</v>
      </c>
      <c r="G23">
        <v>177864.01</v>
      </c>
    </row>
    <row r="24" spans="1:7" x14ac:dyDescent="0.35">
      <c r="A24" t="s">
        <v>241</v>
      </c>
      <c r="B24" t="s">
        <v>244</v>
      </c>
      <c r="C24" t="s">
        <v>245</v>
      </c>
      <c r="D24" t="s">
        <v>241</v>
      </c>
      <c r="E24">
        <v>1497</v>
      </c>
      <c r="G24">
        <v>176367.01</v>
      </c>
    </row>
    <row r="25" spans="1:7" x14ac:dyDescent="0.35">
      <c r="A25" t="s">
        <v>241</v>
      </c>
      <c r="B25" t="s">
        <v>246</v>
      </c>
      <c r="C25" t="s">
        <v>247</v>
      </c>
      <c r="D25" t="s">
        <v>241</v>
      </c>
      <c r="F25">
        <v>20</v>
      </c>
      <c r="G25">
        <v>176387.01</v>
      </c>
    </row>
    <row r="26" spans="1:7" x14ac:dyDescent="0.35">
      <c r="A26" t="s">
        <v>241</v>
      </c>
      <c r="B26" t="s">
        <v>248</v>
      </c>
      <c r="C26" t="s">
        <v>249</v>
      </c>
      <c r="D26" t="s">
        <v>241</v>
      </c>
      <c r="F26">
        <v>12</v>
      </c>
      <c r="G26">
        <v>176399.01</v>
      </c>
    </row>
    <row r="27" spans="1:7" x14ac:dyDescent="0.35">
      <c r="A27" t="s">
        <v>241</v>
      </c>
      <c r="B27" t="s">
        <v>250</v>
      </c>
      <c r="C27" t="s">
        <v>251</v>
      </c>
      <c r="D27" t="s">
        <v>252</v>
      </c>
      <c r="F27">
        <v>5</v>
      </c>
      <c r="G27">
        <v>176404.01</v>
      </c>
    </row>
    <row r="28" spans="1:7" x14ac:dyDescent="0.35">
      <c r="A28" t="s">
        <v>253</v>
      </c>
      <c r="B28" t="s">
        <v>254</v>
      </c>
      <c r="C28" t="s">
        <v>100</v>
      </c>
      <c r="D28" t="s">
        <v>253</v>
      </c>
      <c r="E28">
        <v>88.5</v>
      </c>
      <c r="G28">
        <v>176315.51</v>
      </c>
    </row>
    <row r="29" spans="1:7" x14ac:dyDescent="0.35">
      <c r="A29" t="s">
        <v>253</v>
      </c>
      <c r="B29" t="s">
        <v>255</v>
      </c>
      <c r="C29" t="s">
        <v>100</v>
      </c>
      <c r="D29" t="s">
        <v>253</v>
      </c>
      <c r="F29">
        <v>349</v>
      </c>
      <c r="G29">
        <v>176664.51</v>
      </c>
    </row>
    <row r="30" spans="1:7" x14ac:dyDescent="0.35">
      <c r="A30" t="s">
        <v>253</v>
      </c>
      <c r="B30" t="s">
        <v>151</v>
      </c>
      <c r="C30" t="s">
        <v>256</v>
      </c>
      <c r="D30" t="s">
        <v>253</v>
      </c>
      <c r="F30">
        <v>523.86</v>
      </c>
      <c r="G30">
        <v>177188.37</v>
      </c>
    </row>
    <row r="31" spans="1:7" x14ac:dyDescent="0.35">
      <c r="A31" t="s">
        <v>257</v>
      </c>
      <c r="B31" t="s">
        <v>151</v>
      </c>
      <c r="C31" t="s">
        <v>258</v>
      </c>
      <c r="D31" t="s">
        <v>257</v>
      </c>
      <c r="F31">
        <v>5240.67</v>
      </c>
      <c r="G31">
        <v>182429.04</v>
      </c>
    </row>
    <row r="32" spans="1:7" x14ac:dyDescent="0.35">
      <c r="A32" t="s">
        <v>259</v>
      </c>
      <c r="B32" t="s">
        <v>260</v>
      </c>
      <c r="C32" t="s">
        <v>261</v>
      </c>
      <c r="D32" t="s">
        <v>259</v>
      </c>
      <c r="E32">
        <v>199</v>
      </c>
      <c r="G32">
        <v>182230.04</v>
      </c>
    </row>
    <row r="33" spans="1:7" x14ac:dyDescent="0.35">
      <c r="A33" t="s">
        <v>262</v>
      </c>
      <c r="B33" t="s">
        <v>263</v>
      </c>
      <c r="C33" t="s">
        <v>264</v>
      </c>
      <c r="D33" t="s">
        <v>262</v>
      </c>
      <c r="E33">
        <v>179</v>
      </c>
      <c r="G33">
        <v>182051.04</v>
      </c>
    </row>
    <row r="34" spans="1:7" x14ac:dyDescent="0.35">
      <c r="A34" t="s">
        <v>265</v>
      </c>
      <c r="B34" t="s">
        <v>266</v>
      </c>
      <c r="C34" t="s">
        <v>267</v>
      </c>
      <c r="D34" t="s">
        <v>265</v>
      </c>
      <c r="E34">
        <v>180</v>
      </c>
      <c r="G34">
        <v>181871.04</v>
      </c>
    </row>
    <row r="35" spans="1:7" x14ac:dyDescent="0.35">
      <c r="A35" t="s">
        <v>265</v>
      </c>
      <c r="B35" t="s">
        <v>268</v>
      </c>
      <c r="C35" t="s">
        <v>269</v>
      </c>
      <c r="D35" t="s">
        <v>265</v>
      </c>
      <c r="E35">
        <v>1532</v>
      </c>
      <c r="G35">
        <v>180339.04</v>
      </c>
    </row>
    <row r="36" spans="1:7" x14ac:dyDescent="0.35">
      <c r="A36" t="s">
        <v>265</v>
      </c>
      <c r="B36" t="s">
        <v>121</v>
      </c>
      <c r="C36" t="s">
        <v>270</v>
      </c>
      <c r="D36" t="s">
        <v>265</v>
      </c>
      <c r="E36">
        <v>15000</v>
      </c>
      <c r="G36">
        <v>165339.04</v>
      </c>
    </row>
    <row r="37" spans="1:7" x14ac:dyDescent="0.35">
      <c r="A37" t="s">
        <v>271</v>
      </c>
      <c r="B37" t="s">
        <v>151</v>
      </c>
      <c r="C37" t="s">
        <v>272</v>
      </c>
      <c r="D37" t="s">
        <v>273</v>
      </c>
      <c r="F37">
        <v>1111.26</v>
      </c>
      <c r="G37">
        <v>166450.29999999999</v>
      </c>
    </row>
    <row r="38" spans="1:7" x14ac:dyDescent="0.35">
      <c r="A38" t="s">
        <v>271</v>
      </c>
      <c r="B38" t="s">
        <v>263</v>
      </c>
      <c r="C38" t="s">
        <v>274</v>
      </c>
      <c r="D38" t="s">
        <v>271</v>
      </c>
      <c r="E38">
        <v>931</v>
      </c>
      <c r="G38">
        <v>165519.29999999999</v>
      </c>
    </row>
    <row r="39" spans="1:7" x14ac:dyDescent="0.35">
      <c r="A39" t="s">
        <v>275</v>
      </c>
      <c r="B39" t="s">
        <v>121</v>
      </c>
      <c r="C39" t="s">
        <v>276</v>
      </c>
      <c r="D39" t="s">
        <v>275</v>
      </c>
      <c r="E39">
        <v>1804</v>
      </c>
      <c r="G39">
        <v>163715.29999999999</v>
      </c>
    </row>
    <row r="40" spans="1:7" x14ac:dyDescent="0.35">
      <c r="A40" t="s">
        <v>277</v>
      </c>
      <c r="B40" t="s">
        <v>278</v>
      </c>
      <c r="C40" t="s">
        <v>279</v>
      </c>
      <c r="D40" t="s">
        <v>277</v>
      </c>
      <c r="E40">
        <v>1500</v>
      </c>
      <c r="G40">
        <v>162215.29999999999</v>
      </c>
    </row>
    <row r="41" spans="1:7" x14ac:dyDescent="0.35">
      <c r="A41" t="s">
        <v>280</v>
      </c>
      <c r="B41" t="s">
        <v>281</v>
      </c>
      <c r="C41" t="s">
        <v>282</v>
      </c>
      <c r="D41" t="s">
        <v>280</v>
      </c>
      <c r="E41">
        <v>80</v>
      </c>
      <c r="G41">
        <v>162135.29999999999</v>
      </c>
    </row>
    <row r="42" spans="1:7" x14ac:dyDescent="0.35">
      <c r="A42" t="s">
        <v>283</v>
      </c>
      <c r="B42" t="s">
        <v>284</v>
      </c>
      <c r="C42" t="s">
        <v>285</v>
      </c>
      <c r="D42" t="s">
        <v>283</v>
      </c>
      <c r="F42">
        <v>4500</v>
      </c>
      <c r="G42">
        <v>166635.29999999999</v>
      </c>
    </row>
    <row r="43" spans="1:7" x14ac:dyDescent="0.35">
      <c r="A43" t="s">
        <v>286</v>
      </c>
      <c r="B43" t="s">
        <v>287</v>
      </c>
      <c r="C43" t="s">
        <v>288</v>
      </c>
      <c r="D43" t="s">
        <v>286</v>
      </c>
      <c r="F43">
        <v>95230</v>
      </c>
      <c r="G43">
        <v>261865.3</v>
      </c>
    </row>
    <row r="45" spans="1:7" x14ac:dyDescent="0.35">
      <c r="A45" t="s">
        <v>73</v>
      </c>
      <c r="B45" t="s">
        <v>74</v>
      </c>
      <c r="C45" t="s">
        <v>75</v>
      </c>
      <c r="D45" t="s">
        <v>73</v>
      </c>
      <c r="E45" t="s">
        <v>76</v>
      </c>
      <c r="F45" t="s">
        <v>76</v>
      </c>
      <c r="G45" t="s">
        <v>76</v>
      </c>
    </row>
    <row r="46" spans="1:7" x14ac:dyDescent="0.35">
      <c r="A46" t="s">
        <v>162</v>
      </c>
    </row>
    <row r="48" spans="1:7" x14ac:dyDescent="0.35">
      <c r="A48" t="s">
        <v>163</v>
      </c>
    </row>
    <row r="49" spans="1:7" x14ac:dyDescent="0.35">
      <c r="A49" t="s">
        <v>164</v>
      </c>
      <c r="E49" t="s">
        <v>165</v>
      </c>
      <c r="F49" t="s">
        <v>166</v>
      </c>
      <c r="G49" t="s">
        <v>167</v>
      </c>
    </row>
    <row r="50" spans="1:7" x14ac:dyDescent="0.35">
      <c r="A50">
        <v>98645.4</v>
      </c>
      <c r="E50">
        <v>51586.89</v>
      </c>
      <c r="F50">
        <v>214806.79</v>
      </c>
      <c r="G50">
        <v>261865.3</v>
      </c>
    </row>
    <row r="52" spans="1:7" x14ac:dyDescent="0.35">
      <c r="E52" t="s">
        <v>289</v>
      </c>
      <c r="F52" t="s">
        <v>290</v>
      </c>
    </row>
    <row r="53" spans="1:7" x14ac:dyDescent="0.35">
      <c r="E53">
        <v>23</v>
      </c>
      <c r="F53">
        <v>14</v>
      </c>
    </row>
  </sheetData>
  <hyperlinks>
    <hyperlink ref="A1" location="'IS &amp; BS'!A1" display="Home" xr:uid="{B3A61159-267B-4E9B-845B-FF54D1DCF05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A575-AFD9-4A9F-89A2-D5220FD00883}">
  <dimension ref="A1:G48"/>
  <sheetViews>
    <sheetView topLeftCell="A19" workbookViewId="0">
      <selection activeCell="A40" sqref="A40:XFD40"/>
    </sheetView>
  </sheetViews>
  <sheetFormatPr defaultRowHeight="14.5" x14ac:dyDescent="0.35"/>
  <cols>
    <col min="1" max="1" width="23.81640625" bestFit="1" customWidth="1"/>
    <col min="2" max="2" width="55.54296875" customWidth="1"/>
    <col min="3" max="3" width="17.1796875" bestFit="1" customWidth="1"/>
    <col min="4" max="4" width="7.90625" bestFit="1" customWidth="1"/>
    <col min="5" max="5" width="14.08984375" bestFit="1" customWidth="1"/>
    <col min="6" max="6" width="11.1796875" bestFit="1" customWidth="1"/>
    <col min="7" max="7" width="13.6328125" bestFit="1" customWidth="1"/>
  </cols>
  <sheetData>
    <row r="1" spans="1:7" x14ac:dyDescent="0.35">
      <c r="A1" s="54" t="s">
        <v>39</v>
      </c>
    </row>
    <row r="4" spans="1:7" x14ac:dyDescent="0.35">
      <c r="A4" s="59" t="s">
        <v>66</v>
      </c>
      <c r="B4" s="59" t="s">
        <v>67</v>
      </c>
      <c r="C4" s="59" t="s">
        <v>68</v>
      </c>
      <c r="D4" s="59" t="s">
        <v>69</v>
      </c>
      <c r="E4" s="59" t="s">
        <v>70</v>
      </c>
      <c r="F4" s="59" t="s">
        <v>71</v>
      </c>
      <c r="G4" s="59" t="s">
        <v>72</v>
      </c>
    </row>
    <row r="5" spans="1:7" x14ac:dyDescent="0.35">
      <c r="A5" s="59" t="s">
        <v>286</v>
      </c>
      <c r="B5" s="59" t="s">
        <v>287</v>
      </c>
      <c r="C5" s="59" t="s">
        <v>288</v>
      </c>
      <c r="D5" s="59" t="s">
        <v>286</v>
      </c>
      <c r="E5" s="59"/>
      <c r="F5" s="59">
        <v>95230</v>
      </c>
      <c r="G5" s="59">
        <v>261865.3</v>
      </c>
    </row>
    <row r="6" spans="1:7" x14ac:dyDescent="0.35">
      <c r="A6" s="59" t="s">
        <v>286</v>
      </c>
      <c r="B6" s="59" t="s">
        <v>295</v>
      </c>
      <c r="C6" s="59" t="s">
        <v>296</v>
      </c>
      <c r="D6" s="59" t="s">
        <v>286</v>
      </c>
      <c r="E6" s="59"/>
      <c r="F6" s="59">
        <v>5</v>
      </c>
      <c r="G6" s="59">
        <v>261870.3</v>
      </c>
    </row>
    <row r="7" spans="1:7" x14ac:dyDescent="0.35">
      <c r="A7" s="59" t="s">
        <v>286</v>
      </c>
      <c r="B7" s="59" t="s">
        <v>297</v>
      </c>
      <c r="C7" s="59" t="s">
        <v>298</v>
      </c>
      <c r="D7" s="59" t="s">
        <v>286</v>
      </c>
      <c r="E7" s="60">
        <v>2000</v>
      </c>
      <c r="F7" s="59"/>
      <c r="G7" s="59">
        <v>259870.3</v>
      </c>
    </row>
    <row r="8" spans="1:7" x14ac:dyDescent="0.35">
      <c r="A8" s="59" t="s">
        <v>286</v>
      </c>
      <c r="B8" s="59" t="s">
        <v>297</v>
      </c>
      <c r="C8" s="59" t="s">
        <v>299</v>
      </c>
      <c r="D8" s="59" t="s">
        <v>286</v>
      </c>
      <c r="E8" s="60">
        <v>2000</v>
      </c>
      <c r="F8" s="59"/>
      <c r="G8" s="59">
        <v>257870.3</v>
      </c>
    </row>
    <row r="9" spans="1:7" x14ac:dyDescent="0.35">
      <c r="A9" s="59" t="s">
        <v>286</v>
      </c>
      <c r="B9" s="59" t="s">
        <v>297</v>
      </c>
      <c r="C9" s="59" t="s">
        <v>300</v>
      </c>
      <c r="D9" s="59" t="s">
        <v>286</v>
      </c>
      <c r="E9" s="60">
        <v>2000</v>
      </c>
      <c r="F9" s="59"/>
      <c r="G9" s="59">
        <v>255870.3</v>
      </c>
    </row>
    <row r="10" spans="1:7" x14ac:dyDescent="0.35">
      <c r="A10" s="59" t="s">
        <v>301</v>
      </c>
      <c r="B10" s="59" t="s">
        <v>302</v>
      </c>
      <c r="C10" s="59" t="s">
        <v>303</v>
      </c>
      <c r="D10" s="59" t="s">
        <v>301</v>
      </c>
      <c r="E10" s="60">
        <v>149</v>
      </c>
      <c r="F10" s="59"/>
      <c r="G10" s="59">
        <v>255721.3</v>
      </c>
    </row>
    <row r="11" spans="1:7" x14ac:dyDescent="0.35">
      <c r="A11" s="59" t="s">
        <v>304</v>
      </c>
      <c r="B11" s="59" t="s">
        <v>305</v>
      </c>
      <c r="C11" s="59" t="s">
        <v>306</v>
      </c>
      <c r="D11" s="59" t="s">
        <v>304</v>
      </c>
      <c r="E11" s="60">
        <v>1342</v>
      </c>
      <c r="F11" s="59"/>
      <c r="G11" s="59">
        <v>254379.3</v>
      </c>
    </row>
    <row r="12" spans="1:7" x14ac:dyDescent="0.35">
      <c r="A12" s="59" t="s">
        <v>307</v>
      </c>
      <c r="B12" s="59" t="s">
        <v>308</v>
      </c>
      <c r="C12" s="59" t="s">
        <v>100</v>
      </c>
      <c r="D12" s="59" t="s">
        <v>307</v>
      </c>
      <c r="E12" s="62">
        <v>1000</v>
      </c>
      <c r="F12" s="59"/>
      <c r="G12" s="59">
        <v>253379.3</v>
      </c>
    </row>
    <row r="13" spans="1:7" x14ac:dyDescent="0.35">
      <c r="A13" s="59" t="s">
        <v>307</v>
      </c>
      <c r="B13" s="59" t="s">
        <v>309</v>
      </c>
      <c r="C13" s="59" t="s">
        <v>100</v>
      </c>
      <c r="D13" s="59" t="s">
        <v>307</v>
      </c>
      <c r="E13" s="62">
        <v>1000</v>
      </c>
      <c r="F13" s="59"/>
      <c r="G13" s="59">
        <v>252379.3</v>
      </c>
    </row>
    <row r="14" spans="1:7" x14ac:dyDescent="0.35">
      <c r="A14" s="59" t="s">
        <v>310</v>
      </c>
      <c r="B14" s="59" t="s">
        <v>311</v>
      </c>
      <c r="C14" s="59" t="s">
        <v>100</v>
      </c>
      <c r="D14" s="59" t="s">
        <v>310</v>
      </c>
      <c r="E14" s="62">
        <v>1000</v>
      </c>
      <c r="F14" s="59"/>
      <c r="G14" s="59">
        <v>251379.3</v>
      </c>
    </row>
    <row r="15" spans="1:7" x14ac:dyDescent="0.35">
      <c r="A15" s="59" t="s">
        <v>310</v>
      </c>
      <c r="B15" s="59" t="s">
        <v>312</v>
      </c>
      <c r="C15" s="59" t="s">
        <v>313</v>
      </c>
      <c r="D15" s="59" t="s">
        <v>310</v>
      </c>
      <c r="E15" s="60">
        <v>3000</v>
      </c>
      <c r="F15" s="59"/>
      <c r="G15" s="59">
        <v>248379.3</v>
      </c>
    </row>
    <row r="16" spans="1:7" x14ac:dyDescent="0.35">
      <c r="A16" s="59" t="s">
        <v>314</v>
      </c>
      <c r="B16" s="59" t="s">
        <v>315</v>
      </c>
      <c r="C16" s="59" t="s">
        <v>316</v>
      </c>
      <c r="D16" s="59" t="s">
        <v>314</v>
      </c>
      <c r="E16" s="60">
        <v>1000</v>
      </c>
      <c r="F16" s="59"/>
      <c r="G16" s="59">
        <v>247379.3</v>
      </c>
    </row>
    <row r="17" spans="1:7" x14ac:dyDescent="0.35">
      <c r="A17" s="59" t="s">
        <v>314</v>
      </c>
      <c r="B17" s="59" t="s">
        <v>317</v>
      </c>
      <c r="C17" s="59" t="s">
        <v>318</v>
      </c>
      <c r="D17" s="59" t="s">
        <v>314</v>
      </c>
      <c r="E17" s="60">
        <v>99000</v>
      </c>
      <c r="F17" s="59"/>
      <c r="G17" s="59">
        <v>148379.29999999999</v>
      </c>
    </row>
    <row r="18" spans="1:7" x14ac:dyDescent="0.35">
      <c r="A18" s="59" t="s">
        <v>319</v>
      </c>
      <c r="B18" s="59" t="s">
        <v>320</v>
      </c>
      <c r="C18" s="59" t="s">
        <v>321</v>
      </c>
      <c r="D18" s="59" t="s">
        <v>319</v>
      </c>
      <c r="E18" s="60">
        <v>1994</v>
      </c>
      <c r="F18" s="59"/>
      <c r="G18" s="59">
        <v>146385.29999999999</v>
      </c>
    </row>
    <row r="19" spans="1:7" x14ac:dyDescent="0.35">
      <c r="A19" s="59" t="s">
        <v>322</v>
      </c>
      <c r="B19" s="59" t="s">
        <v>121</v>
      </c>
      <c r="C19" s="59" t="s">
        <v>323</v>
      </c>
      <c r="D19" s="59" t="s">
        <v>322</v>
      </c>
      <c r="E19" s="62">
        <v>4850.68</v>
      </c>
      <c r="F19" s="59"/>
      <c r="G19" s="59">
        <v>141534.62</v>
      </c>
    </row>
    <row r="20" spans="1:7" x14ac:dyDescent="0.35">
      <c r="A20" s="59" t="s">
        <v>322</v>
      </c>
      <c r="B20" s="59" t="s">
        <v>324</v>
      </c>
      <c r="C20" s="59" t="s">
        <v>325</v>
      </c>
      <c r="D20" s="59" t="s">
        <v>322</v>
      </c>
      <c r="E20" s="59"/>
      <c r="F20" s="59">
        <v>8500</v>
      </c>
      <c r="G20" s="59">
        <v>150034.62</v>
      </c>
    </row>
    <row r="21" spans="1:7" x14ac:dyDescent="0.35">
      <c r="A21" s="59" t="s">
        <v>326</v>
      </c>
      <c r="B21" s="59" t="s">
        <v>327</v>
      </c>
      <c r="C21" s="59" t="s">
        <v>328</v>
      </c>
      <c r="D21" s="59" t="s">
        <v>326</v>
      </c>
      <c r="E21" s="59"/>
      <c r="F21" s="59">
        <v>1000</v>
      </c>
      <c r="G21" s="59">
        <v>151034.62</v>
      </c>
    </row>
    <row r="22" spans="1:7" x14ac:dyDescent="0.35">
      <c r="A22" s="59" t="s">
        <v>326</v>
      </c>
      <c r="B22" s="59" t="s">
        <v>329</v>
      </c>
      <c r="C22" s="59" t="s">
        <v>330</v>
      </c>
      <c r="D22" s="59" t="s">
        <v>326</v>
      </c>
      <c r="E22" s="62">
        <v>5000</v>
      </c>
      <c r="F22" s="59"/>
      <c r="G22" s="59">
        <v>146034.62</v>
      </c>
    </row>
    <row r="23" spans="1:7" x14ac:dyDescent="0.35">
      <c r="A23" s="59" t="s">
        <v>331</v>
      </c>
      <c r="B23" s="59" t="s">
        <v>332</v>
      </c>
      <c r="C23" s="59" t="s">
        <v>333</v>
      </c>
      <c r="D23" s="59" t="s">
        <v>331</v>
      </c>
      <c r="E23" s="61">
        <v>513</v>
      </c>
      <c r="F23" s="59"/>
      <c r="G23" s="59">
        <v>145521.62</v>
      </c>
    </row>
    <row r="24" spans="1:7" x14ac:dyDescent="0.35">
      <c r="A24" s="59" t="s">
        <v>334</v>
      </c>
      <c r="B24" s="59" t="s">
        <v>335</v>
      </c>
      <c r="C24" s="59" t="s">
        <v>336</v>
      </c>
      <c r="D24" s="59" t="s">
        <v>334</v>
      </c>
      <c r="E24" s="60">
        <v>20</v>
      </c>
      <c r="F24" s="59"/>
      <c r="G24" s="59">
        <v>145501.62</v>
      </c>
    </row>
    <row r="25" spans="1:7" x14ac:dyDescent="0.35">
      <c r="A25" s="59" t="s">
        <v>337</v>
      </c>
      <c r="B25" s="59" t="s">
        <v>338</v>
      </c>
      <c r="C25" s="59" t="s">
        <v>339</v>
      </c>
      <c r="D25" s="59" t="s">
        <v>337</v>
      </c>
      <c r="E25" s="61">
        <v>1000</v>
      </c>
      <c r="F25" s="59"/>
      <c r="G25" s="59">
        <v>144501.62</v>
      </c>
    </row>
    <row r="26" spans="1:7" x14ac:dyDescent="0.35">
      <c r="A26" s="59" t="s">
        <v>337</v>
      </c>
      <c r="B26" s="59" t="s">
        <v>340</v>
      </c>
      <c r="C26" s="59" t="s">
        <v>341</v>
      </c>
      <c r="D26" s="59" t="s">
        <v>337</v>
      </c>
      <c r="E26" s="61">
        <v>3800</v>
      </c>
      <c r="F26" s="59"/>
      <c r="G26" s="59">
        <v>140701.62</v>
      </c>
    </row>
    <row r="27" spans="1:7" x14ac:dyDescent="0.35">
      <c r="A27" s="59" t="s">
        <v>337</v>
      </c>
      <c r="B27" s="59" t="s">
        <v>342</v>
      </c>
      <c r="C27" s="59" t="s">
        <v>343</v>
      </c>
      <c r="D27" s="59" t="s">
        <v>337</v>
      </c>
      <c r="E27" s="60">
        <v>1047</v>
      </c>
      <c r="F27" s="59"/>
      <c r="G27" s="59">
        <v>139654.62</v>
      </c>
    </row>
    <row r="28" spans="1:7" x14ac:dyDescent="0.35">
      <c r="A28" s="59" t="s">
        <v>337</v>
      </c>
      <c r="B28" s="59" t="s">
        <v>344</v>
      </c>
      <c r="C28" s="59" t="s">
        <v>345</v>
      </c>
      <c r="D28" s="59" t="s">
        <v>337</v>
      </c>
      <c r="E28" s="60">
        <v>13570</v>
      </c>
      <c r="F28" s="59"/>
      <c r="G28" s="59">
        <v>126084.62</v>
      </c>
    </row>
    <row r="29" spans="1:7" x14ac:dyDescent="0.35">
      <c r="A29" s="59" t="s">
        <v>346</v>
      </c>
      <c r="B29" s="59" t="s">
        <v>347</v>
      </c>
      <c r="C29" s="59" t="s">
        <v>100</v>
      </c>
      <c r="D29" s="59" t="s">
        <v>346</v>
      </c>
      <c r="E29" s="60">
        <v>88.5</v>
      </c>
      <c r="F29" s="59"/>
      <c r="G29" s="59">
        <v>125996.12</v>
      </c>
    </row>
    <row r="30" spans="1:7" x14ac:dyDescent="0.35">
      <c r="A30" s="59" t="s">
        <v>348</v>
      </c>
      <c r="B30" s="59" t="s">
        <v>349</v>
      </c>
      <c r="C30" s="59" t="s">
        <v>350</v>
      </c>
      <c r="D30" s="59" t="s">
        <v>348</v>
      </c>
      <c r="E30" s="60">
        <v>1005</v>
      </c>
      <c r="F30" s="59"/>
      <c r="G30" s="59">
        <v>124991.12</v>
      </c>
    </row>
    <row r="31" spans="1:7" x14ac:dyDescent="0.35">
      <c r="A31" s="59" t="s">
        <v>351</v>
      </c>
      <c r="B31" s="59" t="s">
        <v>352</v>
      </c>
      <c r="C31" s="59" t="s">
        <v>353</v>
      </c>
      <c r="D31" s="59" t="s">
        <v>351</v>
      </c>
      <c r="E31" s="60">
        <v>1532</v>
      </c>
      <c r="F31" s="59"/>
      <c r="G31" s="59">
        <v>123459.12</v>
      </c>
    </row>
    <row r="32" spans="1:7" x14ac:dyDescent="0.35">
      <c r="A32" s="59" t="s">
        <v>351</v>
      </c>
      <c r="B32" s="59" t="s">
        <v>354</v>
      </c>
      <c r="C32" s="59" t="s">
        <v>355</v>
      </c>
      <c r="D32" s="59" t="s">
        <v>351</v>
      </c>
      <c r="E32" s="60">
        <v>220</v>
      </c>
      <c r="F32" s="59"/>
      <c r="G32" s="59">
        <v>123239.12</v>
      </c>
    </row>
    <row r="33" spans="1:7" x14ac:dyDescent="0.35">
      <c r="A33" s="59" t="s">
        <v>356</v>
      </c>
      <c r="B33" s="59" t="s">
        <v>121</v>
      </c>
      <c r="C33" s="59" t="s">
        <v>357</v>
      </c>
      <c r="D33" s="59" t="s">
        <v>356</v>
      </c>
      <c r="E33" s="62">
        <v>11195.42</v>
      </c>
      <c r="F33" s="59"/>
      <c r="G33" s="59">
        <v>112043.7</v>
      </c>
    </row>
    <row r="34" spans="1:7" x14ac:dyDescent="0.35">
      <c r="A34" s="59" t="s">
        <v>358</v>
      </c>
      <c r="B34" s="59" t="s">
        <v>359</v>
      </c>
      <c r="C34" s="59" t="s">
        <v>360</v>
      </c>
      <c r="D34" s="59" t="s">
        <v>358</v>
      </c>
      <c r="E34" s="61">
        <v>10471.799999999999</v>
      </c>
      <c r="F34" s="59"/>
      <c r="G34" s="59">
        <v>101571.9</v>
      </c>
    </row>
    <row r="35" spans="1:7" x14ac:dyDescent="0.35">
      <c r="A35" s="59" t="s">
        <v>358</v>
      </c>
      <c r="B35" s="59" t="s">
        <v>121</v>
      </c>
      <c r="C35" s="59" t="s">
        <v>361</v>
      </c>
      <c r="D35" s="59" t="s">
        <v>358</v>
      </c>
      <c r="E35" s="62">
        <v>15000</v>
      </c>
      <c r="F35" s="59"/>
      <c r="G35" s="59">
        <v>86571.9</v>
      </c>
    </row>
    <row r="36" spans="1:7" x14ac:dyDescent="0.35">
      <c r="A36" s="59" t="s">
        <v>358</v>
      </c>
      <c r="B36" s="59" t="s">
        <v>260</v>
      </c>
      <c r="C36" s="59" t="s">
        <v>362</v>
      </c>
      <c r="D36" s="59" t="s">
        <v>358</v>
      </c>
      <c r="E36" s="60">
        <v>199</v>
      </c>
      <c r="F36" s="59"/>
      <c r="G36" s="59">
        <v>86372.9</v>
      </c>
    </row>
    <row r="37" spans="1:7" x14ac:dyDescent="0.35">
      <c r="A37" s="59" t="s">
        <v>363</v>
      </c>
      <c r="B37" s="59" t="s">
        <v>364</v>
      </c>
      <c r="C37" s="59" t="s">
        <v>365</v>
      </c>
      <c r="D37" s="59" t="s">
        <v>363</v>
      </c>
      <c r="E37" s="60">
        <v>149</v>
      </c>
      <c r="F37" s="59"/>
      <c r="G37" s="59">
        <v>86223.9</v>
      </c>
    </row>
    <row r="38" spans="1:7" x14ac:dyDescent="0.35">
      <c r="A38" s="59" t="s">
        <v>366</v>
      </c>
      <c r="B38" s="59" t="s">
        <v>367</v>
      </c>
      <c r="C38" s="59" t="s">
        <v>100</v>
      </c>
      <c r="D38" s="59" t="s">
        <v>366</v>
      </c>
      <c r="E38" s="59"/>
      <c r="F38" s="59">
        <v>1047</v>
      </c>
      <c r="G38" s="59">
        <v>87270.9</v>
      </c>
    </row>
    <row r="39" spans="1:7" x14ac:dyDescent="0.35">
      <c r="A39" s="59" t="s">
        <v>368</v>
      </c>
      <c r="B39" s="59" t="s">
        <v>369</v>
      </c>
      <c r="C39" s="59" t="s">
        <v>370</v>
      </c>
      <c r="D39" s="59" t="s">
        <v>368</v>
      </c>
      <c r="E39" s="60">
        <v>4500</v>
      </c>
      <c r="F39" s="59"/>
      <c r="G39" s="59">
        <v>82770.899999999994</v>
      </c>
    </row>
    <row r="40" spans="1:7" x14ac:dyDescent="0.35">
      <c r="A40" s="59" t="s">
        <v>368</v>
      </c>
      <c r="B40" s="59" t="s">
        <v>369</v>
      </c>
      <c r="C40" s="59" t="s">
        <v>371</v>
      </c>
      <c r="D40" s="59" t="s">
        <v>368</v>
      </c>
      <c r="E40" s="60">
        <v>4500</v>
      </c>
      <c r="F40" s="59"/>
      <c r="G40" s="59">
        <v>78270.899999999994</v>
      </c>
    </row>
    <row r="43" spans="1:7" x14ac:dyDescent="0.35">
      <c r="A43" s="59" t="s">
        <v>163</v>
      </c>
      <c r="B43" s="59"/>
      <c r="C43" s="59"/>
      <c r="D43" s="59"/>
      <c r="E43" s="59"/>
      <c r="F43" s="59"/>
      <c r="G43" s="59"/>
    </row>
    <row r="44" spans="1:7" x14ac:dyDescent="0.35">
      <c r="A44" s="59" t="s">
        <v>164</v>
      </c>
      <c r="B44" s="59"/>
      <c r="C44" s="59"/>
      <c r="D44" s="59"/>
      <c r="E44" s="59" t="s">
        <v>165</v>
      </c>
      <c r="F44" s="59" t="s">
        <v>166</v>
      </c>
      <c r="G44" s="59" t="s">
        <v>167</v>
      </c>
    </row>
    <row r="45" spans="1:7" x14ac:dyDescent="0.35">
      <c r="A45" s="59">
        <v>166635.29999999999</v>
      </c>
      <c r="B45" s="59"/>
      <c r="C45" s="59"/>
      <c r="D45" s="59"/>
      <c r="E45" s="59">
        <v>194146.4</v>
      </c>
      <c r="F45" s="59">
        <v>105782</v>
      </c>
      <c r="G45" s="59">
        <v>78270.899999999994</v>
      </c>
    </row>
    <row r="47" spans="1:7" x14ac:dyDescent="0.35">
      <c r="A47" s="59"/>
      <c r="B47" s="59"/>
      <c r="C47" s="59"/>
      <c r="D47" s="59"/>
      <c r="E47" s="59" t="s">
        <v>289</v>
      </c>
      <c r="F47" s="59" t="s">
        <v>290</v>
      </c>
      <c r="G47" s="59"/>
    </row>
    <row r="48" spans="1:7" x14ac:dyDescent="0.35">
      <c r="A48" s="59"/>
      <c r="B48" s="59"/>
      <c r="C48" s="59"/>
      <c r="D48" s="59"/>
      <c r="E48" s="59">
        <v>31</v>
      </c>
      <c r="F48" s="59">
        <v>5</v>
      </c>
      <c r="G48" s="59"/>
    </row>
  </sheetData>
  <hyperlinks>
    <hyperlink ref="A1" location="'IS &amp; BS'!A1" display="Home" xr:uid="{06717C4E-133F-47B4-A2EA-D74B14C5774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0248-7B50-418E-AADC-0FFAD911F9F7}">
  <dimension ref="A1:G40"/>
  <sheetViews>
    <sheetView topLeftCell="A23" workbookViewId="0">
      <selection activeCell="E36" activeCellId="3" sqref="E32 E34 E35 E36"/>
    </sheetView>
  </sheetViews>
  <sheetFormatPr defaultRowHeight="14.5" x14ac:dyDescent="0.35"/>
  <cols>
    <col min="1" max="1" width="7.90625" bestFit="1" customWidth="1"/>
    <col min="2" max="2" width="71.6328125" customWidth="1"/>
    <col min="3" max="3" width="17.1796875" bestFit="1" customWidth="1"/>
    <col min="4" max="4" width="7.90625" bestFit="1" customWidth="1"/>
    <col min="5" max="5" width="7.81640625" bestFit="1" customWidth="1"/>
    <col min="6" max="6" width="5.81640625" bestFit="1" customWidth="1"/>
    <col min="7" max="7" width="9.81640625" bestFit="1" customWidth="1"/>
  </cols>
  <sheetData>
    <row r="1" spans="1:7" x14ac:dyDescent="0.35">
      <c r="A1" s="54" t="s">
        <v>39</v>
      </c>
    </row>
    <row r="4" spans="1:7" x14ac:dyDescent="0.35">
      <c r="A4" s="71" t="s">
        <v>66</v>
      </c>
      <c r="B4" s="71" t="s">
        <v>67</v>
      </c>
      <c r="C4" s="71" t="s">
        <v>68</v>
      </c>
      <c r="D4" s="71" t="s">
        <v>69</v>
      </c>
      <c r="E4" s="71" t="s">
        <v>70</v>
      </c>
      <c r="F4" s="71" t="s">
        <v>71</v>
      </c>
      <c r="G4" s="71" t="s">
        <v>72</v>
      </c>
    </row>
    <row r="5" spans="1:7" x14ac:dyDescent="0.35">
      <c r="A5" s="71" t="s">
        <v>368</v>
      </c>
      <c r="B5" s="71" t="s">
        <v>369</v>
      </c>
      <c r="C5" s="71" t="s">
        <v>370</v>
      </c>
      <c r="D5" s="71" t="s">
        <v>368</v>
      </c>
      <c r="E5" s="71">
        <v>4500</v>
      </c>
      <c r="F5" s="71"/>
      <c r="G5" s="71">
        <v>82770.899999999994</v>
      </c>
    </row>
    <row r="6" spans="1:7" x14ac:dyDescent="0.35">
      <c r="A6" s="71" t="s">
        <v>368</v>
      </c>
      <c r="B6" s="71" t="s">
        <v>369</v>
      </c>
      <c r="C6" s="71" t="s">
        <v>371</v>
      </c>
      <c r="D6" s="71" t="s">
        <v>368</v>
      </c>
      <c r="E6" s="71">
        <v>4500</v>
      </c>
      <c r="F6" s="71"/>
      <c r="G6" s="71">
        <v>78270.899999999994</v>
      </c>
    </row>
    <row r="7" spans="1:7" x14ac:dyDescent="0.35">
      <c r="A7" s="69" t="s">
        <v>385</v>
      </c>
      <c r="B7" s="69" t="s">
        <v>121</v>
      </c>
      <c r="C7" s="69" t="s">
        <v>386</v>
      </c>
      <c r="D7" s="69" t="s">
        <v>385</v>
      </c>
      <c r="E7" s="72">
        <v>2223.58</v>
      </c>
      <c r="F7" s="69"/>
      <c r="G7" s="69">
        <v>76047.320000000007</v>
      </c>
    </row>
    <row r="8" spans="1:7" x14ac:dyDescent="0.35">
      <c r="A8" s="69" t="s">
        <v>385</v>
      </c>
      <c r="B8" s="69" t="s">
        <v>387</v>
      </c>
      <c r="C8" s="69" t="s">
        <v>388</v>
      </c>
      <c r="D8" s="69" t="s">
        <v>385</v>
      </c>
      <c r="E8" s="69"/>
      <c r="F8" s="72">
        <v>95230</v>
      </c>
      <c r="G8" s="69">
        <v>171277.32</v>
      </c>
    </row>
    <row r="9" spans="1:7" x14ac:dyDescent="0.35">
      <c r="A9" s="69" t="s">
        <v>389</v>
      </c>
      <c r="B9" s="69" t="s">
        <v>390</v>
      </c>
      <c r="C9" s="69" t="s">
        <v>391</v>
      </c>
      <c r="D9" s="69" t="s">
        <v>389</v>
      </c>
      <c r="E9" s="70">
        <v>5000</v>
      </c>
      <c r="F9" s="69"/>
      <c r="G9" s="69">
        <v>166277.32</v>
      </c>
    </row>
    <row r="10" spans="1:7" x14ac:dyDescent="0.35">
      <c r="A10" s="69" t="s">
        <v>392</v>
      </c>
      <c r="B10" s="69" t="s">
        <v>121</v>
      </c>
      <c r="C10" s="69" t="s">
        <v>393</v>
      </c>
      <c r="D10" s="69" t="s">
        <v>392</v>
      </c>
      <c r="E10" s="72">
        <v>163.9</v>
      </c>
      <c r="F10" s="69"/>
      <c r="G10" s="69">
        <v>166113.42000000001</v>
      </c>
    </row>
    <row r="11" spans="1:7" x14ac:dyDescent="0.35">
      <c r="A11" s="69" t="s">
        <v>392</v>
      </c>
      <c r="B11" s="69" t="s">
        <v>394</v>
      </c>
      <c r="C11" s="69" t="s">
        <v>395</v>
      </c>
      <c r="D11" s="69" t="s">
        <v>392</v>
      </c>
      <c r="E11" s="70">
        <v>5000</v>
      </c>
      <c r="F11" s="69"/>
      <c r="G11" s="69">
        <v>161113.42000000001</v>
      </c>
    </row>
    <row r="12" spans="1:7" x14ac:dyDescent="0.35">
      <c r="A12" s="69" t="s">
        <v>396</v>
      </c>
      <c r="B12" s="69" t="s">
        <v>397</v>
      </c>
      <c r="C12" s="69" t="s">
        <v>398</v>
      </c>
      <c r="D12" s="69" t="s">
        <v>396</v>
      </c>
      <c r="E12" s="70">
        <v>700</v>
      </c>
      <c r="F12" s="69"/>
      <c r="G12" s="69">
        <v>160413.42000000001</v>
      </c>
    </row>
    <row r="13" spans="1:7" x14ac:dyDescent="0.35">
      <c r="A13" s="69" t="s">
        <v>399</v>
      </c>
      <c r="B13" s="69" t="s">
        <v>400</v>
      </c>
      <c r="C13" s="69" t="s">
        <v>100</v>
      </c>
      <c r="D13" s="69" t="s">
        <v>399</v>
      </c>
      <c r="E13" s="72">
        <v>1000</v>
      </c>
      <c r="F13" s="69"/>
      <c r="G13" s="69">
        <v>159413.42000000001</v>
      </c>
    </row>
    <row r="14" spans="1:7" x14ac:dyDescent="0.35">
      <c r="A14" s="69" t="s">
        <v>401</v>
      </c>
      <c r="B14" s="69" t="s">
        <v>402</v>
      </c>
      <c r="C14" s="69" t="s">
        <v>403</v>
      </c>
      <c r="D14" s="69" t="s">
        <v>401</v>
      </c>
      <c r="E14" s="70">
        <v>5750</v>
      </c>
      <c r="F14" s="69"/>
      <c r="G14" s="69">
        <v>153663.42000000001</v>
      </c>
    </row>
    <row r="15" spans="1:7" x14ac:dyDescent="0.35">
      <c r="A15" s="69" t="s">
        <v>401</v>
      </c>
      <c r="B15" s="69" t="s">
        <v>404</v>
      </c>
      <c r="C15" s="69" t="s">
        <v>100</v>
      </c>
      <c r="D15" s="69" t="s">
        <v>401</v>
      </c>
      <c r="E15" s="72">
        <v>1000</v>
      </c>
      <c r="F15" s="69"/>
      <c r="G15" s="69">
        <v>152663.42000000001</v>
      </c>
    </row>
    <row r="16" spans="1:7" x14ac:dyDescent="0.35">
      <c r="A16" s="69" t="s">
        <v>401</v>
      </c>
      <c r="B16" s="69" t="s">
        <v>405</v>
      </c>
      <c r="C16" s="69" t="s">
        <v>100</v>
      </c>
      <c r="D16" s="69" t="s">
        <v>401</v>
      </c>
      <c r="E16" s="72">
        <v>1000</v>
      </c>
      <c r="F16" s="69"/>
      <c r="G16" s="69">
        <v>151663.42000000001</v>
      </c>
    </row>
    <row r="17" spans="1:7" x14ac:dyDescent="0.35">
      <c r="A17" s="69" t="s">
        <v>401</v>
      </c>
      <c r="B17" s="69" t="s">
        <v>263</v>
      </c>
      <c r="C17" s="69" t="s">
        <v>406</v>
      </c>
      <c r="D17" s="69" t="s">
        <v>401</v>
      </c>
      <c r="E17" s="70">
        <v>433</v>
      </c>
      <c r="F17" s="69"/>
      <c r="G17" s="69">
        <v>151230.42000000001</v>
      </c>
    </row>
    <row r="18" spans="1:7" x14ac:dyDescent="0.35">
      <c r="A18" s="69" t="s">
        <v>401</v>
      </c>
      <c r="B18" s="69" t="s">
        <v>407</v>
      </c>
      <c r="C18" s="69" t="s">
        <v>408</v>
      </c>
      <c r="D18" s="69" t="s">
        <v>401</v>
      </c>
      <c r="E18" s="70">
        <v>383.54</v>
      </c>
      <c r="F18" s="69"/>
      <c r="G18" s="69">
        <v>150846.88</v>
      </c>
    </row>
    <row r="19" spans="1:7" x14ac:dyDescent="0.35">
      <c r="A19" s="69" t="s">
        <v>409</v>
      </c>
      <c r="B19" s="69" t="s">
        <v>410</v>
      </c>
      <c r="C19" s="69" t="s">
        <v>411</v>
      </c>
      <c r="D19" s="69" t="s">
        <v>409</v>
      </c>
      <c r="E19" s="69"/>
      <c r="F19" s="72">
        <v>41</v>
      </c>
      <c r="G19" s="69">
        <v>150887.88</v>
      </c>
    </row>
    <row r="20" spans="1:7" x14ac:dyDescent="0.35">
      <c r="A20" s="69" t="s">
        <v>412</v>
      </c>
      <c r="B20" s="69" t="s">
        <v>413</v>
      </c>
      <c r="C20" s="69" t="s">
        <v>100</v>
      </c>
      <c r="D20" s="69" t="s">
        <v>412</v>
      </c>
      <c r="E20" s="69"/>
      <c r="F20" s="72">
        <v>1.68</v>
      </c>
      <c r="G20" s="69">
        <v>150889.56</v>
      </c>
    </row>
    <row r="21" spans="1:7" x14ac:dyDescent="0.35">
      <c r="A21" s="69" t="s">
        <v>414</v>
      </c>
      <c r="B21" s="69" t="s">
        <v>415</v>
      </c>
      <c r="C21" s="69" t="s">
        <v>416</v>
      </c>
      <c r="D21" s="69" t="s">
        <v>414</v>
      </c>
      <c r="E21" s="70">
        <v>232</v>
      </c>
      <c r="F21" s="69"/>
      <c r="G21" s="69">
        <v>150657.56</v>
      </c>
    </row>
    <row r="22" spans="1:7" x14ac:dyDescent="0.35">
      <c r="A22" s="69" t="s">
        <v>417</v>
      </c>
      <c r="B22" s="69" t="s">
        <v>121</v>
      </c>
      <c r="C22" s="69" t="s">
        <v>418</v>
      </c>
      <c r="D22" s="69" t="s">
        <v>417</v>
      </c>
      <c r="E22" s="72">
        <v>4646.67</v>
      </c>
      <c r="F22" s="69"/>
      <c r="G22" s="69">
        <v>146010.89000000001</v>
      </c>
    </row>
    <row r="23" spans="1:7" x14ac:dyDescent="0.35">
      <c r="A23" s="69" t="s">
        <v>417</v>
      </c>
      <c r="B23" s="69" t="s">
        <v>419</v>
      </c>
      <c r="C23" s="69" t="s">
        <v>420</v>
      </c>
      <c r="D23" s="69" t="s">
        <v>417</v>
      </c>
      <c r="E23" s="70">
        <v>350.74</v>
      </c>
      <c r="F23" s="69"/>
      <c r="G23" s="69">
        <v>145660.15</v>
      </c>
    </row>
    <row r="24" spans="1:7" x14ac:dyDescent="0.35">
      <c r="A24" s="69" t="s">
        <v>421</v>
      </c>
      <c r="B24" s="69" t="s">
        <v>121</v>
      </c>
      <c r="C24" s="69" t="s">
        <v>422</v>
      </c>
      <c r="D24" s="69" t="s">
        <v>421</v>
      </c>
      <c r="E24" s="72">
        <v>1335.4</v>
      </c>
      <c r="F24" s="69"/>
      <c r="G24" s="69">
        <v>144324.75</v>
      </c>
    </row>
    <row r="25" spans="1:7" x14ac:dyDescent="0.35">
      <c r="A25" s="69" t="s">
        <v>421</v>
      </c>
      <c r="B25" s="69" t="s">
        <v>121</v>
      </c>
      <c r="C25" s="69" t="s">
        <v>423</v>
      </c>
      <c r="D25" s="69" t="s">
        <v>421</v>
      </c>
      <c r="E25" s="72">
        <v>5389.24</v>
      </c>
      <c r="F25" s="69"/>
      <c r="G25" s="69">
        <v>138935.51</v>
      </c>
    </row>
    <row r="26" spans="1:7" x14ac:dyDescent="0.35">
      <c r="A26" s="69" t="s">
        <v>421</v>
      </c>
      <c r="B26" s="69" t="s">
        <v>424</v>
      </c>
      <c r="C26" s="69" t="s">
        <v>425</v>
      </c>
      <c r="D26" s="69" t="s">
        <v>421</v>
      </c>
      <c r="E26" s="70">
        <v>70</v>
      </c>
      <c r="F26" s="69"/>
      <c r="G26" s="69">
        <v>138865.51</v>
      </c>
    </row>
    <row r="27" spans="1:7" x14ac:dyDescent="0.35">
      <c r="A27" s="69" t="s">
        <v>421</v>
      </c>
      <c r="B27" s="69" t="s">
        <v>426</v>
      </c>
      <c r="C27" s="69" t="s">
        <v>427</v>
      </c>
      <c r="D27" s="69" t="s">
        <v>421</v>
      </c>
      <c r="E27" s="70">
        <v>17</v>
      </c>
      <c r="F27" s="69"/>
      <c r="G27" s="69">
        <v>138848.51</v>
      </c>
    </row>
    <row r="28" spans="1:7" x14ac:dyDescent="0.35">
      <c r="A28" s="69" t="s">
        <v>428</v>
      </c>
      <c r="B28" s="69" t="s">
        <v>429</v>
      </c>
      <c r="C28" s="69" t="s">
        <v>100</v>
      </c>
      <c r="D28" s="69" t="s">
        <v>428</v>
      </c>
      <c r="E28" s="70">
        <v>59</v>
      </c>
      <c r="F28" s="69"/>
      <c r="G28" s="69">
        <v>138789.51</v>
      </c>
    </row>
    <row r="29" spans="1:7" x14ac:dyDescent="0.35">
      <c r="A29" s="69" t="s">
        <v>428</v>
      </c>
      <c r="B29" s="69" t="s">
        <v>430</v>
      </c>
      <c r="C29" s="69" t="s">
        <v>431</v>
      </c>
      <c r="D29" s="69" t="s">
        <v>428</v>
      </c>
      <c r="E29" s="70">
        <v>18</v>
      </c>
      <c r="F29" s="69"/>
      <c r="G29" s="69">
        <v>138771.51</v>
      </c>
    </row>
    <row r="30" spans="1:7" x14ac:dyDescent="0.35">
      <c r="A30" s="69" t="s">
        <v>432</v>
      </c>
      <c r="B30" s="69" t="s">
        <v>433</v>
      </c>
      <c r="C30" s="69" t="s">
        <v>434</v>
      </c>
      <c r="D30" s="69" t="s">
        <v>432</v>
      </c>
      <c r="E30" s="69"/>
      <c r="F30" s="72">
        <v>58</v>
      </c>
      <c r="G30" s="69">
        <v>138829.51</v>
      </c>
    </row>
    <row r="31" spans="1:7" x14ac:dyDescent="0.35">
      <c r="A31" s="69" t="s">
        <v>432</v>
      </c>
      <c r="B31" s="69" t="s">
        <v>435</v>
      </c>
      <c r="C31" s="69" t="s">
        <v>436</v>
      </c>
      <c r="D31" s="69" t="s">
        <v>432</v>
      </c>
      <c r="E31" s="70">
        <v>205</v>
      </c>
      <c r="F31" s="69"/>
      <c r="G31" s="69">
        <v>138624.51</v>
      </c>
    </row>
    <row r="32" spans="1:7" x14ac:dyDescent="0.35">
      <c r="A32" s="69" t="s">
        <v>432</v>
      </c>
      <c r="B32" s="69" t="s">
        <v>437</v>
      </c>
      <c r="C32" s="69" t="s">
        <v>438</v>
      </c>
      <c r="D32" s="69" t="s">
        <v>432</v>
      </c>
      <c r="E32" s="70">
        <v>149</v>
      </c>
      <c r="F32" s="69"/>
      <c r="G32" s="69">
        <v>138475.51</v>
      </c>
    </row>
    <row r="33" spans="1:7" x14ac:dyDescent="0.35">
      <c r="A33" s="69" t="s">
        <v>439</v>
      </c>
      <c r="B33" s="69" t="s">
        <v>121</v>
      </c>
      <c r="C33" s="69" t="s">
        <v>440</v>
      </c>
      <c r="D33" s="69" t="s">
        <v>439</v>
      </c>
      <c r="E33" s="72">
        <v>15000</v>
      </c>
      <c r="F33" s="69"/>
      <c r="G33" s="69">
        <v>123475.51</v>
      </c>
    </row>
    <row r="34" spans="1:7" x14ac:dyDescent="0.35">
      <c r="A34" s="69" t="s">
        <v>441</v>
      </c>
      <c r="B34" s="69" t="s">
        <v>442</v>
      </c>
      <c r="C34" s="69" t="s">
        <v>443</v>
      </c>
      <c r="D34" s="69" t="s">
        <v>441</v>
      </c>
      <c r="E34" s="70">
        <v>149</v>
      </c>
      <c r="F34" s="69"/>
      <c r="G34" s="69">
        <v>123326.51</v>
      </c>
    </row>
    <row r="35" spans="1:7" x14ac:dyDescent="0.35">
      <c r="A35" s="69" t="s">
        <v>441</v>
      </c>
      <c r="B35" s="69" t="s">
        <v>444</v>
      </c>
      <c r="C35" s="69" t="s">
        <v>445</v>
      </c>
      <c r="D35" s="69" t="s">
        <v>441</v>
      </c>
      <c r="E35" s="70">
        <v>1532</v>
      </c>
      <c r="F35" s="69"/>
      <c r="G35" s="69">
        <v>121794.51</v>
      </c>
    </row>
    <row r="36" spans="1:7" x14ac:dyDescent="0.35">
      <c r="A36" s="69" t="s">
        <v>441</v>
      </c>
      <c r="B36" s="69" t="s">
        <v>446</v>
      </c>
      <c r="C36" s="69" t="s">
        <v>447</v>
      </c>
      <c r="D36" s="69" t="s">
        <v>441</v>
      </c>
      <c r="E36" s="70">
        <v>199</v>
      </c>
      <c r="F36" s="69"/>
      <c r="G36" s="69">
        <v>121595.51</v>
      </c>
    </row>
    <row r="37" spans="1:7" x14ac:dyDescent="0.35">
      <c r="A37" s="69" t="s">
        <v>448</v>
      </c>
      <c r="B37" s="69" t="s">
        <v>449</v>
      </c>
      <c r="C37" s="69" t="s">
        <v>450</v>
      </c>
      <c r="D37" s="69" t="s">
        <v>448</v>
      </c>
      <c r="E37" s="70">
        <v>17</v>
      </c>
      <c r="F37" s="69"/>
      <c r="G37" s="69">
        <v>121578.51</v>
      </c>
    </row>
    <row r="38" spans="1:7" x14ac:dyDescent="0.35">
      <c r="A38" s="69" t="s">
        <v>451</v>
      </c>
      <c r="B38" s="69" t="s">
        <v>121</v>
      </c>
      <c r="C38" s="69" t="s">
        <v>452</v>
      </c>
      <c r="D38" s="69" t="s">
        <v>451</v>
      </c>
      <c r="E38" s="72">
        <v>1521.68</v>
      </c>
      <c r="F38" s="69"/>
      <c r="G38" s="69">
        <v>120056.83</v>
      </c>
    </row>
    <row r="39" spans="1:7" x14ac:dyDescent="0.35">
      <c r="A39" s="69" t="s">
        <v>451</v>
      </c>
      <c r="B39" s="69" t="s">
        <v>121</v>
      </c>
      <c r="C39" s="69" t="s">
        <v>453</v>
      </c>
      <c r="D39" s="69" t="s">
        <v>451</v>
      </c>
      <c r="E39" s="72">
        <v>5058.9399999999996</v>
      </c>
      <c r="F39" s="69"/>
      <c r="G39" s="69">
        <v>114997.89</v>
      </c>
    </row>
    <row r="40" spans="1:7" x14ac:dyDescent="0.35">
      <c r="A40" s="69" t="s">
        <v>451</v>
      </c>
      <c r="B40" s="69" t="s">
        <v>454</v>
      </c>
      <c r="C40" s="69" t="s">
        <v>455</v>
      </c>
      <c r="D40" s="69" t="s">
        <v>451</v>
      </c>
      <c r="E40" s="70">
        <v>902</v>
      </c>
      <c r="F40" s="69"/>
      <c r="G40" s="69">
        <v>114095.89</v>
      </c>
    </row>
  </sheetData>
  <hyperlinks>
    <hyperlink ref="A1" location="'IS &amp; BS'!A1" display="Home" xr:uid="{3F373B5A-58F0-4411-818F-3C3CB4A08A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IS &amp; BS</vt:lpstr>
      <vt:lpstr>Deposits</vt:lpstr>
      <vt:lpstr>Credit Given</vt:lpstr>
      <vt:lpstr>Jun-2020</vt:lpstr>
      <vt:lpstr>July-2020</vt:lpstr>
      <vt:lpstr>Aug-2020</vt:lpstr>
      <vt:lpstr>Sept-2020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RATRA</dc:creator>
  <cp:lastModifiedBy>SAKSHAM RATRA</cp:lastModifiedBy>
  <dcterms:created xsi:type="dcterms:W3CDTF">2020-04-19T07:47:54Z</dcterms:created>
  <dcterms:modified xsi:type="dcterms:W3CDTF">2020-09-27T05:40:01Z</dcterms:modified>
</cp:coreProperties>
</file>