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ETHI\Coursewise_Documents\Sem_7\BTP\"/>
    </mc:Choice>
  </mc:AlternateContent>
  <xr:revisionPtr revIDLastSave="0" documentId="13_ncr:1_{77C0652A-F347-42EA-808E-3758AEFCE319}" xr6:coauthVersionLast="47" xr6:coauthVersionMax="47" xr10:uidLastSave="{00000000-0000-0000-0000-000000000000}"/>
  <bookViews>
    <workbookView xWindow="-110" yWindow="-110" windowWidth="19420" windowHeight="10420" activeTab="2" xr2:uid="{82200626-AD99-4240-B52B-FF0FA02B1A3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G21" i="3"/>
  <c r="H21" i="3"/>
  <c r="I21" i="3"/>
  <c r="J21" i="3"/>
  <c r="F21" i="3"/>
  <c r="P11" i="3"/>
  <c r="M11" i="3"/>
  <c r="K11" i="3"/>
  <c r="P10" i="3"/>
  <c r="M10" i="3"/>
  <c r="K10" i="3"/>
  <c r="P9" i="3"/>
  <c r="M9" i="3"/>
  <c r="K9" i="3"/>
  <c r="P8" i="3"/>
  <c r="M8" i="3"/>
  <c r="K8" i="3"/>
  <c r="P7" i="3"/>
  <c r="N7" i="3"/>
  <c r="M7" i="3"/>
  <c r="K7" i="3"/>
  <c r="N11" i="3" s="1"/>
  <c r="S11" i="1"/>
  <c r="P11" i="2"/>
  <c r="M11" i="2"/>
  <c r="K11" i="2"/>
  <c r="P10" i="2"/>
  <c r="M10" i="2"/>
  <c r="K10" i="2"/>
  <c r="P9" i="2"/>
  <c r="M9" i="2"/>
  <c r="K9" i="2"/>
  <c r="P8" i="2"/>
  <c r="M8" i="2"/>
  <c r="K8" i="2"/>
  <c r="P7" i="2"/>
  <c r="N7" i="2"/>
  <c r="M7" i="2"/>
  <c r="K7" i="2"/>
  <c r="N11" i="1"/>
  <c r="K11" i="1"/>
  <c r="N7" i="1"/>
  <c r="M8" i="1"/>
  <c r="M9" i="1"/>
  <c r="M10" i="1"/>
  <c r="M11" i="1"/>
  <c r="M7" i="1"/>
  <c r="P8" i="1"/>
  <c r="P9" i="1"/>
  <c r="P10" i="1"/>
  <c r="P11" i="1"/>
  <c r="P7" i="1"/>
  <c r="K8" i="1"/>
  <c r="N8" i="1" s="1"/>
  <c r="K9" i="1"/>
  <c r="N9" i="1" s="1"/>
  <c r="K10" i="1"/>
  <c r="N10" i="1" s="1"/>
  <c r="K7" i="1"/>
  <c r="N8" i="3" l="1"/>
  <c r="R8" i="3" s="1"/>
  <c r="N10" i="3"/>
  <c r="R10" i="3" s="1"/>
  <c r="N9" i="3"/>
  <c r="R9" i="3" s="1"/>
  <c r="O8" i="3"/>
  <c r="O10" i="3"/>
  <c r="O9" i="3"/>
  <c r="O11" i="3"/>
  <c r="Q11" i="3" s="1"/>
  <c r="R7" i="3"/>
  <c r="R11" i="3"/>
  <c r="R7" i="2"/>
  <c r="O11" i="2"/>
  <c r="O8" i="2"/>
  <c r="O10" i="2"/>
  <c r="O9" i="2"/>
  <c r="N8" i="2"/>
  <c r="N9" i="2"/>
  <c r="N10" i="2"/>
  <c r="R10" i="2" s="1"/>
  <c r="N11" i="2"/>
  <c r="O10" i="1"/>
  <c r="S10" i="1" s="1"/>
  <c r="O8" i="1"/>
  <c r="O11" i="1"/>
  <c r="O9" i="1"/>
  <c r="S9" i="1" s="1"/>
  <c r="R10" i="1"/>
  <c r="R9" i="1"/>
  <c r="R7" i="1"/>
  <c r="O7" i="2" l="1"/>
  <c r="S8" i="1"/>
  <c r="O7" i="1"/>
  <c r="S7" i="1" s="1"/>
  <c r="J16" i="3"/>
  <c r="O7" i="3"/>
  <c r="Q7" i="3" s="1"/>
  <c r="S8" i="3"/>
  <c r="S10" i="3"/>
  <c r="Q9" i="3"/>
  <c r="Q10" i="3"/>
  <c r="S11" i="3"/>
  <c r="S9" i="3"/>
  <c r="Q8" i="3"/>
  <c r="S8" i="2"/>
  <c r="Q8" i="2"/>
  <c r="R8" i="2"/>
  <c r="S11" i="2"/>
  <c r="Q11" i="2"/>
  <c r="S10" i="2"/>
  <c r="Q10" i="2"/>
  <c r="R11" i="2"/>
  <c r="S9" i="2"/>
  <c r="Q9" i="2"/>
  <c r="R9" i="2"/>
  <c r="R11" i="1"/>
  <c r="R8" i="1"/>
  <c r="Q8" i="1"/>
  <c r="Q11" i="1"/>
  <c r="Q10" i="1"/>
  <c r="Q9" i="1"/>
  <c r="I16" i="3" l="1"/>
  <c r="S7" i="3"/>
  <c r="K16" i="3" s="1"/>
  <c r="H16" i="3"/>
  <c r="J16" i="2"/>
  <c r="H16" i="2"/>
  <c r="S7" i="2"/>
  <c r="K16" i="2" s="1"/>
  <c r="Q7" i="2"/>
  <c r="I16" i="2" s="1"/>
  <c r="J16" i="1"/>
  <c r="Q7" i="1"/>
  <c r="I16" i="1" s="1"/>
  <c r="K16" i="1"/>
  <c r="H16" i="1"/>
</calcChain>
</file>

<file path=xl/sharedStrings.xml><?xml version="1.0" encoding="utf-8"?>
<sst xmlns="http://schemas.openxmlformats.org/spreadsheetml/2006/main" count="66" uniqueCount="25">
  <si>
    <t>Arm</t>
  </si>
  <si>
    <t>Attr1</t>
  </si>
  <si>
    <t>Attr2</t>
  </si>
  <si>
    <t>Attr3</t>
  </si>
  <si>
    <t>Attr4</t>
  </si>
  <si>
    <t>Attr5</t>
  </si>
  <si>
    <t>Mean</t>
  </si>
  <si>
    <t>Threshold</t>
  </si>
  <si>
    <t>Hid_1</t>
  </si>
  <si>
    <t>Hid_2</t>
  </si>
  <si>
    <t>Hid_3</t>
  </si>
  <si>
    <t>Hid_4</t>
  </si>
  <si>
    <t>Delta_i</t>
  </si>
  <si>
    <t>Delta_i_attr</t>
  </si>
  <si>
    <t>Best</t>
  </si>
  <si>
    <t>Feasibility</t>
  </si>
  <si>
    <t>Suboptimality</t>
  </si>
  <si>
    <t>For 2nd term</t>
  </si>
  <si>
    <t>For 3rd term</t>
  </si>
  <si>
    <t>For 4th term</t>
  </si>
  <si>
    <t>Arm 2, Attr 1 varies from 0.5 to 0.9</t>
  </si>
  <si>
    <t>Arm 1, Attr 1 varies from 0.31 to 0.35</t>
  </si>
  <si>
    <t>Suboptimal best</t>
  </si>
  <si>
    <t>Arm 2, Attr 2 varies from 0.5 to 0.7</t>
  </si>
  <si>
    <t>Delta_i/2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</si>
</sst>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3" fillId="0" borderId="0" xfId="0" applyFont="1"/>
    <xf numFmtId="0" fontId="0" fillId="3" borderId="0" xfId="0" applyFill="1"/>
    <xf numFmtId="0" fontId="0" fillId="3" borderId="1" xfId="0" applyFill="1" applyBorder="1"/>
    <xf numFmtId="0" fontId="2" fillId="3" borderId="9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CE0F-EB49-4DFC-B767-40CF11993C49}">
  <dimension ref="D3:S25"/>
  <sheetViews>
    <sheetView topLeftCell="C1" workbookViewId="0">
      <selection activeCell="F7" sqref="F7"/>
    </sheetView>
  </sheetViews>
  <sheetFormatPr defaultRowHeight="14.5" x14ac:dyDescent="0.35"/>
  <cols>
    <col min="4" max="4" width="14.36328125" bestFit="1" customWidth="1"/>
    <col min="12" max="12" width="9.1796875" bestFit="1" customWidth="1"/>
    <col min="13" max="13" width="9" bestFit="1" customWidth="1"/>
    <col min="14" max="14" width="12.26953125" bestFit="1" customWidth="1"/>
    <col min="16" max="16" width="10.6328125" bestFit="1" customWidth="1"/>
    <col min="17" max="17" width="11.6328125" bestFit="1" customWidth="1"/>
    <col min="18" max="18" width="11.26953125" bestFit="1" customWidth="1"/>
    <col min="19" max="19" width="11.1796875" bestFit="1" customWidth="1"/>
  </cols>
  <sheetData>
    <row r="3" spans="4:19" x14ac:dyDescent="0.35">
      <c r="E3" t="s">
        <v>20</v>
      </c>
    </row>
    <row r="6" spans="4:19" x14ac:dyDescent="0.35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24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5">
      <c r="D7" t="s">
        <v>14</v>
      </c>
      <c r="E7" s="4">
        <v>1</v>
      </c>
      <c r="F7" s="17">
        <v>0.5</v>
      </c>
      <c r="G7" s="11">
        <v>0.6</v>
      </c>
      <c r="H7" s="11">
        <v>0.7</v>
      </c>
      <c r="I7" s="11">
        <v>0.7</v>
      </c>
      <c r="J7" s="11">
        <v>0.8</v>
      </c>
      <c r="K7" s="13">
        <f>SUM(F7:J7)/5</f>
        <v>0.65999999999999992</v>
      </c>
      <c r="L7">
        <v>0.3</v>
      </c>
      <c r="M7" t="b">
        <f>MIN(F7:J7)&gt;L7</f>
        <v>1</v>
      </c>
      <c r="N7" t="b">
        <f>FALSE</f>
        <v>0</v>
      </c>
      <c r="O7">
        <f>IF(OR($N$7:$N$11)=0,2,O8)</f>
        <v>5.9999999999999942E-2</v>
      </c>
      <c r="P7">
        <f>ABS(MIN(F7:J7)-L7)</f>
        <v>0.2</v>
      </c>
      <c r="Q7">
        <f>(M7*N7/O7)^2</f>
        <v>0</v>
      </c>
      <c r="R7">
        <f>((1-M7)*(1-N7)/P7)^2</f>
        <v>0</v>
      </c>
      <c r="S7" s="2">
        <f>((1-M7)*N7/MAX(O7, P7))^2</f>
        <v>0</v>
      </c>
    </row>
    <row r="8" spans="4:19" x14ac:dyDescent="0.35">
      <c r="D8" t="s">
        <v>22</v>
      </c>
      <c r="E8" s="4">
        <v>2</v>
      </c>
      <c r="F8" s="16">
        <v>0.5</v>
      </c>
      <c r="G8" s="11">
        <v>0.2</v>
      </c>
      <c r="H8" s="11">
        <v>0.5</v>
      </c>
      <c r="I8" s="11">
        <v>0.7</v>
      </c>
      <c r="J8" s="11">
        <v>0.8</v>
      </c>
      <c r="K8" s="14">
        <f t="shared" ref="K8:K11" si="0">SUM(F8:J8)/5</f>
        <v>0.54</v>
      </c>
      <c r="L8">
        <v>0.3</v>
      </c>
      <c r="M8" t="b">
        <f t="shared" ref="M8:M11" si="1">MIN(F8:J8)&gt;L8</f>
        <v>0</v>
      </c>
      <c r="N8" t="b">
        <f>K8&lt;$K$7</f>
        <v>1</v>
      </c>
      <c r="O8">
        <f>ABS(K8-$K$7)/2</f>
        <v>5.9999999999999942E-2</v>
      </c>
      <c r="P8">
        <f t="shared" ref="P8:P11" si="2">ABS(MIN(F8:J8)-L8)</f>
        <v>9.9999999999999978E-2</v>
      </c>
      <c r="Q8">
        <f t="shared" ref="Q8:Q11" si="3">(M8*N8/O8)^2</f>
        <v>0</v>
      </c>
      <c r="R8">
        <f t="shared" ref="R8:R11" si="4">((1-M8)*(1-N8)/P8)^2</f>
        <v>0</v>
      </c>
      <c r="S8" s="2">
        <f t="shared" ref="S8:S11" si="5">((1-M8)*N8/MAX(O8, P8))^2</f>
        <v>100.00000000000003</v>
      </c>
    </row>
    <row r="9" spans="4:19" x14ac:dyDescent="0.35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0</v>
      </c>
      <c r="O9">
        <f t="shared" ref="O9:O11" si="7">ABS(K9-$K$7)/2</f>
        <v>1.5000000000000013E-2</v>
      </c>
      <c r="P9">
        <f t="shared" si="2"/>
        <v>0.15</v>
      </c>
      <c r="Q9">
        <f t="shared" si="3"/>
        <v>0</v>
      </c>
      <c r="R9">
        <f t="shared" si="4"/>
        <v>44.44444444444445</v>
      </c>
      <c r="S9" s="2">
        <f t="shared" si="5"/>
        <v>0</v>
      </c>
    </row>
    <row r="10" spans="4:19" x14ac:dyDescent="0.35">
      <c r="E10" s="4">
        <v>4</v>
      </c>
      <c r="F10" s="11">
        <v>0.2</v>
      </c>
      <c r="G10" s="11">
        <v>0.7</v>
      </c>
      <c r="H10" s="11">
        <v>0.9</v>
      </c>
      <c r="I10" s="11">
        <v>0.9</v>
      </c>
      <c r="J10" s="11">
        <v>0.8</v>
      </c>
      <c r="K10" s="14">
        <f t="shared" si="0"/>
        <v>0.7</v>
      </c>
      <c r="L10">
        <v>0.3</v>
      </c>
      <c r="M10" t="b">
        <f t="shared" si="1"/>
        <v>0</v>
      </c>
      <c r="N10" t="b">
        <f t="shared" si="6"/>
        <v>0</v>
      </c>
      <c r="O10">
        <f t="shared" si="7"/>
        <v>2.0000000000000018E-2</v>
      </c>
      <c r="P10">
        <f t="shared" si="2"/>
        <v>9.9999999999999978E-2</v>
      </c>
      <c r="Q10">
        <f t="shared" si="3"/>
        <v>0</v>
      </c>
      <c r="R10">
        <f t="shared" si="4"/>
        <v>100.00000000000003</v>
      </c>
      <c r="S10" s="2">
        <f t="shared" si="5"/>
        <v>0</v>
      </c>
    </row>
    <row r="11" spans="4:19" x14ac:dyDescent="0.35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0</v>
      </c>
      <c r="O11" s="1">
        <f t="shared" si="7"/>
        <v>2.0000000000000018E-2</v>
      </c>
      <c r="P11" s="1">
        <f t="shared" si="2"/>
        <v>0.19999999999999998</v>
      </c>
      <c r="Q11" s="1">
        <f t="shared" si="3"/>
        <v>0</v>
      </c>
      <c r="R11" s="1">
        <f t="shared" si="4"/>
        <v>25</v>
      </c>
      <c r="S11" s="2">
        <f t="shared" si="5"/>
        <v>0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1111.1111111111134</v>
      </c>
      <c r="I16">
        <f>SUM(Q7:Q11)</f>
        <v>0</v>
      </c>
      <c r="J16">
        <f>SUM(R7:R11)</f>
        <v>169.44444444444449</v>
      </c>
      <c r="K16">
        <f>SUM(S7:S11)</f>
        <v>100.00000000000003</v>
      </c>
    </row>
    <row r="21" spans="6:10" x14ac:dyDescent="0.35">
      <c r="F21">
        <f>(1/F7) - 1</f>
        <v>1</v>
      </c>
      <c r="G21">
        <f t="shared" ref="G21:J21" si="8">(1/G7) - 1</f>
        <v>0.66666666666666674</v>
      </c>
      <c r="H21">
        <f t="shared" si="8"/>
        <v>0.4285714285714286</v>
      </c>
      <c r="I21">
        <f t="shared" si="8"/>
        <v>0.4285714285714286</v>
      </c>
      <c r="J21">
        <f t="shared" si="8"/>
        <v>0.25</v>
      </c>
    </row>
    <row r="22" spans="6:10" x14ac:dyDescent="0.35">
      <c r="F22" s="9">
        <f t="shared" ref="F22:J25" si="9">(1/F8) - 1</f>
        <v>1</v>
      </c>
      <c r="G22" s="10">
        <f t="shared" si="9"/>
        <v>4</v>
      </c>
      <c r="H22">
        <f t="shared" si="9"/>
        <v>1</v>
      </c>
      <c r="I22">
        <f t="shared" si="9"/>
        <v>0.4285714285714286</v>
      </c>
      <c r="J22">
        <f t="shared" si="9"/>
        <v>0.25</v>
      </c>
    </row>
    <row r="23" spans="6:10" x14ac:dyDescent="0.35">
      <c r="F23">
        <f t="shared" si="9"/>
        <v>5.666666666666667</v>
      </c>
      <c r="G23">
        <f t="shared" si="9"/>
        <v>0.4285714285714286</v>
      </c>
      <c r="H23">
        <f t="shared" si="9"/>
        <v>0.25</v>
      </c>
      <c r="I23">
        <f t="shared" si="9"/>
        <v>0.11111111111111116</v>
      </c>
      <c r="J23">
        <f t="shared" si="9"/>
        <v>0.11111111111111116</v>
      </c>
    </row>
    <row r="24" spans="6:10" x14ac:dyDescent="0.35">
      <c r="F24">
        <f t="shared" si="9"/>
        <v>4</v>
      </c>
      <c r="G24">
        <f t="shared" si="9"/>
        <v>0.4285714285714286</v>
      </c>
      <c r="H24">
        <f t="shared" si="9"/>
        <v>0.11111111111111116</v>
      </c>
      <c r="I24">
        <f t="shared" si="9"/>
        <v>0.11111111111111116</v>
      </c>
      <c r="J24">
        <f t="shared" si="9"/>
        <v>0.25</v>
      </c>
    </row>
    <row r="25" spans="6:10" x14ac:dyDescent="0.35">
      <c r="F25">
        <f t="shared" si="9"/>
        <v>9</v>
      </c>
      <c r="G25">
        <f t="shared" si="9"/>
        <v>0.11111111111111116</v>
      </c>
      <c r="H25">
        <f t="shared" si="9"/>
        <v>0.11111111111111116</v>
      </c>
      <c r="I25">
        <f t="shared" si="9"/>
        <v>0.25</v>
      </c>
      <c r="J25">
        <f t="shared" si="9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05F-C406-4F9C-84F9-282F51FC6EEE}">
  <dimension ref="D3:S25"/>
  <sheetViews>
    <sheetView workbookViewId="0">
      <selection activeCell="F8" sqref="F8"/>
    </sheetView>
  </sheetViews>
  <sheetFormatPr defaultRowHeight="14.5" x14ac:dyDescent="0.35"/>
  <cols>
    <col min="4" max="4" width="14.36328125" bestFit="1" customWidth="1"/>
    <col min="15" max="15" width="9.1796875" customWidth="1"/>
    <col min="16" max="16" width="10.6328125" bestFit="1" customWidth="1"/>
    <col min="17" max="17" width="11.6328125" bestFit="1" customWidth="1"/>
    <col min="18" max="18" width="11.81640625" bestFit="1" customWidth="1"/>
    <col min="19" max="19" width="11.1796875" bestFit="1" customWidth="1"/>
  </cols>
  <sheetData>
    <row r="3" spans="4:19" x14ac:dyDescent="0.35">
      <c r="E3" t="s">
        <v>21</v>
      </c>
    </row>
    <row r="6" spans="4:19" x14ac:dyDescent="0.35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12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5">
      <c r="D7" t="s">
        <v>14</v>
      </c>
      <c r="E7" s="4">
        <v>1</v>
      </c>
      <c r="F7" s="16">
        <v>0.35</v>
      </c>
      <c r="G7" s="11">
        <v>0.6</v>
      </c>
      <c r="H7" s="11">
        <v>0.7</v>
      </c>
      <c r="I7" s="11">
        <v>0.6</v>
      </c>
      <c r="J7" s="11">
        <v>0.7</v>
      </c>
      <c r="K7" s="13">
        <f>SUM(F7:J7)/5</f>
        <v>0.59000000000000008</v>
      </c>
      <c r="L7">
        <v>0.3</v>
      </c>
      <c r="M7" t="b">
        <f>MIN(F7:J7)&gt;L7</f>
        <v>1</v>
      </c>
      <c r="N7" t="b">
        <f>FALSE</f>
        <v>0</v>
      </c>
      <c r="O7">
        <f>IF(OR($N$7:$N$11)=0,2,O8)</f>
        <v>0.11500000000000005</v>
      </c>
      <c r="P7">
        <f>ABS(MIN(F7:J7)-L7)</f>
        <v>4.9999999999999989E-2</v>
      </c>
      <c r="Q7">
        <f>(M7*N7/O7)^2</f>
        <v>0</v>
      </c>
      <c r="R7">
        <f>((1-M7)*(1-N7)/P7)^2</f>
        <v>0</v>
      </c>
      <c r="S7" s="2">
        <f>((1-M7)*N7/MAX(O7/2, P7))^2</f>
        <v>0</v>
      </c>
    </row>
    <row r="8" spans="4:19" x14ac:dyDescent="0.35">
      <c r="D8" t="s">
        <v>22</v>
      </c>
      <c r="E8" s="4">
        <v>2</v>
      </c>
      <c r="F8" s="11">
        <v>0.4</v>
      </c>
      <c r="G8" s="11">
        <v>0.2</v>
      </c>
      <c r="H8" s="11">
        <v>0.4</v>
      </c>
      <c r="I8" s="11">
        <v>0.4</v>
      </c>
      <c r="J8" s="11">
        <v>0.4</v>
      </c>
      <c r="K8" s="14">
        <f t="shared" ref="K8:K11" si="0">SUM(F8:J8)/5</f>
        <v>0.36</v>
      </c>
      <c r="L8">
        <v>0.3</v>
      </c>
      <c r="M8" t="b">
        <f t="shared" ref="M8:M11" si="1">MIN(F8:J8)&gt;L8</f>
        <v>0</v>
      </c>
      <c r="N8" t="b">
        <f>K8&lt;$K$7</f>
        <v>1</v>
      </c>
      <c r="O8">
        <f>ABS(K8-$K$7)/2</f>
        <v>0.11500000000000005</v>
      </c>
      <c r="P8">
        <f t="shared" ref="P8:P11" si="2">ABS(MIN(F8:J8)-L8)</f>
        <v>9.9999999999999978E-2</v>
      </c>
      <c r="Q8">
        <f t="shared" ref="Q8:Q11" si="3">(M8*N8/O8)^2</f>
        <v>0</v>
      </c>
      <c r="R8">
        <f t="shared" ref="R8:R11" si="4">((1-M8)*(1-N8)/P8)^2</f>
        <v>0</v>
      </c>
      <c r="S8" s="2">
        <f t="shared" ref="S8:S11" si="5">((1-M8)*N8/MAX(O8/2, P8))^2</f>
        <v>100.00000000000003</v>
      </c>
    </row>
    <row r="9" spans="4:19" x14ac:dyDescent="0.35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0</v>
      </c>
      <c r="O9">
        <f t="shared" ref="O9:O11" si="7">ABS(K9-$K$7)/2</f>
        <v>4.9999999999999933E-2</v>
      </c>
      <c r="P9">
        <f t="shared" si="2"/>
        <v>0.15</v>
      </c>
      <c r="Q9">
        <f t="shared" si="3"/>
        <v>0</v>
      </c>
      <c r="R9">
        <f t="shared" si="4"/>
        <v>44.44444444444445</v>
      </c>
      <c r="S9" s="2">
        <f t="shared" si="5"/>
        <v>0</v>
      </c>
    </row>
    <row r="10" spans="4:19" x14ac:dyDescent="0.35">
      <c r="E10" s="4">
        <v>4</v>
      </c>
      <c r="F10" s="11">
        <v>0.15</v>
      </c>
      <c r="G10" s="11">
        <v>0.9</v>
      </c>
      <c r="H10" s="11">
        <v>0.9</v>
      </c>
      <c r="I10" s="11">
        <v>0.9</v>
      </c>
      <c r="J10" s="11">
        <v>0.8</v>
      </c>
      <c r="K10" s="14">
        <f t="shared" si="0"/>
        <v>0.73000000000000009</v>
      </c>
      <c r="L10">
        <v>0.3</v>
      </c>
      <c r="M10" t="b">
        <f t="shared" si="1"/>
        <v>0</v>
      </c>
      <c r="N10" t="b">
        <f t="shared" si="6"/>
        <v>0</v>
      </c>
      <c r="O10">
        <f t="shared" si="7"/>
        <v>7.0000000000000007E-2</v>
      </c>
      <c r="P10">
        <f t="shared" si="2"/>
        <v>0.15</v>
      </c>
      <c r="Q10">
        <f t="shared" si="3"/>
        <v>0</v>
      </c>
      <c r="R10">
        <f t="shared" si="4"/>
        <v>44.44444444444445</v>
      </c>
      <c r="S10" s="2">
        <f t="shared" si="5"/>
        <v>0</v>
      </c>
    </row>
    <row r="11" spans="4:19" x14ac:dyDescent="0.35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0</v>
      </c>
      <c r="O11" s="1">
        <f t="shared" si="7"/>
        <v>5.4999999999999938E-2</v>
      </c>
      <c r="P11" s="1">
        <f t="shared" si="2"/>
        <v>0.19999999999999998</v>
      </c>
      <c r="Q11" s="1">
        <f t="shared" si="3"/>
        <v>0</v>
      </c>
      <c r="R11" s="1">
        <f t="shared" si="4"/>
        <v>25</v>
      </c>
      <c r="S11" s="3">
        <f t="shared" si="5"/>
        <v>0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400.00000000000023</v>
      </c>
      <c r="I16">
        <f>SUM(Q7:Q11)</f>
        <v>0</v>
      </c>
      <c r="J16">
        <f>SUM(R7:R11)</f>
        <v>113.8888888888889</v>
      </c>
      <c r="K16">
        <f>SUM(S7:S11)</f>
        <v>100.00000000000003</v>
      </c>
    </row>
    <row r="21" spans="6:10" x14ac:dyDescent="0.35">
      <c r="F21" s="9">
        <f>(1/F7) - 1</f>
        <v>1.8571428571428572</v>
      </c>
      <c r="G21">
        <f t="shared" ref="G21:J21" si="8">(1/G7) - 1</f>
        <v>0.66666666666666674</v>
      </c>
      <c r="H21">
        <f t="shared" si="8"/>
        <v>0.4285714285714286</v>
      </c>
      <c r="I21">
        <f t="shared" si="8"/>
        <v>0.66666666666666674</v>
      </c>
      <c r="J21">
        <f t="shared" si="8"/>
        <v>0.4285714285714286</v>
      </c>
    </row>
    <row r="22" spans="6:10" x14ac:dyDescent="0.35">
      <c r="F22">
        <f t="shared" ref="F22:J25" si="9">(1/F8) - 1</f>
        <v>1.5</v>
      </c>
      <c r="G22" s="10">
        <f t="shared" si="9"/>
        <v>4</v>
      </c>
      <c r="H22">
        <f t="shared" si="9"/>
        <v>1.5</v>
      </c>
      <c r="I22">
        <f t="shared" si="9"/>
        <v>1.5</v>
      </c>
      <c r="J22">
        <f t="shared" si="9"/>
        <v>1.5</v>
      </c>
    </row>
    <row r="23" spans="6:10" x14ac:dyDescent="0.35">
      <c r="F23">
        <f t="shared" si="9"/>
        <v>5.666666666666667</v>
      </c>
      <c r="G23">
        <f t="shared" si="9"/>
        <v>0.4285714285714286</v>
      </c>
      <c r="H23">
        <f t="shared" si="9"/>
        <v>0.25</v>
      </c>
      <c r="I23">
        <f t="shared" si="9"/>
        <v>0.11111111111111116</v>
      </c>
      <c r="J23">
        <f t="shared" si="9"/>
        <v>0.11111111111111116</v>
      </c>
    </row>
    <row r="24" spans="6:10" x14ac:dyDescent="0.35">
      <c r="F24">
        <f t="shared" si="9"/>
        <v>5.666666666666667</v>
      </c>
      <c r="G24">
        <f t="shared" si="9"/>
        <v>0.11111111111111116</v>
      </c>
      <c r="H24">
        <f t="shared" si="9"/>
        <v>0.11111111111111116</v>
      </c>
      <c r="I24">
        <f t="shared" si="9"/>
        <v>0.11111111111111116</v>
      </c>
      <c r="J24">
        <f t="shared" si="9"/>
        <v>0.25</v>
      </c>
    </row>
    <row r="25" spans="6:10" x14ac:dyDescent="0.35">
      <c r="F25">
        <f t="shared" si="9"/>
        <v>9</v>
      </c>
      <c r="G25">
        <f t="shared" si="9"/>
        <v>0.11111111111111116</v>
      </c>
      <c r="H25">
        <f t="shared" si="9"/>
        <v>0.11111111111111116</v>
      </c>
      <c r="I25">
        <f t="shared" si="9"/>
        <v>0.25</v>
      </c>
      <c r="J25">
        <f t="shared" si="9"/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EAC6-D89C-4191-BCB3-855D45FA60EC}">
  <dimension ref="D3:S25"/>
  <sheetViews>
    <sheetView tabSelected="1" workbookViewId="0">
      <selection activeCell="G9" sqref="G9"/>
    </sheetView>
  </sheetViews>
  <sheetFormatPr defaultRowHeight="14.5" x14ac:dyDescent="0.35"/>
  <sheetData>
    <row r="3" spans="4:19" x14ac:dyDescent="0.35">
      <c r="E3" t="s">
        <v>23</v>
      </c>
    </row>
    <row r="6" spans="4:19" x14ac:dyDescent="0.35">
      <c r="E6" s="6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15</v>
      </c>
      <c r="N6" s="7" t="s">
        <v>16</v>
      </c>
      <c r="O6" s="7" t="s">
        <v>12</v>
      </c>
      <c r="P6" s="7" t="s">
        <v>13</v>
      </c>
      <c r="Q6" s="7" t="s">
        <v>17</v>
      </c>
      <c r="R6" s="7" t="s">
        <v>18</v>
      </c>
      <c r="S6" s="8" t="s">
        <v>19</v>
      </c>
    </row>
    <row r="7" spans="4:19" x14ac:dyDescent="0.35">
      <c r="D7" t="s">
        <v>14</v>
      </c>
      <c r="E7" s="4">
        <v>1</v>
      </c>
      <c r="F7" s="11">
        <v>0.7</v>
      </c>
      <c r="G7" s="11">
        <v>0.6</v>
      </c>
      <c r="H7" s="11">
        <v>0.8</v>
      </c>
      <c r="I7" s="11">
        <v>0.7</v>
      </c>
      <c r="J7" s="11">
        <v>0.9</v>
      </c>
      <c r="K7" s="13">
        <f>SUM(F7:J7)/5</f>
        <v>0.74</v>
      </c>
      <c r="L7">
        <v>0.3</v>
      </c>
      <c r="M7" t="b">
        <f>MIN(F7:J7)&gt;L7</f>
        <v>1</v>
      </c>
      <c r="N7" t="b">
        <f>FALSE</f>
        <v>0</v>
      </c>
      <c r="O7">
        <f>IF(OR($N$7:$N$11)=0,2,O10)</f>
        <v>4.9999999999999489E-3</v>
      </c>
      <c r="P7">
        <f>ABS(MIN(F7:J7)-L7)</f>
        <v>0.3</v>
      </c>
      <c r="Q7">
        <f>(M7*N7/O7)^2</f>
        <v>0</v>
      </c>
      <c r="R7">
        <f>((1-M7)*(1-N7)/P7)^2</f>
        <v>0</v>
      </c>
      <c r="S7" s="2">
        <f>((1-M7)*N7/MAX(O7/2, P7))^2</f>
        <v>0</v>
      </c>
    </row>
    <row r="8" spans="4:19" x14ac:dyDescent="0.35">
      <c r="E8" s="4">
        <v>2</v>
      </c>
      <c r="F8" s="11">
        <v>0.7</v>
      </c>
      <c r="G8" s="16">
        <v>0.5</v>
      </c>
      <c r="H8" s="11">
        <v>0.7</v>
      </c>
      <c r="I8" s="11">
        <v>0.7</v>
      </c>
      <c r="J8" s="11">
        <v>0.8</v>
      </c>
      <c r="K8" s="14">
        <f t="shared" ref="K8:K11" si="0">SUM(F8:J8)/5</f>
        <v>0.67999999999999994</v>
      </c>
      <c r="L8">
        <v>0.3</v>
      </c>
      <c r="M8" t="b">
        <f t="shared" ref="M8:M11" si="1">MIN(F8:J8)&gt;L8</f>
        <v>1</v>
      </c>
      <c r="N8" t="b">
        <f>K8&lt;$K$7</f>
        <v>1</v>
      </c>
      <c r="O8">
        <f>ABS(K8-$K$7)/2</f>
        <v>3.0000000000000027E-2</v>
      </c>
      <c r="P8">
        <f t="shared" ref="P8:P11" si="2">ABS(MIN(F8:J8)-L8)</f>
        <v>0.2</v>
      </c>
      <c r="Q8">
        <f t="shared" ref="Q8:Q11" si="3">(M8*N8/O8)^2</f>
        <v>1111.1111111111093</v>
      </c>
      <c r="R8">
        <f t="shared" ref="R8:R11" si="4">((1-M8)*(1-N8)/P8)^2</f>
        <v>0</v>
      </c>
      <c r="S8" s="2">
        <f t="shared" ref="S8:S11" si="5">((1-M8)*N8/MAX(O8/2, P8))^2</f>
        <v>0</v>
      </c>
    </row>
    <row r="9" spans="4:19" x14ac:dyDescent="0.35">
      <c r="E9" s="4">
        <v>3</v>
      </c>
      <c r="F9" s="11">
        <v>0.15</v>
      </c>
      <c r="G9" s="11">
        <v>0.7</v>
      </c>
      <c r="H9" s="11">
        <v>0.8</v>
      </c>
      <c r="I9" s="11">
        <v>0.9</v>
      </c>
      <c r="J9" s="11">
        <v>0.9</v>
      </c>
      <c r="K9" s="14">
        <f t="shared" si="0"/>
        <v>0.69</v>
      </c>
      <c r="L9">
        <v>0.3</v>
      </c>
      <c r="M9" t="b">
        <f t="shared" si="1"/>
        <v>0</v>
      </c>
      <c r="N9" t="b">
        <f t="shared" ref="N9:N11" si="6">K9&lt;$K$7</f>
        <v>1</v>
      </c>
      <c r="O9">
        <f t="shared" ref="O9:O11" si="7">ABS(K9-$K$7)/2</f>
        <v>2.5000000000000022E-2</v>
      </c>
      <c r="P9">
        <f t="shared" si="2"/>
        <v>0.15</v>
      </c>
      <c r="Q9">
        <f t="shared" si="3"/>
        <v>0</v>
      </c>
      <c r="R9">
        <f t="shared" si="4"/>
        <v>0</v>
      </c>
      <c r="S9" s="2">
        <f t="shared" si="5"/>
        <v>44.44444444444445</v>
      </c>
    </row>
    <row r="10" spans="4:19" x14ac:dyDescent="0.35">
      <c r="D10" t="s">
        <v>22</v>
      </c>
      <c r="E10" s="4">
        <v>4</v>
      </c>
      <c r="F10" s="11">
        <v>0.15</v>
      </c>
      <c r="G10" s="11">
        <v>0.9</v>
      </c>
      <c r="H10" s="11">
        <v>0.9</v>
      </c>
      <c r="I10" s="11">
        <v>0.9</v>
      </c>
      <c r="J10" s="11">
        <v>0.8</v>
      </c>
      <c r="K10" s="14">
        <f t="shared" si="0"/>
        <v>0.73000000000000009</v>
      </c>
      <c r="L10">
        <v>0.3</v>
      </c>
      <c r="M10" t="b">
        <f t="shared" si="1"/>
        <v>0</v>
      </c>
      <c r="N10" t="b">
        <f t="shared" si="6"/>
        <v>1</v>
      </c>
      <c r="O10">
        <f t="shared" si="7"/>
        <v>4.9999999999999489E-3</v>
      </c>
      <c r="P10">
        <f t="shared" si="2"/>
        <v>0.15</v>
      </c>
      <c r="Q10">
        <f t="shared" si="3"/>
        <v>0</v>
      </c>
      <c r="R10">
        <f t="shared" si="4"/>
        <v>0</v>
      </c>
      <c r="S10" s="2">
        <f t="shared" si="5"/>
        <v>44.44444444444445</v>
      </c>
    </row>
    <row r="11" spans="4:19" x14ac:dyDescent="0.35">
      <c r="E11" s="5">
        <v>5</v>
      </c>
      <c r="F11" s="12">
        <v>0.1</v>
      </c>
      <c r="G11" s="12">
        <v>0.9</v>
      </c>
      <c r="H11" s="12">
        <v>0.9</v>
      </c>
      <c r="I11" s="12">
        <v>0.8</v>
      </c>
      <c r="J11" s="12">
        <v>0.8</v>
      </c>
      <c r="K11" s="15">
        <f t="shared" si="0"/>
        <v>0.7</v>
      </c>
      <c r="L11" s="1">
        <v>0.3</v>
      </c>
      <c r="M11" s="1" t="b">
        <f t="shared" si="1"/>
        <v>0</v>
      </c>
      <c r="N11" s="1" t="b">
        <f t="shared" si="6"/>
        <v>1</v>
      </c>
      <c r="O11" s="1">
        <f t="shared" si="7"/>
        <v>2.0000000000000018E-2</v>
      </c>
      <c r="P11" s="1">
        <f t="shared" si="2"/>
        <v>0.19999999999999998</v>
      </c>
      <c r="Q11" s="1">
        <f t="shared" si="3"/>
        <v>0</v>
      </c>
      <c r="R11" s="1">
        <f t="shared" si="4"/>
        <v>0</v>
      </c>
      <c r="S11" s="3">
        <f t="shared" si="5"/>
        <v>25</v>
      </c>
    </row>
    <row r="15" spans="4:19" x14ac:dyDescent="0.35">
      <c r="H15" t="s">
        <v>8</v>
      </c>
      <c r="I15" t="s">
        <v>9</v>
      </c>
      <c r="J15" t="s">
        <v>10</v>
      </c>
      <c r="K15" t="s">
        <v>11</v>
      </c>
    </row>
    <row r="16" spans="4:19" x14ac:dyDescent="0.35">
      <c r="H16">
        <f>1/(MIN($O$7/2,$P$7))^2</f>
        <v>160000.00000000326</v>
      </c>
      <c r="I16">
        <f>SUM(Q7:Q11)</f>
        <v>1111.1111111111093</v>
      </c>
      <c r="J16">
        <f>SUM(R7:R11)</f>
        <v>0</v>
      </c>
      <c r="K16">
        <f>SUM(S7:S11)</f>
        <v>113.8888888888889</v>
      </c>
    </row>
    <row r="21" spans="6:10" x14ac:dyDescent="0.35">
      <c r="F21">
        <f>(1/F7) - 1</f>
        <v>0.4285714285714286</v>
      </c>
      <c r="G21">
        <f t="shared" ref="G21:J21" si="8">(1/G7) - 1</f>
        <v>0.66666666666666674</v>
      </c>
      <c r="H21">
        <f t="shared" si="8"/>
        <v>0.25</v>
      </c>
      <c r="I21">
        <f t="shared" si="8"/>
        <v>0.4285714285714286</v>
      </c>
      <c r="J21">
        <f t="shared" si="8"/>
        <v>0.11111111111111116</v>
      </c>
    </row>
    <row r="22" spans="6:10" x14ac:dyDescent="0.35">
      <c r="F22">
        <f t="shared" ref="F22:J22" si="9">(1/F8) - 1</f>
        <v>0.4285714285714286</v>
      </c>
      <c r="G22" s="9">
        <f t="shared" si="9"/>
        <v>1</v>
      </c>
      <c r="H22">
        <f t="shared" si="9"/>
        <v>0.4285714285714286</v>
      </c>
      <c r="I22">
        <f t="shared" si="9"/>
        <v>0.4285714285714286</v>
      </c>
      <c r="J22">
        <f t="shared" si="9"/>
        <v>0.25</v>
      </c>
    </row>
    <row r="23" spans="6:10" x14ac:dyDescent="0.35">
      <c r="F23">
        <f t="shared" ref="F23:J23" si="10">(1/F9) - 1</f>
        <v>5.666666666666667</v>
      </c>
      <c r="G23">
        <f t="shared" si="10"/>
        <v>0.4285714285714286</v>
      </c>
      <c r="H23">
        <f t="shared" si="10"/>
        <v>0.25</v>
      </c>
      <c r="I23">
        <f t="shared" si="10"/>
        <v>0.11111111111111116</v>
      </c>
      <c r="J23">
        <f t="shared" si="10"/>
        <v>0.11111111111111116</v>
      </c>
    </row>
    <row r="24" spans="6:10" x14ac:dyDescent="0.35">
      <c r="F24">
        <f t="shared" ref="F24:J24" si="11">(1/F10) - 1</f>
        <v>5.666666666666667</v>
      </c>
      <c r="G24">
        <f t="shared" si="11"/>
        <v>0.11111111111111116</v>
      </c>
      <c r="H24">
        <f t="shared" si="11"/>
        <v>0.11111111111111116</v>
      </c>
      <c r="I24">
        <f t="shared" si="11"/>
        <v>0.11111111111111116</v>
      </c>
      <c r="J24">
        <f t="shared" si="11"/>
        <v>0.25</v>
      </c>
    </row>
    <row r="25" spans="6:10" x14ac:dyDescent="0.35">
      <c r="F25">
        <f t="shared" ref="F25:J25" si="12">(1/F11) - 1</f>
        <v>9</v>
      </c>
      <c r="G25">
        <f t="shared" si="12"/>
        <v>0.11111111111111116</v>
      </c>
      <c r="H25">
        <f t="shared" si="12"/>
        <v>0.11111111111111116</v>
      </c>
      <c r="I25">
        <f t="shared" si="12"/>
        <v>0.25</v>
      </c>
      <c r="J25">
        <f t="shared" si="12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Heda</dc:creator>
  <cp:lastModifiedBy>Preethi Sravani Malyala</cp:lastModifiedBy>
  <dcterms:created xsi:type="dcterms:W3CDTF">2024-03-14T03:35:31Z</dcterms:created>
  <dcterms:modified xsi:type="dcterms:W3CDTF">2024-03-19T09:57:41Z</dcterms:modified>
</cp:coreProperties>
</file>