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activeTab="3"/>
  </bookViews>
  <sheets>
    <sheet name="data" sheetId="2" r:id="rId1"/>
    <sheet name="Table for manuscript" sheetId="6" r:id="rId2"/>
    <sheet name="References" sheetId="7" r:id="rId3"/>
    <sheet name="raw_data" sheetId="1" r:id="rId4"/>
    <sheet name="resource_constraints" sheetId="4" r:id="rId5"/>
    <sheet name="hr_constraint" sheetId="5" r:id="rId6"/>
    <sheet name="hr_constraint_old" sheetId="3" r:id="rId7"/>
  </sheets>
  <externalReferences>
    <externalReference r:id="rId8"/>
  </externalReferences>
  <definedNames>
    <definedName name="_xlnm._FilterDatabase" localSheetId="0" hidden="1">data!$A$1:$AF$131</definedName>
    <definedName name="_xlnm._FilterDatabase" localSheetId="3" hidden="1">raw_data!$A$3:$CS$326</definedName>
    <definedName name="_xlnm._FilterDatabase" localSheetId="1" hidden="1">'Table for manuscript'!$A$2:$Q$130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5" i="2" l="1"/>
  <c r="D55" i="2"/>
  <c r="H55" i="2"/>
  <c r="I55" i="2"/>
  <c r="J55" i="2"/>
  <c r="K55" i="2"/>
  <c r="L55" i="2"/>
  <c r="M55" i="2"/>
  <c r="N55" i="2"/>
  <c r="O55" i="2"/>
  <c r="P55" i="2"/>
  <c r="Q55" i="2"/>
  <c r="R55" i="2"/>
  <c r="S55" i="2"/>
  <c r="AE55" i="2"/>
  <c r="AG55" i="2"/>
  <c r="AH55" i="2"/>
  <c r="C56" i="2"/>
  <c r="D56" i="2"/>
  <c r="H56" i="2"/>
  <c r="I56" i="2"/>
  <c r="J56" i="2"/>
  <c r="L56" i="2"/>
  <c r="M56" i="2"/>
  <c r="N56" i="2"/>
  <c r="O56" i="2"/>
  <c r="P56" i="2"/>
  <c r="Q56" i="2"/>
  <c r="R56" i="2"/>
  <c r="S56" i="2"/>
  <c r="T56" i="2"/>
  <c r="U56" i="2"/>
  <c r="V56" i="2"/>
  <c r="X56" i="2"/>
  <c r="Y56" i="2"/>
  <c r="Z56" i="2"/>
  <c r="AA56" i="2"/>
  <c r="AB56" i="2"/>
  <c r="AC56" i="2"/>
  <c r="AD56" i="2"/>
  <c r="AE56" i="2"/>
  <c r="AF56" i="2"/>
  <c r="AG56" i="2"/>
  <c r="AH56" i="2"/>
  <c r="A56" i="2"/>
  <c r="A55" i="2"/>
  <c r="CL99" i="1"/>
  <c r="CM99" i="1" s="1"/>
  <c r="E56" i="2" s="1"/>
  <c r="CJ98" i="1"/>
  <c r="AF55" i="2" s="1"/>
  <c r="CI98" i="1"/>
  <c r="CH98" i="1"/>
  <c r="AD55" i="2" s="1"/>
  <c r="CG98" i="1"/>
  <c r="AC55" i="2" s="1"/>
  <c r="CF98" i="1"/>
  <c r="AB55" i="2" s="1"/>
  <c r="CE98" i="1"/>
  <c r="AA55" i="2" s="1"/>
  <c r="CD98" i="1"/>
  <c r="Z55" i="2" s="1"/>
  <c r="CC98" i="1"/>
  <c r="Y55" i="2" s="1"/>
  <c r="CB98" i="1"/>
  <c r="X55" i="2" s="1"/>
  <c r="BZ98" i="1"/>
  <c r="V55" i="2" s="1"/>
  <c r="BY98" i="1"/>
  <c r="U55" i="2" s="1"/>
  <c r="BX98" i="1"/>
  <c r="T55" i="2" s="1"/>
  <c r="BN99" i="1"/>
  <c r="K56" i="2" s="1"/>
  <c r="BN98" i="1"/>
  <c r="BL98" i="1"/>
  <c r="BL99" i="1"/>
  <c r="AB99" i="1"/>
  <c r="R98" i="1"/>
  <c r="AB98" i="1" s="1"/>
  <c r="R99" i="1"/>
  <c r="CN99" i="1" s="1"/>
  <c r="CO99" i="1" s="1"/>
  <c r="Q99" i="1"/>
  <c r="Q98" i="1"/>
  <c r="O99" i="1"/>
  <c r="O98" i="1"/>
  <c r="CL98" i="1" s="1"/>
  <c r="CM98" i="1" s="1"/>
  <c r="E55" i="2" s="1"/>
  <c r="N99" i="1"/>
  <c r="N98" i="1"/>
  <c r="CN98" i="1" l="1"/>
  <c r="CP99" i="1"/>
  <c r="CO98" i="1" l="1"/>
  <c r="CP98" i="1"/>
  <c r="CQ99" i="1"/>
  <c r="F56" i="2"/>
  <c r="D32" i="7"/>
  <c r="D48" i="7"/>
  <c r="D52" i="7"/>
  <c r="D56" i="7"/>
  <c r="D8"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2" i="7"/>
  <c r="D57" i="7"/>
  <c r="D3" i="7"/>
  <c r="D4" i="7"/>
  <c r="D5" i="7"/>
  <c r="D6" i="7"/>
  <c r="D7" i="7"/>
  <c r="D9" i="7"/>
  <c r="D10" i="7"/>
  <c r="D11" i="7"/>
  <c r="D12" i="7"/>
  <c r="D13" i="7"/>
  <c r="D14" i="7"/>
  <c r="D15" i="7"/>
  <c r="D16" i="7"/>
  <c r="D17" i="7"/>
  <c r="D18" i="7"/>
  <c r="D19" i="7"/>
  <c r="D20" i="7"/>
  <c r="D21" i="7"/>
  <c r="D22" i="7"/>
  <c r="D23" i="7"/>
  <c r="D25" i="7"/>
  <c r="D26" i="7"/>
  <c r="D27" i="7"/>
  <c r="D29" i="7"/>
  <c r="D30" i="7"/>
  <c r="D31" i="7"/>
  <c r="D33" i="7"/>
  <c r="D34" i="7"/>
  <c r="D35" i="7"/>
  <c r="D37" i="7"/>
  <c r="D38" i="7"/>
  <c r="D39" i="7"/>
  <c r="D41" i="7"/>
  <c r="D42" i="7"/>
  <c r="D43" i="7"/>
  <c r="D45" i="7"/>
  <c r="D46" i="7"/>
  <c r="D47" i="7"/>
  <c r="D49" i="7"/>
  <c r="D50" i="7"/>
  <c r="D51" i="7"/>
  <c r="D53" i="7"/>
  <c r="D54" i="7"/>
  <c r="D55" i="7"/>
  <c r="D58" i="7"/>
  <c r="D2" i="7"/>
  <c r="D5" i="2"/>
  <c r="E5" i="2"/>
  <c r="F5" i="2"/>
  <c r="H5" i="2"/>
  <c r="I5" i="2"/>
  <c r="J5" i="2"/>
  <c r="K5" i="2"/>
  <c r="L5" i="2"/>
  <c r="M5" i="2"/>
  <c r="N5" i="2"/>
  <c r="O5" i="2"/>
  <c r="P5" i="2"/>
  <c r="Q5" i="2"/>
  <c r="R5" i="2"/>
  <c r="S5" i="2"/>
  <c r="T5" i="2"/>
  <c r="U5" i="2"/>
  <c r="V5" i="2"/>
  <c r="X5" i="2"/>
  <c r="Y5" i="2"/>
  <c r="Z5" i="2"/>
  <c r="AA5" i="2"/>
  <c r="AB5" i="2"/>
  <c r="AC5" i="2"/>
  <c r="AD5" i="2"/>
  <c r="AE5" i="2"/>
  <c r="AF5" i="2"/>
  <c r="AG5" i="2"/>
  <c r="AH5" i="2"/>
  <c r="D6" i="2"/>
  <c r="E6" i="2"/>
  <c r="F6" i="2"/>
  <c r="H6" i="2"/>
  <c r="I6" i="2"/>
  <c r="J6" i="2"/>
  <c r="K6" i="2"/>
  <c r="L6" i="2"/>
  <c r="M6" i="2"/>
  <c r="N6" i="2"/>
  <c r="O6" i="2"/>
  <c r="P6" i="2"/>
  <c r="Q6" i="2"/>
  <c r="R6" i="2"/>
  <c r="S6" i="2"/>
  <c r="T6" i="2"/>
  <c r="U6" i="2"/>
  <c r="V6" i="2"/>
  <c r="X6" i="2"/>
  <c r="Y6" i="2"/>
  <c r="Z6" i="2"/>
  <c r="AA6" i="2"/>
  <c r="AB6" i="2"/>
  <c r="AC6" i="2"/>
  <c r="AD6" i="2"/>
  <c r="AE6" i="2"/>
  <c r="AF6" i="2"/>
  <c r="AG6" i="2"/>
  <c r="AH6" i="2"/>
  <c r="D7" i="2"/>
  <c r="E7" i="2"/>
  <c r="F7" i="2"/>
  <c r="H7" i="2"/>
  <c r="I7" i="2"/>
  <c r="J7" i="2"/>
  <c r="K7" i="2"/>
  <c r="L7" i="2"/>
  <c r="M7" i="2"/>
  <c r="N7" i="2"/>
  <c r="O7" i="2"/>
  <c r="P7" i="2"/>
  <c r="Q7" i="2"/>
  <c r="R7" i="2"/>
  <c r="S7" i="2"/>
  <c r="T7" i="2"/>
  <c r="U7" i="2"/>
  <c r="V7" i="2"/>
  <c r="X7" i="2"/>
  <c r="Y7" i="2"/>
  <c r="Z7" i="2"/>
  <c r="AA7" i="2"/>
  <c r="AB7" i="2"/>
  <c r="AC7" i="2"/>
  <c r="AD7" i="2"/>
  <c r="AE7" i="2"/>
  <c r="AF7" i="2"/>
  <c r="AG7" i="2"/>
  <c r="AH7" i="2"/>
  <c r="D8" i="2"/>
  <c r="E8" i="2"/>
  <c r="F8" i="2"/>
  <c r="H8" i="2"/>
  <c r="I8" i="2"/>
  <c r="J8" i="2"/>
  <c r="K8" i="2"/>
  <c r="L8" i="2"/>
  <c r="M8" i="2"/>
  <c r="N8" i="2"/>
  <c r="O8" i="2"/>
  <c r="P8" i="2"/>
  <c r="Q8" i="2"/>
  <c r="R8" i="2"/>
  <c r="S8" i="2"/>
  <c r="T8" i="2"/>
  <c r="U8" i="2"/>
  <c r="V8" i="2"/>
  <c r="X8" i="2"/>
  <c r="Y8" i="2"/>
  <c r="Z8" i="2"/>
  <c r="AA8" i="2"/>
  <c r="AB8" i="2"/>
  <c r="AC8" i="2"/>
  <c r="AD8" i="2"/>
  <c r="AE8" i="2"/>
  <c r="AF8" i="2"/>
  <c r="AG8" i="2"/>
  <c r="AH8" i="2"/>
  <c r="D9" i="2"/>
  <c r="E9" i="2"/>
  <c r="F9" i="2"/>
  <c r="H9" i="2"/>
  <c r="I9" i="2"/>
  <c r="J9" i="2"/>
  <c r="K9" i="2"/>
  <c r="L9" i="2"/>
  <c r="M9" i="2"/>
  <c r="N9" i="2"/>
  <c r="O9" i="2"/>
  <c r="P9" i="2"/>
  <c r="Q9" i="2"/>
  <c r="R9" i="2"/>
  <c r="S9" i="2"/>
  <c r="T9" i="2"/>
  <c r="U9" i="2"/>
  <c r="V9" i="2"/>
  <c r="X9" i="2"/>
  <c r="Y9" i="2"/>
  <c r="Z9" i="2"/>
  <c r="AA9" i="2"/>
  <c r="AB9" i="2"/>
  <c r="AC9" i="2"/>
  <c r="AD9" i="2"/>
  <c r="AE9" i="2"/>
  <c r="AF9" i="2"/>
  <c r="AG9" i="2"/>
  <c r="AH9" i="2"/>
  <c r="D10" i="2"/>
  <c r="E10" i="2"/>
  <c r="F10" i="2"/>
  <c r="H10" i="2"/>
  <c r="I10" i="2"/>
  <c r="J10" i="2"/>
  <c r="K10" i="2"/>
  <c r="L10" i="2"/>
  <c r="M10" i="2"/>
  <c r="N10" i="2"/>
  <c r="O10" i="2"/>
  <c r="P10" i="2"/>
  <c r="Q10" i="2"/>
  <c r="R10" i="2"/>
  <c r="S10" i="2"/>
  <c r="T10" i="2"/>
  <c r="U10" i="2"/>
  <c r="V10" i="2"/>
  <c r="X10" i="2"/>
  <c r="Y10" i="2"/>
  <c r="Z10" i="2"/>
  <c r="AA10" i="2"/>
  <c r="AB10" i="2"/>
  <c r="AC10" i="2"/>
  <c r="AD10" i="2"/>
  <c r="AE10" i="2"/>
  <c r="AF10" i="2"/>
  <c r="AG10" i="2"/>
  <c r="AH10" i="2"/>
  <c r="D11" i="2"/>
  <c r="E11" i="2"/>
  <c r="F11" i="2"/>
  <c r="H11" i="2"/>
  <c r="I11" i="2"/>
  <c r="J11" i="2"/>
  <c r="K11" i="2"/>
  <c r="L11" i="2"/>
  <c r="M11" i="2"/>
  <c r="N11" i="2"/>
  <c r="O11" i="2"/>
  <c r="P11" i="2"/>
  <c r="Q11" i="2"/>
  <c r="R11" i="2"/>
  <c r="S11" i="2"/>
  <c r="T11" i="2"/>
  <c r="U11" i="2"/>
  <c r="V11" i="2"/>
  <c r="X11" i="2"/>
  <c r="Y11" i="2"/>
  <c r="Z11" i="2"/>
  <c r="AA11" i="2"/>
  <c r="AB11" i="2"/>
  <c r="AC11" i="2"/>
  <c r="AD11" i="2"/>
  <c r="AE11" i="2"/>
  <c r="AF11" i="2"/>
  <c r="AG11" i="2"/>
  <c r="AH11" i="2"/>
  <c r="D12" i="2"/>
  <c r="E12" i="2"/>
  <c r="F12" i="2"/>
  <c r="H12" i="2"/>
  <c r="I12" i="2"/>
  <c r="J12" i="2"/>
  <c r="K12" i="2"/>
  <c r="L12" i="2"/>
  <c r="M12" i="2"/>
  <c r="N12" i="2"/>
  <c r="O12" i="2"/>
  <c r="P12" i="2"/>
  <c r="Q12" i="2"/>
  <c r="R12" i="2"/>
  <c r="S12" i="2"/>
  <c r="T12" i="2"/>
  <c r="U12" i="2"/>
  <c r="V12" i="2"/>
  <c r="X12" i="2"/>
  <c r="Y12" i="2"/>
  <c r="Z12" i="2"/>
  <c r="AA12" i="2"/>
  <c r="AB12" i="2"/>
  <c r="AC12" i="2"/>
  <c r="AD12" i="2"/>
  <c r="AE12" i="2"/>
  <c r="AF12" i="2"/>
  <c r="AG12" i="2"/>
  <c r="AH12" i="2"/>
  <c r="D13" i="2"/>
  <c r="E13" i="2"/>
  <c r="F13" i="2"/>
  <c r="H13" i="2"/>
  <c r="I13" i="2"/>
  <c r="J13" i="2"/>
  <c r="K13" i="2"/>
  <c r="L13" i="2"/>
  <c r="M13" i="2"/>
  <c r="N13" i="2"/>
  <c r="O13" i="2"/>
  <c r="P13" i="2"/>
  <c r="Q13" i="2"/>
  <c r="R13" i="2"/>
  <c r="S13" i="2"/>
  <c r="T13" i="2"/>
  <c r="U13" i="2"/>
  <c r="V13" i="2"/>
  <c r="X13" i="2"/>
  <c r="Y13" i="2"/>
  <c r="Z13" i="2"/>
  <c r="AA13" i="2"/>
  <c r="AB13" i="2"/>
  <c r="AC13" i="2"/>
  <c r="AD13" i="2"/>
  <c r="AE13" i="2"/>
  <c r="AF13" i="2"/>
  <c r="AG13" i="2"/>
  <c r="AH13" i="2"/>
  <c r="D14" i="2"/>
  <c r="E14" i="2"/>
  <c r="F14" i="2"/>
  <c r="H14" i="2"/>
  <c r="I14" i="2"/>
  <c r="J14" i="2"/>
  <c r="K14" i="2"/>
  <c r="L14" i="2"/>
  <c r="M14" i="2"/>
  <c r="N14" i="2"/>
  <c r="O14" i="2"/>
  <c r="P14" i="2"/>
  <c r="Q14" i="2"/>
  <c r="R14" i="2"/>
  <c r="S14" i="2"/>
  <c r="T14" i="2"/>
  <c r="U14" i="2"/>
  <c r="V14" i="2"/>
  <c r="X14" i="2"/>
  <c r="Y14" i="2"/>
  <c r="Z14" i="2"/>
  <c r="AA14" i="2"/>
  <c r="AB14" i="2"/>
  <c r="AC14" i="2"/>
  <c r="AD14" i="2"/>
  <c r="AE14" i="2"/>
  <c r="AF14" i="2"/>
  <c r="AG14" i="2"/>
  <c r="AH14" i="2"/>
  <c r="D15" i="2"/>
  <c r="E15" i="2"/>
  <c r="F15" i="2"/>
  <c r="H15" i="2"/>
  <c r="I15" i="2"/>
  <c r="J15" i="2"/>
  <c r="K15" i="2"/>
  <c r="L15" i="2"/>
  <c r="M15" i="2"/>
  <c r="N15" i="2"/>
  <c r="O15" i="2"/>
  <c r="P15" i="2"/>
  <c r="Q15" i="2"/>
  <c r="R15" i="2"/>
  <c r="S15" i="2"/>
  <c r="T15" i="2"/>
  <c r="U15" i="2"/>
  <c r="V15" i="2"/>
  <c r="X15" i="2"/>
  <c r="Y15" i="2"/>
  <c r="Z15" i="2"/>
  <c r="AA15" i="2"/>
  <c r="AB15" i="2"/>
  <c r="AC15" i="2"/>
  <c r="AD15" i="2"/>
  <c r="AE15" i="2"/>
  <c r="AF15" i="2"/>
  <c r="AG15" i="2"/>
  <c r="AH15" i="2"/>
  <c r="D16" i="2"/>
  <c r="E16" i="2"/>
  <c r="F16" i="2"/>
  <c r="H16" i="2"/>
  <c r="I16" i="2"/>
  <c r="J16" i="2"/>
  <c r="K16" i="2"/>
  <c r="L16" i="2"/>
  <c r="M16" i="2"/>
  <c r="N16" i="2"/>
  <c r="O16" i="2"/>
  <c r="P16" i="2"/>
  <c r="Q16" i="2"/>
  <c r="R16" i="2"/>
  <c r="S16" i="2"/>
  <c r="T16" i="2"/>
  <c r="U16" i="2"/>
  <c r="V16" i="2"/>
  <c r="X16" i="2"/>
  <c r="Y16" i="2"/>
  <c r="Z16" i="2"/>
  <c r="AA16" i="2"/>
  <c r="AB16" i="2"/>
  <c r="AC16" i="2"/>
  <c r="AD16" i="2"/>
  <c r="AE16" i="2"/>
  <c r="AF16" i="2"/>
  <c r="AG16" i="2"/>
  <c r="AH16" i="2"/>
  <c r="D17" i="2"/>
  <c r="E17" i="2"/>
  <c r="F17" i="2"/>
  <c r="H17" i="2"/>
  <c r="I17" i="2"/>
  <c r="J17" i="2"/>
  <c r="K17" i="2"/>
  <c r="L17" i="2"/>
  <c r="M17" i="2"/>
  <c r="N17" i="2"/>
  <c r="O17" i="2"/>
  <c r="P17" i="2"/>
  <c r="Q17" i="2"/>
  <c r="R17" i="2"/>
  <c r="S17" i="2"/>
  <c r="T17" i="2"/>
  <c r="U17" i="2"/>
  <c r="V17" i="2"/>
  <c r="X17" i="2"/>
  <c r="Y17" i="2"/>
  <c r="Z17" i="2"/>
  <c r="AA17" i="2"/>
  <c r="AB17" i="2"/>
  <c r="AC17" i="2"/>
  <c r="AD17" i="2"/>
  <c r="AE17" i="2"/>
  <c r="AF17" i="2"/>
  <c r="AG17" i="2"/>
  <c r="AH17" i="2"/>
  <c r="D18" i="2"/>
  <c r="E18" i="2"/>
  <c r="F18" i="2"/>
  <c r="H18" i="2"/>
  <c r="I18" i="2"/>
  <c r="J18" i="2"/>
  <c r="K18" i="2"/>
  <c r="L18" i="2"/>
  <c r="M18" i="2"/>
  <c r="N18" i="2"/>
  <c r="O18" i="2"/>
  <c r="P18" i="2"/>
  <c r="Q18" i="2"/>
  <c r="R18" i="2"/>
  <c r="S18" i="2"/>
  <c r="T18" i="2"/>
  <c r="U18" i="2"/>
  <c r="V18" i="2"/>
  <c r="X18" i="2"/>
  <c r="Y18" i="2"/>
  <c r="Z18" i="2"/>
  <c r="AA18" i="2"/>
  <c r="AB18" i="2"/>
  <c r="AC18" i="2"/>
  <c r="AD18" i="2"/>
  <c r="AE18" i="2"/>
  <c r="AF18" i="2"/>
  <c r="AG18" i="2"/>
  <c r="AH18" i="2"/>
  <c r="D19" i="2"/>
  <c r="E19" i="2"/>
  <c r="F19" i="2"/>
  <c r="H19" i="2"/>
  <c r="I19" i="2"/>
  <c r="J19" i="2"/>
  <c r="K19" i="2"/>
  <c r="L19" i="2"/>
  <c r="M19" i="2"/>
  <c r="N19" i="2"/>
  <c r="O19" i="2"/>
  <c r="P19" i="2"/>
  <c r="Q19" i="2"/>
  <c r="R19" i="2"/>
  <c r="S19" i="2"/>
  <c r="T19" i="2"/>
  <c r="U19" i="2"/>
  <c r="V19" i="2"/>
  <c r="X19" i="2"/>
  <c r="Y19" i="2"/>
  <c r="Z19" i="2"/>
  <c r="AA19" i="2"/>
  <c r="AB19" i="2"/>
  <c r="AC19" i="2"/>
  <c r="AD19" i="2"/>
  <c r="AE19" i="2"/>
  <c r="AF19" i="2"/>
  <c r="AG19" i="2"/>
  <c r="AH19" i="2"/>
  <c r="D20" i="2"/>
  <c r="E20" i="2"/>
  <c r="F20" i="2"/>
  <c r="H20" i="2"/>
  <c r="I20" i="2"/>
  <c r="J20" i="2"/>
  <c r="K20" i="2"/>
  <c r="L20" i="2"/>
  <c r="M20" i="2"/>
  <c r="N20" i="2"/>
  <c r="O20" i="2"/>
  <c r="P20" i="2"/>
  <c r="Q20" i="2"/>
  <c r="R20" i="2"/>
  <c r="S20" i="2"/>
  <c r="T20" i="2"/>
  <c r="U20" i="2"/>
  <c r="V20" i="2"/>
  <c r="X20" i="2"/>
  <c r="Y20" i="2"/>
  <c r="Z20" i="2"/>
  <c r="AA20" i="2"/>
  <c r="AB20" i="2"/>
  <c r="AC20" i="2"/>
  <c r="AD20" i="2"/>
  <c r="AE20" i="2"/>
  <c r="AF20" i="2"/>
  <c r="AG20" i="2"/>
  <c r="AH20" i="2"/>
  <c r="D21" i="2"/>
  <c r="E21" i="2"/>
  <c r="F21" i="2"/>
  <c r="H21" i="2"/>
  <c r="I21" i="2"/>
  <c r="J21" i="2"/>
  <c r="K21" i="2"/>
  <c r="L21" i="2"/>
  <c r="M21" i="2"/>
  <c r="N21" i="2"/>
  <c r="O21" i="2"/>
  <c r="P21" i="2"/>
  <c r="Q21" i="2"/>
  <c r="R21" i="2"/>
  <c r="S21" i="2"/>
  <c r="T21" i="2"/>
  <c r="U21" i="2"/>
  <c r="V21" i="2"/>
  <c r="X21" i="2"/>
  <c r="Y21" i="2"/>
  <c r="Z21" i="2"/>
  <c r="AA21" i="2"/>
  <c r="AB21" i="2"/>
  <c r="AC21" i="2"/>
  <c r="AD21" i="2"/>
  <c r="AE21" i="2"/>
  <c r="AF21" i="2"/>
  <c r="AG21" i="2"/>
  <c r="AH21" i="2"/>
  <c r="D22" i="2"/>
  <c r="E22" i="2"/>
  <c r="F22" i="2"/>
  <c r="H22" i="2"/>
  <c r="I22" i="2"/>
  <c r="J22" i="2"/>
  <c r="K22" i="2"/>
  <c r="L22" i="2"/>
  <c r="M22" i="2"/>
  <c r="N22" i="2"/>
  <c r="O22" i="2"/>
  <c r="P22" i="2"/>
  <c r="Q22" i="2"/>
  <c r="R22" i="2"/>
  <c r="S22" i="2"/>
  <c r="T22" i="2"/>
  <c r="U22" i="2"/>
  <c r="V22" i="2"/>
  <c r="X22" i="2"/>
  <c r="Y22" i="2"/>
  <c r="Z22" i="2"/>
  <c r="AA22" i="2"/>
  <c r="AB22" i="2"/>
  <c r="AC22" i="2"/>
  <c r="AD22" i="2"/>
  <c r="AE22" i="2"/>
  <c r="AF22" i="2"/>
  <c r="AG22" i="2"/>
  <c r="AH22" i="2"/>
  <c r="D23" i="2"/>
  <c r="E23" i="2"/>
  <c r="F23" i="2"/>
  <c r="H23" i="2"/>
  <c r="I23" i="2"/>
  <c r="J23" i="2"/>
  <c r="K23" i="2"/>
  <c r="L23" i="2"/>
  <c r="M23" i="2"/>
  <c r="N23" i="2"/>
  <c r="O23" i="2"/>
  <c r="P23" i="2"/>
  <c r="Q23" i="2"/>
  <c r="R23" i="2"/>
  <c r="S23" i="2"/>
  <c r="T23" i="2"/>
  <c r="U23" i="2"/>
  <c r="V23" i="2"/>
  <c r="X23" i="2"/>
  <c r="Y23" i="2"/>
  <c r="Z23" i="2"/>
  <c r="AA23" i="2"/>
  <c r="AB23" i="2"/>
  <c r="AC23" i="2"/>
  <c r="AD23" i="2"/>
  <c r="AE23" i="2"/>
  <c r="AF23" i="2"/>
  <c r="AG23" i="2"/>
  <c r="AH23" i="2"/>
  <c r="D24" i="2"/>
  <c r="E24" i="2"/>
  <c r="F24" i="2"/>
  <c r="H24" i="2"/>
  <c r="I24" i="2"/>
  <c r="J24" i="2"/>
  <c r="K24" i="2"/>
  <c r="L24" i="2"/>
  <c r="M24" i="2"/>
  <c r="N24" i="2"/>
  <c r="O24" i="2"/>
  <c r="P24" i="2"/>
  <c r="Q24" i="2"/>
  <c r="R24" i="2"/>
  <c r="S24" i="2"/>
  <c r="T24" i="2"/>
  <c r="U24" i="2"/>
  <c r="V24" i="2"/>
  <c r="X24" i="2"/>
  <c r="Y24" i="2"/>
  <c r="Z24" i="2"/>
  <c r="AA24" i="2"/>
  <c r="AB24" i="2"/>
  <c r="AC24" i="2"/>
  <c r="AD24" i="2"/>
  <c r="AE24" i="2"/>
  <c r="AF24" i="2"/>
  <c r="AG24" i="2"/>
  <c r="AH24" i="2"/>
  <c r="D25" i="2"/>
  <c r="E25" i="2"/>
  <c r="F25" i="2"/>
  <c r="H25" i="2"/>
  <c r="I25" i="2"/>
  <c r="J25" i="2"/>
  <c r="K25" i="2"/>
  <c r="L25" i="2"/>
  <c r="M25" i="2"/>
  <c r="N25" i="2"/>
  <c r="O25" i="2"/>
  <c r="P25" i="2"/>
  <c r="Q25" i="2"/>
  <c r="R25" i="2"/>
  <c r="S25" i="2"/>
  <c r="T25" i="2"/>
  <c r="U25" i="2"/>
  <c r="V25" i="2"/>
  <c r="X25" i="2"/>
  <c r="Y25" i="2"/>
  <c r="Z25" i="2"/>
  <c r="AA25" i="2"/>
  <c r="AB25" i="2"/>
  <c r="AC25" i="2"/>
  <c r="AD25" i="2"/>
  <c r="AE25" i="2"/>
  <c r="AF25" i="2"/>
  <c r="AG25" i="2"/>
  <c r="AH25" i="2"/>
  <c r="D26" i="2"/>
  <c r="E26" i="2"/>
  <c r="F26" i="2"/>
  <c r="H26" i="2"/>
  <c r="I26" i="2"/>
  <c r="J26" i="2"/>
  <c r="K26" i="2"/>
  <c r="L26" i="2"/>
  <c r="M26" i="2"/>
  <c r="N26" i="2"/>
  <c r="O26" i="2"/>
  <c r="P26" i="2"/>
  <c r="Q26" i="2"/>
  <c r="R26" i="2"/>
  <c r="S26" i="2"/>
  <c r="T26" i="2"/>
  <c r="U26" i="2"/>
  <c r="V26" i="2"/>
  <c r="X26" i="2"/>
  <c r="Y26" i="2"/>
  <c r="Z26" i="2"/>
  <c r="AA26" i="2"/>
  <c r="AB26" i="2"/>
  <c r="AC26" i="2"/>
  <c r="AD26" i="2"/>
  <c r="AE26" i="2"/>
  <c r="AF26" i="2"/>
  <c r="AG26" i="2"/>
  <c r="AH26" i="2"/>
  <c r="D27" i="2"/>
  <c r="E27" i="2"/>
  <c r="F27" i="2"/>
  <c r="H27" i="2"/>
  <c r="I27" i="2"/>
  <c r="J27" i="2"/>
  <c r="K27" i="2"/>
  <c r="L27" i="2"/>
  <c r="M27" i="2"/>
  <c r="N27" i="2"/>
  <c r="O27" i="2"/>
  <c r="P27" i="2"/>
  <c r="Q27" i="2"/>
  <c r="R27" i="2"/>
  <c r="S27" i="2"/>
  <c r="T27" i="2"/>
  <c r="U27" i="2"/>
  <c r="V27" i="2"/>
  <c r="X27" i="2"/>
  <c r="Y27" i="2"/>
  <c r="Z27" i="2"/>
  <c r="AA27" i="2"/>
  <c r="AB27" i="2"/>
  <c r="AC27" i="2"/>
  <c r="AD27" i="2"/>
  <c r="AE27" i="2"/>
  <c r="AF27" i="2"/>
  <c r="AG27" i="2"/>
  <c r="AH27" i="2"/>
  <c r="D28" i="2"/>
  <c r="E28" i="2"/>
  <c r="F28" i="2"/>
  <c r="H28" i="2"/>
  <c r="I28" i="2"/>
  <c r="J28" i="2"/>
  <c r="K28" i="2"/>
  <c r="L28" i="2"/>
  <c r="M28" i="2"/>
  <c r="N28" i="2"/>
  <c r="O28" i="2"/>
  <c r="P28" i="2"/>
  <c r="Q28" i="2"/>
  <c r="R28" i="2"/>
  <c r="S28" i="2"/>
  <c r="T28" i="2"/>
  <c r="U28" i="2"/>
  <c r="V28" i="2"/>
  <c r="X28" i="2"/>
  <c r="Y28" i="2"/>
  <c r="Z28" i="2"/>
  <c r="AA28" i="2"/>
  <c r="AB28" i="2"/>
  <c r="AC28" i="2"/>
  <c r="AD28" i="2"/>
  <c r="AE28" i="2"/>
  <c r="AF28" i="2"/>
  <c r="AG28" i="2"/>
  <c r="AH28" i="2"/>
  <c r="D29" i="2"/>
  <c r="E29" i="2"/>
  <c r="F29" i="2"/>
  <c r="H29" i="2"/>
  <c r="I29" i="2"/>
  <c r="J29" i="2"/>
  <c r="K29" i="2"/>
  <c r="L29" i="2"/>
  <c r="M29" i="2"/>
  <c r="N29" i="2"/>
  <c r="O29" i="2"/>
  <c r="P29" i="2"/>
  <c r="Q29" i="2"/>
  <c r="R29" i="2"/>
  <c r="S29" i="2"/>
  <c r="T29" i="2"/>
  <c r="U29" i="2"/>
  <c r="V29" i="2"/>
  <c r="X29" i="2"/>
  <c r="Y29" i="2"/>
  <c r="Z29" i="2"/>
  <c r="AA29" i="2"/>
  <c r="AB29" i="2"/>
  <c r="AC29" i="2"/>
  <c r="AD29" i="2"/>
  <c r="AE29" i="2"/>
  <c r="AF29" i="2"/>
  <c r="AG29" i="2"/>
  <c r="AH29" i="2"/>
  <c r="D30" i="2"/>
  <c r="E30" i="2"/>
  <c r="F30" i="2"/>
  <c r="H30" i="2"/>
  <c r="I30" i="2"/>
  <c r="J30" i="2"/>
  <c r="K30" i="2"/>
  <c r="L30" i="2"/>
  <c r="M30" i="2"/>
  <c r="N30" i="2"/>
  <c r="O30" i="2"/>
  <c r="P30" i="2"/>
  <c r="Q30" i="2"/>
  <c r="R30" i="2"/>
  <c r="S30" i="2"/>
  <c r="T30" i="2"/>
  <c r="U30" i="2"/>
  <c r="V30" i="2"/>
  <c r="X30" i="2"/>
  <c r="Y30" i="2"/>
  <c r="Z30" i="2"/>
  <c r="AA30" i="2"/>
  <c r="AB30" i="2"/>
  <c r="AC30" i="2"/>
  <c r="AD30" i="2"/>
  <c r="AE30" i="2"/>
  <c r="AF30" i="2"/>
  <c r="AG30" i="2"/>
  <c r="AH30" i="2"/>
  <c r="D31" i="2"/>
  <c r="E31" i="2"/>
  <c r="F31" i="2"/>
  <c r="H31" i="2"/>
  <c r="I31" i="2"/>
  <c r="J31" i="2"/>
  <c r="K31" i="2"/>
  <c r="L31" i="2"/>
  <c r="M31" i="2"/>
  <c r="N31" i="2"/>
  <c r="O31" i="2"/>
  <c r="P31" i="2"/>
  <c r="Q31" i="2"/>
  <c r="R31" i="2"/>
  <c r="S31" i="2"/>
  <c r="T31" i="2"/>
  <c r="U31" i="2"/>
  <c r="V31" i="2"/>
  <c r="X31" i="2"/>
  <c r="Y31" i="2"/>
  <c r="Z31" i="2"/>
  <c r="AA31" i="2"/>
  <c r="AB31" i="2"/>
  <c r="AC31" i="2"/>
  <c r="AD31" i="2"/>
  <c r="AE31" i="2"/>
  <c r="AF31" i="2"/>
  <c r="AG31" i="2"/>
  <c r="AH31" i="2"/>
  <c r="D32" i="2"/>
  <c r="E32" i="2"/>
  <c r="F32" i="2"/>
  <c r="H32" i="2"/>
  <c r="I32" i="2"/>
  <c r="J32" i="2"/>
  <c r="K32" i="2"/>
  <c r="L32" i="2"/>
  <c r="M32" i="2"/>
  <c r="N32" i="2"/>
  <c r="O32" i="2"/>
  <c r="P32" i="2"/>
  <c r="Q32" i="2"/>
  <c r="R32" i="2"/>
  <c r="S32" i="2"/>
  <c r="T32" i="2"/>
  <c r="U32" i="2"/>
  <c r="V32" i="2"/>
  <c r="X32" i="2"/>
  <c r="Y32" i="2"/>
  <c r="Z32" i="2"/>
  <c r="AA32" i="2"/>
  <c r="AB32" i="2"/>
  <c r="AC32" i="2"/>
  <c r="AD32" i="2"/>
  <c r="AE32" i="2"/>
  <c r="AF32" i="2"/>
  <c r="AG32" i="2"/>
  <c r="AH32" i="2"/>
  <c r="D33" i="2"/>
  <c r="E33" i="2"/>
  <c r="F33" i="2"/>
  <c r="H33" i="2"/>
  <c r="I33" i="2"/>
  <c r="J33" i="2"/>
  <c r="K33" i="2"/>
  <c r="L33" i="2"/>
  <c r="M33" i="2"/>
  <c r="N33" i="2"/>
  <c r="O33" i="2"/>
  <c r="P33" i="2"/>
  <c r="Q33" i="2"/>
  <c r="R33" i="2"/>
  <c r="S33" i="2"/>
  <c r="T33" i="2"/>
  <c r="U33" i="2"/>
  <c r="V33" i="2"/>
  <c r="X33" i="2"/>
  <c r="Y33" i="2"/>
  <c r="Z33" i="2"/>
  <c r="AA33" i="2"/>
  <c r="AB33" i="2"/>
  <c r="AC33" i="2"/>
  <c r="AD33" i="2"/>
  <c r="AE33" i="2"/>
  <c r="AF33" i="2"/>
  <c r="AG33" i="2"/>
  <c r="AH33" i="2"/>
  <c r="D34" i="2"/>
  <c r="E34" i="2"/>
  <c r="F34" i="2"/>
  <c r="H34" i="2"/>
  <c r="I34" i="2"/>
  <c r="J34" i="2"/>
  <c r="K34" i="2"/>
  <c r="L34" i="2"/>
  <c r="M34" i="2"/>
  <c r="N34" i="2"/>
  <c r="O34" i="2"/>
  <c r="P34" i="2"/>
  <c r="Q34" i="2"/>
  <c r="R34" i="2"/>
  <c r="S34" i="2"/>
  <c r="T34" i="2"/>
  <c r="U34" i="2"/>
  <c r="V34" i="2"/>
  <c r="X34" i="2"/>
  <c r="Y34" i="2"/>
  <c r="Z34" i="2"/>
  <c r="AA34" i="2"/>
  <c r="AB34" i="2"/>
  <c r="AC34" i="2"/>
  <c r="AD34" i="2"/>
  <c r="AE34" i="2"/>
  <c r="AF34" i="2"/>
  <c r="AG34" i="2"/>
  <c r="AH34" i="2"/>
  <c r="D35" i="2"/>
  <c r="E35" i="2"/>
  <c r="F35" i="2"/>
  <c r="H35" i="2"/>
  <c r="I35" i="2"/>
  <c r="J35" i="2"/>
  <c r="K35" i="2"/>
  <c r="L35" i="2"/>
  <c r="M35" i="2"/>
  <c r="N35" i="2"/>
  <c r="O35" i="2"/>
  <c r="P35" i="2"/>
  <c r="Q35" i="2"/>
  <c r="R35" i="2"/>
  <c r="S35" i="2"/>
  <c r="T35" i="2"/>
  <c r="U35" i="2"/>
  <c r="V35" i="2"/>
  <c r="X35" i="2"/>
  <c r="Y35" i="2"/>
  <c r="Z35" i="2"/>
  <c r="AA35" i="2"/>
  <c r="AB35" i="2"/>
  <c r="AC35" i="2"/>
  <c r="AD35" i="2"/>
  <c r="AE35" i="2"/>
  <c r="AF35" i="2"/>
  <c r="AG35" i="2"/>
  <c r="AH35" i="2"/>
  <c r="D36" i="2"/>
  <c r="E36" i="2"/>
  <c r="F36" i="2"/>
  <c r="H36" i="2"/>
  <c r="I36" i="2"/>
  <c r="J36" i="2"/>
  <c r="K36" i="2"/>
  <c r="L36" i="2"/>
  <c r="M36" i="2"/>
  <c r="N36" i="2"/>
  <c r="O36" i="2"/>
  <c r="P36" i="2"/>
  <c r="Q36" i="2"/>
  <c r="R36" i="2"/>
  <c r="S36" i="2"/>
  <c r="T36" i="2"/>
  <c r="U36" i="2"/>
  <c r="V36" i="2"/>
  <c r="X36" i="2"/>
  <c r="Y36" i="2"/>
  <c r="Z36" i="2"/>
  <c r="AA36" i="2"/>
  <c r="AB36" i="2"/>
  <c r="AC36" i="2"/>
  <c r="AD36" i="2"/>
  <c r="AE36" i="2"/>
  <c r="AF36" i="2"/>
  <c r="AG36" i="2"/>
  <c r="AH36" i="2"/>
  <c r="D37" i="2"/>
  <c r="E37" i="2"/>
  <c r="F37" i="2"/>
  <c r="H37" i="2"/>
  <c r="I37" i="2"/>
  <c r="J37" i="2"/>
  <c r="K37" i="2"/>
  <c r="L37" i="2"/>
  <c r="M37" i="2"/>
  <c r="N37" i="2"/>
  <c r="O37" i="2"/>
  <c r="P37" i="2"/>
  <c r="Q37" i="2"/>
  <c r="R37" i="2"/>
  <c r="S37" i="2"/>
  <c r="T37" i="2"/>
  <c r="U37" i="2"/>
  <c r="V37" i="2"/>
  <c r="X37" i="2"/>
  <c r="Y37" i="2"/>
  <c r="Z37" i="2"/>
  <c r="AA37" i="2"/>
  <c r="AB37" i="2"/>
  <c r="AC37" i="2"/>
  <c r="AD37" i="2"/>
  <c r="AE37" i="2"/>
  <c r="AF37" i="2"/>
  <c r="AG37" i="2"/>
  <c r="AH37" i="2"/>
  <c r="D38" i="2"/>
  <c r="E38" i="2"/>
  <c r="F38" i="2"/>
  <c r="H38" i="2"/>
  <c r="I38" i="2"/>
  <c r="J38" i="2"/>
  <c r="K38" i="2"/>
  <c r="L38" i="2"/>
  <c r="M38" i="2"/>
  <c r="N38" i="2"/>
  <c r="O38" i="2"/>
  <c r="P38" i="2"/>
  <c r="Q38" i="2"/>
  <c r="R38" i="2"/>
  <c r="S38" i="2"/>
  <c r="T38" i="2"/>
  <c r="U38" i="2"/>
  <c r="V38" i="2"/>
  <c r="X38" i="2"/>
  <c r="Y38" i="2"/>
  <c r="Z38" i="2"/>
  <c r="AA38" i="2"/>
  <c r="AB38" i="2"/>
  <c r="AC38" i="2"/>
  <c r="AD38" i="2"/>
  <c r="AE38" i="2"/>
  <c r="AF38" i="2"/>
  <c r="AG38" i="2"/>
  <c r="AH38" i="2"/>
  <c r="D39" i="2"/>
  <c r="E39" i="2"/>
  <c r="F39" i="2"/>
  <c r="H39" i="2"/>
  <c r="I39" i="2"/>
  <c r="J39" i="2"/>
  <c r="K39" i="2"/>
  <c r="L39" i="2"/>
  <c r="M39" i="2"/>
  <c r="N39" i="2"/>
  <c r="O39" i="2"/>
  <c r="P39" i="2"/>
  <c r="Q39" i="2"/>
  <c r="R39" i="2"/>
  <c r="S39" i="2"/>
  <c r="T39" i="2"/>
  <c r="U39" i="2"/>
  <c r="V39" i="2"/>
  <c r="X39" i="2"/>
  <c r="Y39" i="2"/>
  <c r="Z39" i="2"/>
  <c r="AA39" i="2"/>
  <c r="AB39" i="2"/>
  <c r="AC39" i="2"/>
  <c r="AD39" i="2"/>
  <c r="AE39" i="2"/>
  <c r="AF39" i="2"/>
  <c r="AG39" i="2"/>
  <c r="AH39" i="2"/>
  <c r="D40" i="2"/>
  <c r="E40" i="2"/>
  <c r="F40" i="2"/>
  <c r="H40" i="2"/>
  <c r="I40" i="2"/>
  <c r="J40" i="2"/>
  <c r="K40" i="2"/>
  <c r="L40" i="2"/>
  <c r="M40" i="2"/>
  <c r="N40" i="2"/>
  <c r="O40" i="2"/>
  <c r="P40" i="2"/>
  <c r="Q40" i="2"/>
  <c r="R40" i="2"/>
  <c r="S40" i="2"/>
  <c r="T40" i="2"/>
  <c r="U40" i="2"/>
  <c r="V40" i="2"/>
  <c r="X40" i="2"/>
  <c r="Y40" i="2"/>
  <c r="Z40" i="2"/>
  <c r="AA40" i="2"/>
  <c r="AB40" i="2"/>
  <c r="AC40" i="2"/>
  <c r="AD40" i="2"/>
  <c r="AE40" i="2"/>
  <c r="AF40" i="2"/>
  <c r="AG40" i="2"/>
  <c r="AH40" i="2"/>
  <c r="D41" i="2"/>
  <c r="E41" i="2"/>
  <c r="F41" i="2"/>
  <c r="H41" i="2"/>
  <c r="I41" i="2"/>
  <c r="J41" i="2"/>
  <c r="K41" i="2"/>
  <c r="L41" i="2"/>
  <c r="M41" i="2"/>
  <c r="N41" i="2"/>
  <c r="O41" i="2"/>
  <c r="P41" i="2"/>
  <c r="Q41" i="2"/>
  <c r="R41" i="2"/>
  <c r="S41" i="2"/>
  <c r="T41" i="2"/>
  <c r="U41" i="2"/>
  <c r="V41" i="2"/>
  <c r="X41" i="2"/>
  <c r="Y41" i="2"/>
  <c r="Z41" i="2"/>
  <c r="AA41" i="2"/>
  <c r="AB41" i="2"/>
  <c r="AC41" i="2"/>
  <c r="AD41" i="2"/>
  <c r="AE41" i="2"/>
  <c r="AF41" i="2"/>
  <c r="AG41" i="2"/>
  <c r="AH41" i="2"/>
  <c r="D42" i="2"/>
  <c r="E42" i="2"/>
  <c r="F42" i="2"/>
  <c r="H42" i="2"/>
  <c r="I42" i="2"/>
  <c r="J42" i="2"/>
  <c r="K42" i="2"/>
  <c r="L42" i="2"/>
  <c r="M42" i="2"/>
  <c r="N42" i="2"/>
  <c r="O42" i="2"/>
  <c r="P42" i="2"/>
  <c r="Q42" i="2"/>
  <c r="R42" i="2"/>
  <c r="S42" i="2"/>
  <c r="T42" i="2"/>
  <c r="U42" i="2"/>
  <c r="V42" i="2"/>
  <c r="X42" i="2"/>
  <c r="Y42" i="2"/>
  <c r="Z42" i="2"/>
  <c r="AA42" i="2"/>
  <c r="AB42" i="2"/>
  <c r="AC42" i="2"/>
  <c r="AD42" i="2"/>
  <c r="AE42" i="2"/>
  <c r="AF42" i="2"/>
  <c r="AG42" i="2"/>
  <c r="AH42" i="2"/>
  <c r="D43" i="2"/>
  <c r="E43" i="2"/>
  <c r="F43" i="2"/>
  <c r="H43" i="2"/>
  <c r="I43" i="2"/>
  <c r="J43" i="2"/>
  <c r="K43" i="2"/>
  <c r="L43" i="2"/>
  <c r="M43" i="2"/>
  <c r="N43" i="2"/>
  <c r="O43" i="2"/>
  <c r="P43" i="2"/>
  <c r="Q43" i="2"/>
  <c r="R43" i="2"/>
  <c r="S43" i="2"/>
  <c r="T43" i="2"/>
  <c r="U43" i="2"/>
  <c r="V43" i="2"/>
  <c r="X43" i="2"/>
  <c r="Y43" i="2"/>
  <c r="Z43" i="2"/>
  <c r="AA43" i="2"/>
  <c r="AB43" i="2"/>
  <c r="AC43" i="2"/>
  <c r="AD43" i="2"/>
  <c r="AE43" i="2"/>
  <c r="AF43" i="2"/>
  <c r="AG43" i="2"/>
  <c r="AH43" i="2"/>
  <c r="D44" i="2"/>
  <c r="E44" i="2"/>
  <c r="F44" i="2"/>
  <c r="H44" i="2"/>
  <c r="I44" i="2"/>
  <c r="J44" i="2"/>
  <c r="K44" i="2"/>
  <c r="L44" i="2"/>
  <c r="M44" i="2"/>
  <c r="N44" i="2"/>
  <c r="O44" i="2"/>
  <c r="P44" i="2"/>
  <c r="Q44" i="2"/>
  <c r="R44" i="2"/>
  <c r="S44" i="2"/>
  <c r="T44" i="2"/>
  <c r="U44" i="2"/>
  <c r="V44" i="2"/>
  <c r="X44" i="2"/>
  <c r="Y44" i="2"/>
  <c r="Z44" i="2"/>
  <c r="AA44" i="2"/>
  <c r="AB44" i="2"/>
  <c r="AC44" i="2"/>
  <c r="AD44" i="2"/>
  <c r="AE44" i="2"/>
  <c r="AF44" i="2"/>
  <c r="AG44" i="2"/>
  <c r="AH44" i="2"/>
  <c r="D45" i="2"/>
  <c r="E45" i="2"/>
  <c r="F45" i="2"/>
  <c r="H45" i="2"/>
  <c r="I45" i="2"/>
  <c r="J45" i="2"/>
  <c r="K45" i="2"/>
  <c r="L45" i="2"/>
  <c r="M45" i="2"/>
  <c r="N45" i="2"/>
  <c r="O45" i="2"/>
  <c r="P45" i="2"/>
  <c r="Q45" i="2"/>
  <c r="R45" i="2"/>
  <c r="S45" i="2"/>
  <c r="T45" i="2"/>
  <c r="U45" i="2"/>
  <c r="V45" i="2"/>
  <c r="X45" i="2"/>
  <c r="Y45" i="2"/>
  <c r="Z45" i="2"/>
  <c r="AA45" i="2"/>
  <c r="AB45" i="2"/>
  <c r="AC45" i="2"/>
  <c r="AD45" i="2"/>
  <c r="AE45" i="2"/>
  <c r="AF45" i="2"/>
  <c r="AG45" i="2"/>
  <c r="AH45" i="2"/>
  <c r="D46" i="2"/>
  <c r="E46" i="2"/>
  <c r="F46" i="2"/>
  <c r="H46" i="2"/>
  <c r="I46" i="2"/>
  <c r="J46" i="2"/>
  <c r="K46" i="2"/>
  <c r="L46" i="2"/>
  <c r="M46" i="2"/>
  <c r="N46" i="2"/>
  <c r="O46" i="2"/>
  <c r="P46" i="2"/>
  <c r="Q46" i="2"/>
  <c r="R46" i="2"/>
  <c r="S46" i="2"/>
  <c r="T46" i="2"/>
  <c r="U46" i="2"/>
  <c r="V46" i="2"/>
  <c r="X46" i="2"/>
  <c r="Y46" i="2"/>
  <c r="Z46" i="2"/>
  <c r="AA46" i="2"/>
  <c r="AB46" i="2"/>
  <c r="AC46" i="2"/>
  <c r="AD46" i="2"/>
  <c r="AE46" i="2"/>
  <c r="AF46" i="2"/>
  <c r="AG46" i="2"/>
  <c r="AH46" i="2"/>
  <c r="D47" i="2"/>
  <c r="E47" i="2"/>
  <c r="F47" i="2"/>
  <c r="H47" i="2"/>
  <c r="I47" i="2"/>
  <c r="J47" i="2"/>
  <c r="K47" i="2"/>
  <c r="L47" i="2"/>
  <c r="M47" i="2"/>
  <c r="N47" i="2"/>
  <c r="O47" i="2"/>
  <c r="P47" i="2"/>
  <c r="Q47" i="2"/>
  <c r="R47" i="2"/>
  <c r="S47" i="2"/>
  <c r="T47" i="2"/>
  <c r="U47" i="2"/>
  <c r="V47" i="2"/>
  <c r="X47" i="2"/>
  <c r="Y47" i="2"/>
  <c r="Z47" i="2"/>
  <c r="AA47" i="2"/>
  <c r="AB47" i="2"/>
  <c r="AC47" i="2"/>
  <c r="AD47" i="2"/>
  <c r="AE47" i="2"/>
  <c r="AF47" i="2"/>
  <c r="AG47" i="2"/>
  <c r="AH47" i="2"/>
  <c r="D48" i="2"/>
  <c r="E48" i="2"/>
  <c r="F48" i="2"/>
  <c r="H48" i="2"/>
  <c r="I48" i="2"/>
  <c r="J48" i="2"/>
  <c r="K48" i="2"/>
  <c r="L48" i="2"/>
  <c r="M48" i="2"/>
  <c r="N48" i="2"/>
  <c r="O48" i="2"/>
  <c r="P48" i="2"/>
  <c r="Q48" i="2"/>
  <c r="R48" i="2"/>
  <c r="S48" i="2"/>
  <c r="T48" i="2"/>
  <c r="U48" i="2"/>
  <c r="V48" i="2"/>
  <c r="X48" i="2"/>
  <c r="Y48" i="2"/>
  <c r="Z48" i="2"/>
  <c r="AA48" i="2"/>
  <c r="AB48" i="2"/>
  <c r="AC48" i="2"/>
  <c r="AD48" i="2"/>
  <c r="AE48" i="2"/>
  <c r="AF48" i="2"/>
  <c r="AG48" i="2"/>
  <c r="AH48" i="2"/>
  <c r="D49" i="2"/>
  <c r="E49" i="2"/>
  <c r="F49" i="2"/>
  <c r="H49" i="2"/>
  <c r="I49" i="2"/>
  <c r="J49" i="2"/>
  <c r="K49" i="2"/>
  <c r="L49" i="2"/>
  <c r="M49" i="2"/>
  <c r="N49" i="2"/>
  <c r="O49" i="2"/>
  <c r="P49" i="2"/>
  <c r="Q49" i="2"/>
  <c r="R49" i="2"/>
  <c r="S49" i="2"/>
  <c r="T49" i="2"/>
  <c r="U49" i="2"/>
  <c r="V49" i="2"/>
  <c r="X49" i="2"/>
  <c r="Y49" i="2"/>
  <c r="Z49" i="2"/>
  <c r="AA49" i="2"/>
  <c r="AB49" i="2"/>
  <c r="AC49" i="2"/>
  <c r="AD49" i="2"/>
  <c r="AE49" i="2"/>
  <c r="AF49" i="2"/>
  <c r="AG49" i="2"/>
  <c r="AH49" i="2"/>
  <c r="D50" i="2"/>
  <c r="E50" i="2"/>
  <c r="F50" i="2"/>
  <c r="H50" i="2"/>
  <c r="I50" i="2"/>
  <c r="J50" i="2"/>
  <c r="K50" i="2"/>
  <c r="L50" i="2"/>
  <c r="M50" i="2"/>
  <c r="N50" i="2"/>
  <c r="O50" i="2"/>
  <c r="P50" i="2"/>
  <c r="Q50" i="2"/>
  <c r="R50" i="2"/>
  <c r="S50" i="2"/>
  <c r="T50" i="2"/>
  <c r="U50" i="2"/>
  <c r="V50" i="2"/>
  <c r="X50" i="2"/>
  <c r="Y50" i="2"/>
  <c r="Z50" i="2"/>
  <c r="AA50" i="2"/>
  <c r="AB50" i="2"/>
  <c r="AC50" i="2"/>
  <c r="AD50" i="2"/>
  <c r="AE50" i="2"/>
  <c r="AF50" i="2"/>
  <c r="AG50" i="2"/>
  <c r="AH50" i="2"/>
  <c r="D51" i="2"/>
  <c r="E51" i="2"/>
  <c r="F51" i="2"/>
  <c r="H51" i="2"/>
  <c r="I51" i="2"/>
  <c r="J51" i="2"/>
  <c r="K51" i="2"/>
  <c r="L51" i="2"/>
  <c r="M51" i="2"/>
  <c r="N51" i="2"/>
  <c r="O51" i="2"/>
  <c r="P51" i="2"/>
  <c r="Q51" i="2"/>
  <c r="R51" i="2"/>
  <c r="S51" i="2"/>
  <c r="T51" i="2"/>
  <c r="U51" i="2"/>
  <c r="V51" i="2"/>
  <c r="X51" i="2"/>
  <c r="Y51" i="2"/>
  <c r="Z51" i="2"/>
  <c r="AA51" i="2"/>
  <c r="AB51" i="2"/>
  <c r="AC51" i="2"/>
  <c r="AD51" i="2"/>
  <c r="AE51" i="2"/>
  <c r="AF51" i="2"/>
  <c r="AG51" i="2"/>
  <c r="AH51" i="2"/>
  <c r="D52" i="2"/>
  <c r="E52" i="2"/>
  <c r="F52" i="2"/>
  <c r="H52" i="2"/>
  <c r="I52" i="2"/>
  <c r="J52" i="2"/>
  <c r="K52" i="2"/>
  <c r="L52" i="2"/>
  <c r="M52" i="2"/>
  <c r="N52" i="2"/>
  <c r="O52" i="2"/>
  <c r="P52" i="2"/>
  <c r="Q52" i="2"/>
  <c r="R52" i="2"/>
  <c r="S52" i="2"/>
  <c r="T52" i="2"/>
  <c r="U52" i="2"/>
  <c r="V52" i="2"/>
  <c r="X52" i="2"/>
  <c r="Y52" i="2"/>
  <c r="Z52" i="2"/>
  <c r="AA52" i="2"/>
  <c r="AB52" i="2"/>
  <c r="AC52" i="2"/>
  <c r="AD52" i="2"/>
  <c r="AE52" i="2"/>
  <c r="AF52" i="2"/>
  <c r="AG52" i="2"/>
  <c r="AH52" i="2"/>
  <c r="D53" i="2"/>
  <c r="E53" i="2"/>
  <c r="F53" i="2"/>
  <c r="H53" i="2"/>
  <c r="I53" i="2"/>
  <c r="J53" i="2"/>
  <c r="K53" i="2"/>
  <c r="L53" i="2"/>
  <c r="M53" i="2"/>
  <c r="N53" i="2"/>
  <c r="O53" i="2"/>
  <c r="P53" i="2"/>
  <c r="Q53" i="2"/>
  <c r="R53" i="2"/>
  <c r="S53" i="2"/>
  <c r="T53" i="2"/>
  <c r="U53" i="2"/>
  <c r="V53" i="2"/>
  <c r="X53" i="2"/>
  <c r="Y53" i="2"/>
  <c r="Z53" i="2"/>
  <c r="AA53" i="2"/>
  <c r="AB53" i="2"/>
  <c r="AC53" i="2"/>
  <c r="AD53" i="2"/>
  <c r="AE53" i="2"/>
  <c r="AF53" i="2"/>
  <c r="AG53" i="2"/>
  <c r="AH53" i="2"/>
  <c r="D54" i="2"/>
  <c r="E54" i="2"/>
  <c r="F54" i="2"/>
  <c r="H54" i="2"/>
  <c r="I54" i="2"/>
  <c r="J54" i="2"/>
  <c r="K54" i="2"/>
  <c r="L54" i="2"/>
  <c r="M54" i="2"/>
  <c r="N54" i="2"/>
  <c r="O54" i="2"/>
  <c r="P54" i="2"/>
  <c r="Q54" i="2"/>
  <c r="R54" i="2"/>
  <c r="S54" i="2"/>
  <c r="T54" i="2"/>
  <c r="U54" i="2"/>
  <c r="V54" i="2"/>
  <c r="X54" i="2"/>
  <c r="Y54" i="2"/>
  <c r="Z54" i="2"/>
  <c r="AA54" i="2"/>
  <c r="AB54" i="2"/>
  <c r="AC54" i="2"/>
  <c r="AD54" i="2"/>
  <c r="AE54" i="2"/>
  <c r="AF54" i="2"/>
  <c r="AG54" i="2"/>
  <c r="AH54" i="2"/>
  <c r="D57" i="2"/>
  <c r="E57" i="2"/>
  <c r="F57" i="2"/>
  <c r="H57" i="2"/>
  <c r="I57" i="2"/>
  <c r="J57" i="2"/>
  <c r="K57" i="2"/>
  <c r="L57" i="2"/>
  <c r="M57" i="2"/>
  <c r="N57" i="2"/>
  <c r="O57" i="2"/>
  <c r="P57" i="2"/>
  <c r="Q57" i="2"/>
  <c r="R57" i="2"/>
  <c r="S57" i="2"/>
  <c r="T57" i="2"/>
  <c r="U57" i="2"/>
  <c r="V57" i="2"/>
  <c r="X57" i="2"/>
  <c r="Y57" i="2"/>
  <c r="Z57" i="2"/>
  <c r="AA57" i="2"/>
  <c r="AB57" i="2"/>
  <c r="AC57" i="2"/>
  <c r="AD57" i="2"/>
  <c r="AE57" i="2"/>
  <c r="AF57" i="2"/>
  <c r="AG57" i="2"/>
  <c r="AH57" i="2"/>
  <c r="D58" i="2"/>
  <c r="E58" i="2"/>
  <c r="F58" i="2"/>
  <c r="H58" i="2"/>
  <c r="I58" i="2"/>
  <c r="J58" i="2"/>
  <c r="K58" i="2"/>
  <c r="L58" i="2"/>
  <c r="M58" i="2"/>
  <c r="N58" i="2"/>
  <c r="O58" i="2"/>
  <c r="P58" i="2"/>
  <c r="Q58" i="2"/>
  <c r="R58" i="2"/>
  <c r="S58" i="2"/>
  <c r="T58" i="2"/>
  <c r="U58" i="2"/>
  <c r="V58" i="2"/>
  <c r="X58" i="2"/>
  <c r="Y58" i="2"/>
  <c r="Z58" i="2"/>
  <c r="AA58" i="2"/>
  <c r="AB58" i="2"/>
  <c r="AC58" i="2"/>
  <c r="AD58" i="2"/>
  <c r="AE58" i="2"/>
  <c r="AF58" i="2"/>
  <c r="AG58" i="2"/>
  <c r="AH58" i="2"/>
  <c r="D59" i="2"/>
  <c r="E59" i="2"/>
  <c r="F59" i="2"/>
  <c r="H59" i="2"/>
  <c r="I59" i="2"/>
  <c r="J59" i="2"/>
  <c r="K59" i="2"/>
  <c r="L59" i="2"/>
  <c r="M59" i="2"/>
  <c r="N59" i="2"/>
  <c r="O59" i="2"/>
  <c r="P59" i="2"/>
  <c r="Q59" i="2"/>
  <c r="R59" i="2"/>
  <c r="S59" i="2"/>
  <c r="T59" i="2"/>
  <c r="U59" i="2"/>
  <c r="V59" i="2"/>
  <c r="X59" i="2"/>
  <c r="Y59" i="2"/>
  <c r="Z59" i="2"/>
  <c r="AA59" i="2"/>
  <c r="AB59" i="2"/>
  <c r="AC59" i="2"/>
  <c r="AD59" i="2"/>
  <c r="AE59" i="2"/>
  <c r="AF59" i="2"/>
  <c r="AG59" i="2"/>
  <c r="AH59" i="2"/>
  <c r="D60" i="2"/>
  <c r="E60" i="2"/>
  <c r="F60" i="2"/>
  <c r="H60" i="2"/>
  <c r="I60" i="2"/>
  <c r="J60" i="2"/>
  <c r="K60" i="2"/>
  <c r="L60" i="2"/>
  <c r="M60" i="2"/>
  <c r="N60" i="2"/>
  <c r="O60" i="2"/>
  <c r="P60" i="2"/>
  <c r="Q60" i="2"/>
  <c r="R60" i="2"/>
  <c r="S60" i="2"/>
  <c r="T60" i="2"/>
  <c r="U60" i="2"/>
  <c r="V60" i="2"/>
  <c r="X60" i="2"/>
  <c r="Y60" i="2"/>
  <c r="Z60" i="2"/>
  <c r="AA60" i="2"/>
  <c r="AB60" i="2"/>
  <c r="AC60" i="2"/>
  <c r="AD60" i="2"/>
  <c r="AE60" i="2"/>
  <c r="AF60" i="2"/>
  <c r="AG60" i="2"/>
  <c r="AH60" i="2"/>
  <c r="D61" i="2"/>
  <c r="E61" i="2"/>
  <c r="F61" i="2"/>
  <c r="H61" i="2"/>
  <c r="I61" i="2"/>
  <c r="J61" i="2"/>
  <c r="K61" i="2"/>
  <c r="L61" i="2"/>
  <c r="M61" i="2"/>
  <c r="N61" i="2"/>
  <c r="O61" i="2"/>
  <c r="P61" i="2"/>
  <c r="Q61" i="2"/>
  <c r="R61" i="2"/>
  <c r="S61" i="2"/>
  <c r="T61" i="2"/>
  <c r="U61" i="2"/>
  <c r="V61" i="2"/>
  <c r="X61" i="2"/>
  <c r="Y61" i="2"/>
  <c r="Z61" i="2"/>
  <c r="AA61" i="2"/>
  <c r="AB61" i="2"/>
  <c r="AC61" i="2"/>
  <c r="AD61" i="2"/>
  <c r="AE61" i="2"/>
  <c r="AF61" i="2"/>
  <c r="AG61" i="2"/>
  <c r="AH61" i="2"/>
  <c r="D62" i="2"/>
  <c r="E62" i="2"/>
  <c r="F62" i="2"/>
  <c r="H62" i="2"/>
  <c r="I62" i="2"/>
  <c r="J62" i="2"/>
  <c r="K62" i="2"/>
  <c r="L62" i="2"/>
  <c r="M62" i="2"/>
  <c r="N62" i="2"/>
  <c r="O62" i="2"/>
  <c r="P62" i="2"/>
  <c r="Q62" i="2"/>
  <c r="R62" i="2"/>
  <c r="S62" i="2"/>
  <c r="T62" i="2"/>
  <c r="U62" i="2"/>
  <c r="V62" i="2"/>
  <c r="X62" i="2"/>
  <c r="Y62" i="2"/>
  <c r="Z62" i="2"/>
  <c r="AA62" i="2"/>
  <c r="AB62" i="2"/>
  <c r="AC62" i="2"/>
  <c r="AD62" i="2"/>
  <c r="AE62" i="2"/>
  <c r="AF62" i="2"/>
  <c r="AG62" i="2"/>
  <c r="AH62" i="2"/>
  <c r="D63" i="2"/>
  <c r="E63" i="2"/>
  <c r="F63" i="2"/>
  <c r="H63" i="2"/>
  <c r="I63" i="2"/>
  <c r="J63" i="2"/>
  <c r="K63" i="2"/>
  <c r="L63" i="2"/>
  <c r="M63" i="2"/>
  <c r="N63" i="2"/>
  <c r="O63" i="2"/>
  <c r="P63" i="2"/>
  <c r="Q63" i="2"/>
  <c r="R63" i="2"/>
  <c r="S63" i="2"/>
  <c r="T63" i="2"/>
  <c r="U63" i="2"/>
  <c r="V63" i="2"/>
  <c r="X63" i="2"/>
  <c r="Y63" i="2"/>
  <c r="Z63" i="2"/>
  <c r="AA63" i="2"/>
  <c r="AB63" i="2"/>
  <c r="AC63" i="2"/>
  <c r="AD63" i="2"/>
  <c r="AE63" i="2"/>
  <c r="AF63" i="2"/>
  <c r="AG63" i="2"/>
  <c r="AH63" i="2"/>
  <c r="D64" i="2"/>
  <c r="E64" i="2"/>
  <c r="F64" i="2"/>
  <c r="H64" i="2"/>
  <c r="I64" i="2"/>
  <c r="J64" i="2"/>
  <c r="K64" i="2"/>
  <c r="L64" i="2"/>
  <c r="M64" i="2"/>
  <c r="N64" i="2"/>
  <c r="O64" i="2"/>
  <c r="P64" i="2"/>
  <c r="Q64" i="2"/>
  <c r="R64" i="2"/>
  <c r="S64" i="2"/>
  <c r="T64" i="2"/>
  <c r="U64" i="2"/>
  <c r="V64" i="2"/>
  <c r="X64" i="2"/>
  <c r="Y64" i="2"/>
  <c r="Z64" i="2"/>
  <c r="AA64" i="2"/>
  <c r="AB64" i="2"/>
  <c r="AC64" i="2"/>
  <c r="AD64" i="2"/>
  <c r="AE64" i="2"/>
  <c r="AF64" i="2"/>
  <c r="AG64" i="2"/>
  <c r="AH64" i="2"/>
  <c r="D65" i="2"/>
  <c r="E65" i="2"/>
  <c r="F65" i="2"/>
  <c r="H65" i="2"/>
  <c r="I65" i="2"/>
  <c r="J65" i="2"/>
  <c r="K65" i="2"/>
  <c r="L65" i="2"/>
  <c r="M65" i="2"/>
  <c r="N65" i="2"/>
  <c r="O65" i="2"/>
  <c r="P65" i="2"/>
  <c r="Q65" i="2"/>
  <c r="R65" i="2"/>
  <c r="S65" i="2"/>
  <c r="T65" i="2"/>
  <c r="U65" i="2"/>
  <c r="V65" i="2"/>
  <c r="X65" i="2"/>
  <c r="Y65" i="2"/>
  <c r="Z65" i="2"/>
  <c r="AA65" i="2"/>
  <c r="AB65" i="2"/>
  <c r="AC65" i="2"/>
  <c r="AD65" i="2"/>
  <c r="AE65" i="2"/>
  <c r="AF65" i="2"/>
  <c r="AG65" i="2"/>
  <c r="AH65" i="2"/>
  <c r="D66" i="2"/>
  <c r="E66" i="2"/>
  <c r="F66" i="2"/>
  <c r="H66" i="2"/>
  <c r="I66" i="2"/>
  <c r="J66" i="2"/>
  <c r="K66" i="2"/>
  <c r="L66" i="2"/>
  <c r="M66" i="2"/>
  <c r="N66" i="2"/>
  <c r="O66" i="2"/>
  <c r="P66" i="2"/>
  <c r="Q66" i="2"/>
  <c r="R66" i="2"/>
  <c r="S66" i="2"/>
  <c r="T66" i="2"/>
  <c r="U66" i="2"/>
  <c r="V66" i="2"/>
  <c r="X66" i="2"/>
  <c r="Y66" i="2"/>
  <c r="Z66" i="2"/>
  <c r="AA66" i="2"/>
  <c r="AB66" i="2"/>
  <c r="AC66" i="2"/>
  <c r="AD66" i="2"/>
  <c r="AE66" i="2"/>
  <c r="AF66" i="2"/>
  <c r="AG66" i="2"/>
  <c r="AH66" i="2"/>
  <c r="D67" i="2"/>
  <c r="E67" i="2"/>
  <c r="F67" i="2"/>
  <c r="H67" i="2"/>
  <c r="I67" i="2"/>
  <c r="J67" i="2"/>
  <c r="K67" i="2"/>
  <c r="L67" i="2"/>
  <c r="M67" i="2"/>
  <c r="N67" i="2"/>
  <c r="O67" i="2"/>
  <c r="P67" i="2"/>
  <c r="Q67" i="2"/>
  <c r="R67" i="2"/>
  <c r="S67" i="2"/>
  <c r="T67" i="2"/>
  <c r="U67" i="2"/>
  <c r="V67" i="2"/>
  <c r="X67" i="2"/>
  <c r="Y67" i="2"/>
  <c r="Z67" i="2"/>
  <c r="AA67" i="2"/>
  <c r="AB67" i="2"/>
  <c r="AC67" i="2"/>
  <c r="AD67" i="2"/>
  <c r="AE67" i="2"/>
  <c r="AF67" i="2"/>
  <c r="AG67" i="2"/>
  <c r="AH67" i="2"/>
  <c r="D68" i="2"/>
  <c r="E68" i="2"/>
  <c r="F68" i="2"/>
  <c r="H68" i="2"/>
  <c r="I68" i="2"/>
  <c r="J68" i="2"/>
  <c r="K68" i="2"/>
  <c r="L68" i="2"/>
  <c r="M68" i="2"/>
  <c r="N68" i="2"/>
  <c r="O68" i="2"/>
  <c r="P68" i="2"/>
  <c r="Q68" i="2"/>
  <c r="R68" i="2"/>
  <c r="S68" i="2"/>
  <c r="T68" i="2"/>
  <c r="U68" i="2"/>
  <c r="V68" i="2"/>
  <c r="X68" i="2"/>
  <c r="Y68" i="2"/>
  <c r="Z68" i="2"/>
  <c r="AA68" i="2"/>
  <c r="AB68" i="2"/>
  <c r="AC68" i="2"/>
  <c r="AD68" i="2"/>
  <c r="AE68" i="2"/>
  <c r="AF68" i="2"/>
  <c r="AG68" i="2"/>
  <c r="AH68" i="2"/>
  <c r="D69" i="2"/>
  <c r="E69" i="2"/>
  <c r="F69" i="2"/>
  <c r="H69" i="2"/>
  <c r="I69" i="2"/>
  <c r="J69" i="2"/>
  <c r="K69" i="2"/>
  <c r="L69" i="2"/>
  <c r="M69" i="2"/>
  <c r="N69" i="2"/>
  <c r="O69" i="2"/>
  <c r="P69" i="2"/>
  <c r="Q69" i="2"/>
  <c r="R69" i="2"/>
  <c r="S69" i="2"/>
  <c r="T69" i="2"/>
  <c r="U69" i="2"/>
  <c r="V69" i="2"/>
  <c r="X69" i="2"/>
  <c r="Y69" i="2"/>
  <c r="Z69" i="2"/>
  <c r="AA69" i="2"/>
  <c r="AB69" i="2"/>
  <c r="AC69" i="2"/>
  <c r="AD69" i="2"/>
  <c r="AE69" i="2"/>
  <c r="AF69" i="2"/>
  <c r="AG69" i="2"/>
  <c r="AH69" i="2"/>
  <c r="D70" i="2"/>
  <c r="E70" i="2"/>
  <c r="F70" i="2"/>
  <c r="H70" i="2"/>
  <c r="I70" i="2"/>
  <c r="J70" i="2"/>
  <c r="K70" i="2"/>
  <c r="L70" i="2"/>
  <c r="M70" i="2"/>
  <c r="N70" i="2"/>
  <c r="O70" i="2"/>
  <c r="P70" i="2"/>
  <c r="Q70" i="2"/>
  <c r="R70" i="2"/>
  <c r="S70" i="2"/>
  <c r="T70" i="2"/>
  <c r="U70" i="2"/>
  <c r="V70" i="2"/>
  <c r="X70" i="2"/>
  <c r="Y70" i="2"/>
  <c r="Z70" i="2"/>
  <c r="AA70" i="2"/>
  <c r="AB70" i="2"/>
  <c r="AC70" i="2"/>
  <c r="AD70" i="2"/>
  <c r="AE70" i="2"/>
  <c r="AF70" i="2"/>
  <c r="AG70" i="2"/>
  <c r="AH70" i="2"/>
  <c r="D71" i="2"/>
  <c r="E71" i="2"/>
  <c r="F71" i="2"/>
  <c r="H71" i="2"/>
  <c r="I71" i="2"/>
  <c r="J71" i="2"/>
  <c r="K71" i="2"/>
  <c r="L71" i="2"/>
  <c r="M71" i="2"/>
  <c r="N71" i="2"/>
  <c r="O71" i="2"/>
  <c r="P71" i="2"/>
  <c r="Q71" i="2"/>
  <c r="R71" i="2"/>
  <c r="S71" i="2"/>
  <c r="T71" i="2"/>
  <c r="U71" i="2"/>
  <c r="V71" i="2"/>
  <c r="X71" i="2"/>
  <c r="Y71" i="2"/>
  <c r="Z71" i="2"/>
  <c r="AA71" i="2"/>
  <c r="AB71" i="2"/>
  <c r="AC71" i="2"/>
  <c r="AD71" i="2"/>
  <c r="AE71" i="2"/>
  <c r="AF71" i="2"/>
  <c r="AG71" i="2"/>
  <c r="AH71" i="2"/>
  <c r="D72" i="2"/>
  <c r="E72" i="2"/>
  <c r="F72" i="2"/>
  <c r="H72" i="2"/>
  <c r="I72" i="2"/>
  <c r="J72" i="2"/>
  <c r="K72" i="2"/>
  <c r="L72" i="2"/>
  <c r="M72" i="2"/>
  <c r="N72" i="2"/>
  <c r="O72" i="2"/>
  <c r="P72" i="2"/>
  <c r="Q72" i="2"/>
  <c r="R72" i="2"/>
  <c r="S72" i="2"/>
  <c r="T72" i="2"/>
  <c r="U72" i="2"/>
  <c r="V72" i="2"/>
  <c r="X72" i="2"/>
  <c r="Y72" i="2"/>
  <c r="Z72" i="2"/>
  <c r="AA72" i="2"/>
  <c r="AB72" i="2"/>
  <c r="AC72" i="2"/>
  <c r="AD72" i="2"/>
  <c r="AE72" i="2"/>
  <c r="AF72" i="2"/>
  <c r="AG72" i="2"/>
  <c r="AH72" i="2"/>
  <c r="D73" i="2"/>
  <c r="E73" i="2"/>
  <c r="F73" i="2"/>
  <c r="H73" i="2"/>
  <c r="I73" i="2"/>
  <c r="J73" i="2"/>
  <c r="K73" i="2"/>
  <c r="L73" i="2"/>
  <c r="M73" i="2"/>
  <c r="N73" i="2"/>
  <c r="O73" i="2"/>
  <c r="P73" i="2"/>
  <c r="Q73" i="2"/>
  <c r="R73" i="2"/>
  <c r="S73" i="2"/>
  <c r="T73" i="2"/>
  <c r="U73" i="2"/>
  <c r="V73" i="2"/>
  <c r="X73" i="2"/>
  <c r="Y73" i="2"/>
  <c r="Z73" i="2"/>
  <c r="AA73" i="2"/>
  <c r="AB73" i="2"/>
  <c r="AC73" i="2"/>
  <c r="AD73" i="2"/>
  <c r="AE73" i="2"/>
  <c r="AF73" i="2"/>
  <c r="AG73" i="2"/>
  <c r="AH73" i="2"/>
  <c r="D74" i="2"/>
  <c r="E74" i="2"/>
  <c r="F74" i="2"/>
  <c r="H74" i="2"/>
  <c r="I74" i="2"/>
  <c r="J74" i="2"/>
  <c r="K74" i="2"/>
  <c r="L74" i="2"/>
  <c r="M74" i="2"/>
  <c r="N74" i="2"/>
  <c r="O74" i="2"/>
  <c r="P74" i="2"/>
  <c r="Q74" i="2"/>
  <c r="R74" i="2"/>
  <c r="S74" i="2"/>
  <c r="T74" i="2"/>
  <c r="U74" i="2"/>
  <c r="V74" i="2"/>
  <c r="X74" i="2"/>
  <c r="Y74" i="2"/>
  <c r="Z74" i="2"/>
  <c r="AA74" i="2"/>
  <c r="AB74" i="2"/>
  <c r="AC74" i="2"/>
  <c r="AD74" i="2"/>
  <c r="AE74" i="2"/>
  <c r="AF74" i="2"/>
  <c r="AG74" i="2"/>
  <c r="AH74" i="2"/>
  <c r="D75" i="2"/>
  <c r="E75" i="2"/>
  <c r="F75" i="2"/>
  <c r="H75" i="2"/>
  <c r="I75" i="2"/>
  <c r="J75" i="2"/>
  <c r="K75" i="2"/>
  <c r="L75" i="2"/>
  <c r="M75" i="2"/>
  <c r="N75" i="2"/>
  <c r="O75" i="2"/>
  <c r="P75" i="2"/>
  <c r="Q75" i="2"/>
  <c r="R75" i="2"/>
  <c r="S75" i="2"/>
  <c r="T75" i="2"/>
  <c r="U75" i="2"/>
  <c r="V75" i="2"/>
  <c r="X75" i="2"/>
  <c r="Y75" i="2"/>
  <c r="Z75" i="2"/>
  <c r="AA75" i="2"/>
  <c r="AB75" i="2"/>
  <c r="AC75" i="2"/>
  <c r="AD75" i="2"/>
  <c r="AE75" i="2"/>
  <c r="AF75" i="2"/>
  <c r="AG75" i="2"/>
  <c r="AH75" i="2"/>
  <c r="D76" i="2"/>
  <c r="E76" i="2"/>
  <c r="F76" i="2"/>
  <c r="H76" i="2"/>
  <c r="I76" i="2"/>
  <c r="J76" i="2"/>
  <c r="K76" i="2"/>
  <c r="L76" i="2"/>
  <c r="M76" i="2"/>
  <c r="N76" i="2"/>
  <c r="O76" i="2"/>
  <c r="P76" i="2"/>
  <c r="Q76" i="2"/>
  <c r="R76" i="2"/>
  <c r="S76" i="2"/>
  <c r="T76" i="2"/>
  <c r="U76" i="2"/>
  <c r="V76" i="2"/>
  <c r="X76" i="2"/>
  <c r="Y76" i="2"/>
  <c r="Z76" i="2"/>
  <c r="AA76" i="2"/>
  <c r="AB76" i="2"/>
  <c r="AC76" i="2"/>
  <c r="AD76" i="2"/>
  <c r="AE76" i="2"/>
  <c r="AF76" i="2"/>
  <c r="AG76" i="2"/>
  <c r="AH76" i="2"/>
  <c r="D77" i="2"/>
  <c r="E77" i="2"/>
  <c r="F77" i="2"/>
  <c r="H77" i="2"/>
  <c r="I77" i="2"/>
  <c r="J77" i="2"/>
  <c r="K77" i="2"/>
  <c r="L77" i="2"/>
  <c r="M77" i="2"/>
  <c r="N77" i="2"/>
  <c r="O77" i="2"/>
  <c r="P77" i="2"/>
  <c r="Q77" i="2"/>
  <c r="R77" i="2"/>
  <c r="S77" i="2"/>
  <c r="T77" i="2"/>
  <c r="U77" i="2"/>
  <c r="V77" i="2"/>
  <c r="X77" i="2"/>
  <c r="Y77" i="2"/>
  <c r="Z77" i="2"/>
  <c r="AA77" i="2"/>
  <c r="AB77" i="2"/>
  <c r="AC77" i="2"/>
  <c r="AD77" i="2"/>
  <c r="AE77" i="2"/>
  <c r="AF77" i="2"/>
  <c r="AG77" i="2"/>
  <c r="AH77" i="2"/>
  <c r="D78" i="2"/>
  <c r="E78" i="2"/>
  <c r="F78" i="2"/>
  <c r="H78" i="2"/>
  <c r="I78" i="2"/>
  <c r="J78" i="2"/>
  <c r="K78" i="2"/>
  <c r="L78" i="2"/>
  <c r="M78" i="2"/>
  <c r="N78" i="2"/>
  <c r="O78" i="2"/>
  <c r="P78" i="2"/>
  <c r="Q78" i="2"/>
  <c r="R78" i="2"/>
  <c r="S78" i="2"/>
  <c r="T78" i="2"/>
  <c r="U78" i="2"/>
  <c r="V78" i="2"/>
  <c r="X78" i="2"/>
  <c r="Y78" i="2"/>
  <c r="Z78" i="2"/>
  <c r="AA78" i="2"/>
  <c r="AB78" i="2"/>
  <c r="AC78" i="2"/>
  <c r="AD78" i="2"/>
  <c r="AE78" i="2"/>
  <c r="AF78" i="2"/>
  <c r="AG78" i="2"/>
  <c r="AH78" i="2"/>
  <c r="D79" i="2"/>
  <c r="E79" i="2"/>
  <c r="F79" i="2"/>
  <c r="H79" i="2"/>
  <c r="I79" i="2"/>
  <c r="J79" i="2"/>
  <c r="K79" i="2"/>
  <c r="L79" i="2"/>
  <c r="M79" i="2"/>
  <c r="N79" i="2"/>
  <c r="O79" i="2"/>
  <c r="P79" i="2"/>
  <c r="Q79" i="2"/>
  <c r="R79" i="2"/>
  <c r="S79" i="2"/>
  <c r="T79" i="2"/>
  <c r="U79" i="2"/>
  <c r="V79" i="2"/>
  <c r="X79" i="2"/>
  <c r="Y79" i="2"/>
  <c r="Z79" i="2"/>
  <c r="AA79" i="2"/>
  <c r="AB79" i="2"/>
  <c r="AC79" i="2"/>
  <c r="AD79" i="2"/>
  <c r="AE79" i="2"/>
  <c r="AF79" i="2"/>
  <c r="AG79" i="2"/>
  <c r="AH79" i="2"/>
  <c r="D80" i="2"/>
  <c r="E80" i="2"/>
  <c r="F80" i="2"/>
  <c r="H80" i="2"/>
  <c r="I80" i="2"/>
  <c r="J80" i="2"/>
  <c r="K80" i="2"/>
  <c r="L80" i="2"/>
  <c r="M80" i="2"/>
  <c r="N80" i="2"/>
  <c r="O80" i="2"/>
  <c r="P80" i="2"/>
  <c r="Q80" i="2"/>
  <c r="R80" i="2"/>
  <c r="S80" i="2"/>
  <c r="T80" i="2"/>
  <c r="U80" i="2"/>
  <c r="V80" i="2"/>
  <c r="X80" i="2"/>
  <c r="Y80" i="2"/>
  <c r="Z80" i="2"/>
  <c r="AA80" i="2"/>
  <c r="AB80" i="2"/>
  <c r="AC80" i="2"/>
  <c r="AD80" i="2"/>
  <c r="AE80" i="2"/>
  <c r="AF80" i="2"/>
  <c r="AG80" i="2"/>
  <c r="AH80" i="2"/>
  <c r="D81" i="2"/>
  <c r="E81" i="2"/>
  <c r="F81" i="2"/>
  <c r="H81" i="2"/>
  <c r="I81" i="2"/>
  <c r="J81" i="2"/>
  <c r="K81" i="2"/>
  <c r="L81" i="2"/>
  <c r="M81" i="2"/>
  <c r="N81" i="2"/>
  <c r="O81" i="2"/>
  <c r="P81" i="2"/>
  <c r="Q81" i="2"/>
  <c r="R81" i="2"/>
  <c r="S81" i="2"/>
  <c r="T81" i="2"/>
  <c r="U81" i="2"/>
  <c r="V81" i="2"/>
  <c r="X81" i="2"/>
  <c r="Y81" i="2"/>
  <c r="Z81" i="2"/>
  <c r="AA81" i="2"/>
  <c r="AB81" i="2"/>
  <c r="AC81" i="2"/>
  <c r="AD81" i="2"/>
  <c r="AE81" i="2"/>
  <c r="AF81" i="2"/>
  <c r="AG81" i="2"/>
  <c r="AH81" i="2"/>
  <c r="D82" i="2"/>
  <c r="E82" i="2"/>
  <c r="F82" i="2"/>
  <c r="H82" i="2"/>
  <c r="I82" i="2"/>
  <c r="J82" i="2"/>
  <c r="K82" i="2"/>
  <c r="L82" i="2"/>
  <c r="M82" i="2"/>
  <c r="N82" i="2"/>
  <c r="O82" i="2"/>
  <c r="P82" i="2"/>
  <c r="Q82" i="2"/>
  <c r="R82" i="2"/>
  <c r="S82" i="2"/>
  <c r="T82" i="2"/>
  <c r="U82" i="2"/>
  <c r="V82" i="2"/>
  <c r="X82" i="2"/>
  <c r="Y82" i="2"/>
  <c r="Z82" i="2"/>
  <c r="AA82" i="2"/>
  <c r="AB82" i="2"/>
  <c r="AC82" i="2"/>
  <c r="AD82" i="2"/>
  <c r="AE82" i="2"/>
  <c r="AF82" i="2"/>
  <c r="AG82" i="2"/>
  <c r="AH82" i="2"/>
  <c r="D83" i="2"/>
  <c r="E83" i="2"/>
  <c r="F83" i="2"/>
  <c r="H83" i="2"/>
  <c r="I83" i="2"/>
  <c r="J83" i="2"/>
  <c r="K83" i="2"/>
  <c r="L83" i="2"/>
  <c r="M83" i="2"/>
  <c r="N83" i="2"/>
  <c r="O83" i="2"/>
  <c r="P83" i="2"/>
  <c r="Q83" i="2"/>
  <c r="R83" i="2"/>
  <c r="S83" i="2"/>
  <c r="T83" i="2"/>
  <c r="U83" i="2"/>
  <c r="V83" i="2"/>
  <c r="X83" i="2"/>
  <c r="Y83" i="2"/>
  <c r="Z83" i="2"/>
  <c r="AA83" i="2"/>
  <c r="AB83" i="2"/>
  <c r="AC83" i="2"/>
  <c r="AD83" i="2"/>
  <c r="AE83" i="2"/>
  <c r="AF83" i="2"/>
  <c r="AG83" i="2"/>
  <c r="AH83" i="2"/>
  <c r="D84" i="2"/>
  <c r="E84" i="2"/>
  <c r="F84" i="2"/>
  <c r="H84" i="2"/>
  <c r="I84" i="2"/>
  <c r="J84" i="2"/>
  <c r="K84" i="2"/>
  <c r="L84" i="2"/>
  <c r="M84" i="2"/>
  <c r="N84" i="2"/>
  <c r="O84" i="2"/>
  <c r="P84" i="2"/>
  <c r="Q84" i="2"/>
  <c r="R84" i="2"/>
  <c r="S84" i="2"/>
  <c r="T84" i="2"/>
  <c r="U84" i="2"/>
  <c r="V84" i="2"/>
  <c r="X84" i="2"/>
  <c r="Y84" i="2"/>
  <c r="Z84" i="2"/>
  <c r="AA84" i="2"/>
  <c r="AB84" i="2"/>
  <c r="AC84" i="2"/>
  <c r="AD84" i="2"/>
  <c r="AE84" i="2"/>
  <c r="AF84" i="2"/>
  <c r="AG84" i="2"/>
  <c r="AH84" i="2"/>
  <c r="D85" i="2"/>
  <c r="E85" i="2"/>
  <c r="F85" i="2"/>
  <c r="H85" i="2"/>
  <c r="I85" i="2"/>
  <c r="J85" i="2"/>
  <c r="K85" i="2"/>
  <c r="L85" i="2"/>
  <c r="M85" i="2"/>
  <c r="N85" i="2"/>
  <c r="O85" i="2"/>
  <c r="P85" i="2"/>
  <c r="Q85" i="2"/>
  <c r="R85" i="2"/>
  <c r="S85" i="2"/>
  <c r="T85" i="2"/>
  <c r="U85" i="2"/>
  <c r="V85" i="2"/>
  <c r="X85" i="2"/>
  <c r="Y85" i="2"/>
  <c r="Z85" i="2"/>
  <c r="AA85" i="2"/>
  <c r="AB85" i="2"/>
  <c r="AC85" i="2"/>
  <c r="AD85" i="2"/>
  <c r="AE85" i="2"/>
  <c r="AF85" i="2"/>
  <c r="AG85" i="2"/>
  <c r="AH85" i="2"/>
  <c r="D86" i="2"/>
  <c r="E86" i="2"/>
  <c r="F86" i="2"/>
  <c r="H86" i="2"/>
  <c r="I86" i="2"/>
  <c r="J86" i="2"/>
  <c r="K86" i="2"/>
  <c r="L86" i="2"/>
  <c r="M86" i="2"/>
  <c r="N86" i="2"/>
  <c r="O86" i="2"/>
  <c r="P86" i="2"/>
  <c r="Q86" i="2"/>
  <c r="R86" i="2"/>
  <c r="S86" i="2"/>
  <c r="T86" i="2"/>
  <c r="U86" i="2"/>
  <c r="V86" i="2"/>
  <c r="X86" i="2"/>
  <c r="Y86" i="2"/>
  <c r="Z86" i="2"/>
  <c r="AA86" i="2"/>
  <c r="AB86" i="2"/>
  <c r="AC86" i="2"/>
  <c r="AD86" i="2"/>
  <c r="AE86" i="2"/>
  <c r="AF86" i="2"/>
  <c r="AG86" i="2"/>
  <c r="AH86" i="2"/>
  <c r="D87" i="2"/>
  <c r="E87" i="2"/>
  <c r="F87" i="2"/>
  <c r="H87" i="2"/>
  <c r="I87" i="2"/>
  <c r="J87" i="2"/>
  <c r="K87" i="2"/>
  <c r="L87" i="2"/>
  <c r="M87" i="2"/>
  <c r="N87" i="2"/>
  <c r="O87" i="2"/>
  <c r="P87" i="2"/>
  <c r="Q87" i="2"/>
  <c r="R87" i="2"/>
  <c r="S87" i="2"/>
  <c r="T87" i="2"/>
  <c r="U87" i="2"/>
  <c r="V87" i="2"/>
  <c r="X87" i="2"/>
  <c r="Y87" i="2"/>
  <c r="Z87" i="2"/>
  <c r="AA87" i="2"/>
  <c r="AB87" i="2"/>
  <c r="AC87" i="2"/>
  <c r="AD87" i="2"/>
  <c r="AE87" i="2"/>
  <c r="AF87" i="2"/>
  <c r="AG87" i="2"/>
  <c r="AH87" i="2"/>
  <c r="D88" i="2"/>
  <c r="E88" i="2"/>
  <c r="F88" i="2"/>
  <c r="H88" i="2"/>
  <c r="I88" i="2"/>
  <c r="J88" i="2"/>
  <c r="K88" i="2"/>
  <c r="L88" i="2"/>
  <c r="M88" i="2"/>
  <c r="N88" i="2"/>
  <c r="O88" i="2"/>
  <c r="P88" i="2"/>
  <c r="Q88" i="2"/>
  <c r="R88" i="2"/>
  <c r="S88" i="2"/>
  <c r="T88" i="2"/>
  <c r="U88" i="2"/>
  <c r="V88" i="2"/>
  <c r="X88" i="2"/>
  <c r="Y88" i="2"/>
  <c r="Z88" i="2"/>
  <c r="AA88" i="2"/>
  <c r="AB88" i="2"/>
  <c r="AC88" i="2"/>
  <c r="AD88" i="2"/>
  <c r="AE88" i="2"/>
  <c r="AF88" i="2"/>
  <c r="AG88" i="2"/>
  <c r="AH88" i="2"/>
  <c r="D89" i="2"/>
  <c r="E89" i="2"/>
  <c r="F89" i="2"/>
  <c r="H89" i="2"/>
  <c r="I89" i="2"/>
  <c r="J89" i="2"/>
  <c r="K89" i="2"/>
  <c r="L89" i="2"/>
  <c r="M89" i="2"/>
  <c r="N89" i="2"/>
  <c r="O89" i="2"/>
  <c r="P89" i="2"/>
  <c r="Q89" i="2"/>
  <c r="R89" i="2"/>
  <c r="S89" i="2"/>
  <c r="T89" i="2"/>
  <c r="U89" i="2"/>
  <c r="V89" i="2"/>
  <c r="X89" i="2"/>
  <c r="Y89" i="2"/>
  <c r="Z89" i="2"/>
  <c r="AA89" i="2"/>
  <c r="AB89" i="2"/>
  <c r="AC89" i="2"/>
  <c r="AD89" i="2"/>
  <c r="AE89" i="2"/>
  <c r="AF89" i="2"/>
  <c r="AG89" i="2"/>
  <c r="AH89" i="2"/>
  <c r="D90" i="2"/>
  <c r="E90" i="2"/>
  <c r="F90" i="2"/>
  <c r="H90" i="2"/>
  <c r="I90" i="2"/>
  <c r="J90" i="2"/>
  <c r="K90" i="2"/>
  <c r="L90" i="2"/>
  <c r="M90" i="2"/>
  <c r="N90" i="2"/>
  <c r="O90" i="2"/>
  <c r="P90" i="2"/>
  <c r="Q90" i="2"/>
  <c r="R90" i="2"/>
  <c r="S90" i="2"/>
  <c r="T90" i="2"/>
  <c r="U90" i="2"/>
  <c r="V90" i="2"/>
  <c r="X90" i="2"/>
  <c r="Y90" i="2"/>
  <c r="Z90" i="2"/>
  <c r="AA90" i="2"/>
  <c r="AB90" i="2"/>
  <c r="AC90" i="2"/>
  <c r="AD90" i="2"/>
  <c r="AE90" i="2"/>
  <c r="AF90" i="2"/>
  <c r="AG90" i="2"/>
  <c r="AH90" i="2"/>
  <c r="D91" i="2"/>
  <c r="E91" i="2"/>
  <c r="F91" i="2"/>
  <c r="H91" i="2"/>
  <c r="I91" i="2"/>
  <c r="J91" i="2"/>
  <c r="K91" i="2"/>
  <c r="L91" i="2"/>
  <c r="M91" i="2"/>
  <c r="N91" i="2"/>
  <c r="O91" i="2"/>
  <c r="P91" i="2"/>
  <c r="Q91" i="2"/>
  <c r="R91" i="2"/>
  <c r="S91" i="2"/>
  <c r="T91" i="2"/>
  <c r="U91" i="2"/>
  <c r="V91" i="2"/>
  <c r="X91" i="2"/>
  <c r="Y91" i="2"/>
  <c r="Z91" i="2"/>
  <c r="AA91" i="2"/>
  <c r="AB91" i="2"/>
  <c r="AC91" i="2"/>
  <c r="AD91" i="2"/>
  <c r="AE91" i="2"/>
  <c r="AF91" i="2"/>
  <c r="AG91" i="2"/>
  <c r="AH91" i="2"/>
  <c r="D92" i="2"/>
  <c r="E92" i="2"/>
  <c r="F92" i="2"/>
  <c r="H92" i="2"/>
  <c r="I92" i="2"/>
  <c r="J92" i="2"/>
  <c r="K92" i="2"/>
  <c r="L92" i="2"/>
  <c r="M92" i="2"/>
  <c r="N92" i="2"/>
  <c r="O92" i="2"/>
  <c r="P92" i="2"/>
  <c r="Q92" i="2"/>
  <c r="R92" i="2"/>
  <c r="S92" i="2"/>
  <c r="T92" i="2"/>
  <c r="U92" i="2"/>
  <c r="V92" i="2"/>
  <c r="X92" i="2"/>
  <c r="Y92" i="2"/>
  <c r="Z92" i="2"/>
  <c r="AA92" i="2"/>
  <c r="AB92" i="2"/>
  <c r="AC92" i="2"/>
  <c r="AD92" i="2"/>
  <c r="AE92" i="2"/>
  <c r="AF92" i="2"/>
  <c r="AG92" i="2"/>
  <c r="AH92" i="2"/>
  <c r="D93" i="2"/>
  <c r="E93" i="2"/>
  <c r="F93" i="2"/>
  <c r="H93" i="2"/>
  <c r="I93" i="2"/>
  <c r="J93" i="2"/>
  <c r="K93" i="2"/>
  <c r="L93" i="2"/>
  <c r="M93" i="2"/>
  <c r="N93" i="2"/>
  <c r="O93" i="2"/>
  <c r="P93" i="2"/>
  <c r="Q93" i="2"/>
  <c r="R93" i="2"/>
  <c r="S93" i="2"/>
  <c r="T93" i="2"/>
  <c r="U93" i="2"/>
  <c r="V93" i="2"/>
  <c r="X93" i="2"/>
  <c r="Y93" i="2"/>
  <c r="Z93" i="2"/>
  <c r="AA93" i="2"/>
  <c r="AB93" i="2"/>
  <c r="AC93" i="2"/>
  <c r="AD93" i="2"/>
  <c r="AE93" i="2"/>
  <c r="AF93" i="2"/>
  <c r="AG93" i="2"/>
  <c r="AH93" i="2"/>
  <c r="D94" i="2"/>
  <c r="E94" i="2"/>
  <c r="F94" i="2"/>
  <c r="H94" i="2"/>
  <c r="I94" i="2"/>
  <c r="J94" i="2"/>
  <c r="K94" i="2"/>
  <c r="L94" i="2"/>
  <c r="M94" i="2"/>
  <c r="N94" i="2"/>
  <c r="O94" i="2"/>
  <c r="P94" i="2"/>
  <c r="Q94" i="2"/>
  <c r="R94" i="2"/>
  <c r="S94" i="2"/>
  <c r="T94" i="2"/>
  <c r="U94" i="2"/>
  <c r="V94" i="2"/>
  <c r="X94" i="2"/>
  <c r="Y94" i="2"/>
  <c r="Z94" i="2"/>
  <c r="AA94" i="2"/>
  <c r="AB94" i="2"/>
  <c r="AC94" i="2"/>
  <c r="AD94" i="2"/>
  <c r="AE94" i="2"/>
  <c r="AF94" i="2"/>
  <c r="AG94" i="2"/>
  <c r="AH94" i="2"/>
  <c r="D95" i="2"/>
  <c r="E95" i="2"/>
  <c r="F95" i="2"/>
  <c r="H95" i="2"/>
  <c r="I95" i="2"/>
  <c r="J95" i="2"/>
  <c r="K95" i="2"/>
  <c r="L95" i="2"/>
  <c r="M95" i="2"/>
  <c r="N95" i="2"/>
  <c r="O95" i="2"/>
  <c r="P95" i="2"/>
  <c r="Q95" i="2"/>
  <c r="R95" i="2"/>
  <c r="S95" i="2"/>
  <c r="T95" i="2"/>
  <c r="U95" i="2"/>
  <c r="V95" i="2"/>
  <c r="X95" i="2"/>
  <c r="Y95" i="2"/>
  <c r="Z95" i="2"/>
  <c r="AA95" i="2"/>
  <c r="AB95" i="2"/>
  <c r="AC95" i="2"/>
  <c r="AD95" i="2"/>
  <c r="AE95" i="2"/>
  <c r="AF95" i="2"/>
  <c r="AG95" i="2"/>
  <c r="AH95" i="2"/>
  <c r="D96" i="2"/>
  <c r="E96" i="2"/>
  <c r="F96" i="2"/>
  <c r="H96" i="2"/>
  <c r="I96" i="2"/>
  <c r="J96" i="2"/>
  <c r="K96" i="2"/>
  <c r="L96" i="2"/>
  <c r="M96" i="2"/>
  <c r="N96" i="2"/>
  <c r="O96" i="2"/>
  <c r="P96" i="2"/>
  <c r="Q96" i="2"/>
  <c r="R96" i="2"/>
  <c r="S96" i="2"/>
  <c r="T96" i="2"/>
  <c r="U96" i="2"/>
  <c r="V96" i="2"/>
  <c r="X96" i="2"/>
  <c r="Y96" i="2"/>
  <c r="Z96" i="2"/>
  <c r="AA96" i="2"/>
  <c r="AB96" i="2"/>
  <c r="AC96" i="2"/>
  <c r="AD96" i="2"/>
  <c r="AE96" i="2"/>
  <c r="AF96" i="2"/>
  <c r="AG96" i="2"/>
  <c r="AH96" i="2"/>
  <c r="D97" i="2"/>
  <c r="E97" i="2"/>
  <c r="F97" i="2"/>
  <c r="H97" i="2"/>
  <c r="I97" i="2"/>
  <c r="J97" i="2"/>
  <c r="K97" i="2"/>
  <c r="L97" i="2"/>
  <c r="M97" i="2"/>
  <c r="N97" i="2"/>
  <c r="O97" i="2"/>
  <c r="P97" i="2"/>
  <c r="Q97" i="2"/>
  <c r="R97" i="2"/>
  <c r="S97" i="2"/>
  <c r="T97" i="2"/>
  <c r="U97" i="2"/>
  <c r="V97" i="2"/>
  <c r="X97" i="2"/>
  <c r="Y97" i="2"/>
  <c r="Z97" i="2"/>
  <c r="AA97" i="2"/>
  <c r="AB97" i="2"/>
  <c r="AC97" i="2"/>
  <c r="AD97" i="2"/>
  <c r="AE97" i="2"/>
  <c r="AF97" i="2"/>
  <c r="AG97" i="2"/>
  <c r="AH97" i="2"/>
  <c r="D98" i="2"/>
  <c r="E98" i="2"/>
  <c r="F98" i="2"/>
  <c r="H98" i="2"/>
  <c r="I98" i="2"/>
  <c r="J98" i="2"/>
  <c r="K98" i="2"/>
  <c r="L98" i="2"/>
  <c r="M98" i="2"/>
  <c r="N98" i="2"/>
  <c r="O98" i="2"/>
  <c r="P98" i="2"/>
  <c r="Q98" i="2"/>
  <c r="R98" i="2"/>
  <c r="S98" i="2"/>
  <c r="T98" i="2"/>
  <c r="U98" i="2"/>
  <c r="V98" i="2"/>
  <c r="X98" i="2"/>
  <c r="Y98" i="2"/>
  <c r="Z98" i="2"/>
  <c r="AA98" i="2"/>
  <c r="AB98" i="2"/>
  <c r="AC98" i="2"/>
  <c r="AD98" i="2"/>
  <c r="AE98" i="2"/>
  <c r="AF98" i="2"/>
  <c r="AG98" i="2"/>
  <c r="AH98" i="2"/>
  <c r="D99" i="2"/>
  <c r="E99" i="2"/>
  <c r="F99" i="2"/>
  <c r="H99" i="2"/>
  <c r="I99" i="2"/>
  <c r="J99" i="2"/>
  <c r="K99" i="2"/>
  <c r="L99" i="2"/>
  <c r="M99" i="2"/>
  <c r="N99" i="2"/>
  <c r="O99" i="2"/>
  <c r="P99" i="2"/>
  <c r="Q99" i="2"/>
  <c r="R99" i="2"/>
  <c r="S99" i="2"/>
  <c r="T99" i="2"/>
  <c r="U99" i="2"/>
  <c r="V99" i="2"/>
  <c r="X99" i="2"/>
  <c r="Y99" i="2"/>
  <c r="Z99" i="2"/>
  <c r="AA99" i="2"/>
  <c r="AB99" i="2"/>
  <c r="AC99" i="2"/>
  <c r="AD99" i="2"/>
  <c r="AE99" i="2"/>
  <c r="AF99" i="2"/>
  <c r="AG99" i="2"/>
  <c r="AH99" i="2"/>
  <c r="D100" i="2"/>
  <c r="E100" i="2"/>
  <c r="F100" i="2"/>
  <c r="H100" i="2"/>
  <c r="I100" i="2"/>
  <c r="J100" i="2"/>
  <c r="K100" i="2"/>
  <c r="L100" i="2"/>
  <c r="M100" i="2"/>
  <c r="N100" i="2"/>
  <c r="O100" i="2"/>
  <c r="P100" i="2"/>
  <c r="Q100" i="2"/>
  <c r="R100" i="2"/>
  <c r="S100" i="2"/>
  <c r="T100" i="2"/>
  <c r="U100" i="2"/>
  <c r="V100" i="2"/>
  <c r="X100" i="2"/>
  <c r="Y100" i="2"/>
  <c r="Z100" i="2"/>
  <c r="AA100" i="2"/>
  <c r="AB100" i="2"/>
  <c r="AC100" i="2"/>
  <c r="AD100" i="2"/>
  <c r="AE100" i="2"/>
  <c r="AF100" i="2"/>
  <c r="AG100" i="2"/>
  <c r="AH100" i="2"/>
  <c r="D101" i="2"/>
  <c r="E101" i="2"/>
  <c r="F101" i="2"/>
  <c r="H101" i="2"/>
  <c r="I101" i="2"/>
  <c r="J101" i="2"/>
  <c r="K101" i="2"/>
  <c r="L101" i="2"/>
  <c r="M101" i="2"/>
  <c r="N101" i="2"/>
  <c r="O101" i="2"/>
  <c r="P101" i="2"/>
  <c r="Q101" i="2"/>
  <c r="R101" i="2"/>
  <c r="S101" i="2"/>
  <c r="T101" i="2"/>
  <c r="U101" i="2"/>
  <c r="V101" i="2"/>
  <c r="X101" i="2"/>
  <c r="Y101" i="2"/>
  <c r="Z101" i="2"/>
  <c r="AA101" i="2"/>
  <c r="AB101" i="2"/>
  <c r="AC101" i="2"/>
  <c r="AD101" i="2"/>
  <c r="AE101" i="2"/>
  <c r="AF101" i="2"/>
  <c r="AG101" i="2"/>
  <c r="AH101" i="2"/>
  <c r="D102" i="2"/>
  <c r="E102" i="2"/>
  <c r="F102" i="2"/>
  <c r="H102" i="2"/>
  <c r="I102" i="2"/>
  <c r="J102" i="2"/>
  <c r="K102" i="2"/>
  <c r="L102" i="2"/>
  <c r="M102" i="2"/>
  <c r="N102" i="2"/>
  <c r="O102" i="2"/>
  <c r="P102" i="2"/>
  <c r="Q102" i="2"/>
  <c r="R102" i="2"/>
  <c r="S102" i="2"/>
  <c r="T102" i="2"/>
  <c r="U102" i="2"/>
  <c r="V102" i="2"/>
  <c r="X102" i="2"/>
  <c r="Y102" i="2"/>
  <c r="Z102" i="2"/>
  <c r="AA102" i="2"/>
  <c r="AB102" i="2"/>
  <c r="AC102" i="2"/>
  <c r="AD102" i="2"/>
  <c r="AE102" i="2"/>
  <c r="AF102" i="2"/>
  <c r="AG102" i="2"/>
  <c r="AH102" i="2"/>
  <c r="D103" i="2"/>
  <c r="E103" i="2"/>
  <c r="F103" i="2"/>
  <c r="H103" i="2"/>
  <c r="I103" i="2"/>
  <c r="J103" i="2"/>
  <c r="K103" i="2"/>
  <c r="L103" i="2"/>
  <c r="M103" i="2"/>
  <c r="N103" i="2"/>
  <c r="O103" i="2"/>
  <c r="P103" i="2"/>
  <c r="Q103" i="2"/>
  <c r="R103" i="2"/>
  <c r="S103" i="2"/>
  <c r="T103" i="2"/>
  <c r="U103" i="2"/>
  <c r="V103" i="2"/>
  <c r="X103" i="2"/>
  <c r="Y103" i="2"/>
  <c r="Z103" i="2"/>
  <c r="AA103" i="2"/>
  <c r="AB103" i="2"/>
  <c r="AC103" i="2"/>
  <c r="AD103" i="2"/>
  <c r="AE103" i="2"/>
  <c r="AF103" i="2"/>
  <c r="AG103" i="2"/>
  <c r="AH103" i="2"/>
  <c r="D104" i="2"/>
  <c r="E104" i="2"/>
  <c r="F104" i="2"/>
  <c r="H104" i="2"/>
  <c r="I104" i="2"/>
  <c r="J104" i="2"/>
  <c r="K104" i="2"/>
  <c r="L104" i="2"/>
  <c r="M104" i="2"/>
  <c r="N104" i="2"/>
  <c r="O104" i="2"/>
  <c r="P104" i="2"/>
  <c r="Q104" i="2"/>
  <c r="R104" i="2"/>
  <c r="S104" i="2"/>
  <c r="T104" i="2"/>
  <c r="U104" i="2"/>
  <c r="V104" i="2"/>
  <c r="X104" i="2"/>
  <c r="Y104" i="2"/>
  <c r="Z104" i="2"/>
  <c r="AA104" i="2"/>
  <c r="AB104" i="2"/>
  <c r="AC104" i="2"/>
  <c r="AD104" i="2"/>
  <c r="AE104" i="2"/>
  <c r="AF104" i="2"/>
  <c r="AG104" i="2"/>
  <c r="AH104" i="2"/>
  <c r="D105" i="2"/>
  <c r="E105" i="2"/>
  <c r="F105" i="2"/>
  <c r="H105" i="2"/>
  <c r="I105" i="2"/>
  <c r="J105" i="2"/>
  <c r="K105" i="2"/>
  <c r="L105" i="2"/>
  <c r="M105" i="2"/>
  <c r="N105" i="2"/>
  <c r="O105" i="2"/>
  <c r="P105" i="2"/>
  <c r="Q105" i="2"/>
  <c r="R105" i="2"/>
  <c r="S105" i="2"/>
  <c r="T105" i="2"/>
  <c r="U105" i="2"/>
  <c r="V105" i="2"/>
  <c r="X105" i="2"/>
  <c r="Y105" i="2"/>
  <c r="Z105" i="2"/>
  <c r="AA105" i="2"/>
  <c r="AB105" i="2"/>
  <c r="AC105" i="2"/>
  <c r="AD105" i="2"/>
  <c r="AE105" i="2"/>
  <c r="AF105" i="2"/>
  <c r="AG105" i="2"/>
  <c r="AH105" i="2"/>
  <c r="D106" i="2"/>
  <c r="E106" i="2"/>
  <c r="F106" i="2"/>
  <c r="H106" i="2"/>
  <c r="I106" i="2"/>
  <c r="J106" i="2"/>
  <c r="K106" i="2"/>
  <c r="L106" i="2"/>
  <c r="M106" i="2"/>
  <c r="N106" i="2"/>
  <c r="O106" i="2"/>
  <c r="P106" i="2"/>
  <c r="Q106" i="2"/>
  <c r="R106" i="2"/>
  <c r="S106" i="2"/>
  <c r="T106" i="2"/>
  <c r="U106" i="2"/>
  <c r="V106" i="2"/>
  <c r="X106" i="2"/>
  <c r="Y106" i="2"/>
  <c r="Z106" i="2"/>
  <c r="AA106" i="2"/>
  <c r="AB106" i="2"/>
  <c r="AC106" i="2"/>
  <c r="AD106" i="2"/>
  <c r="AE106" i="2"/>
  <c r="AF106" i="2"/>
  <c r="AG106" i="2"/>
  <c r="AH106" i="2"/>
  <c r="D107" i="2"/>
  <c r="E107" i="2"/>
  <c r="F107" i="2"/>
  <c r="H107" i="2"/>
  <c r="I107" i="2"/>
  <c r="J107" i="2"/>
  <c r="K107" i="2"/>
  <c r="L107" i="2"/>
  <c r="M107" i="2"/>
  <c r="N107" i="2"/>
  <c r="O107" i="2"/>
  <c r="P107" i="2"/>
  <c r="Q107" i="2"/>
  <c r="R107" i="2"/>
  <c r="S107" i="2"/>
  <c r="T107" i="2"/>
  <c r="U107" i="2"/>
  <c r="V107" i="2"/>
  <c r="X107" i="2"/>
  <c r="Y107" i="2"/>
  <c r="Z107" i="2"/>
  <c r="AA107" i="2"/>
  <c r="AB107" i="2"/>
  <c r="AC107" i="2"/>
  <c r="AD107" i="2"/>
  <c r="AE107" i="2"/>
  <c r="AF107" i="2"/>
  <c r="AG107" i="2"/>
  <c r="AH107" i="2"/>
  <c r="D108" i="2"/>
  <c r="E108" i="2"/>
  <c r="F108" i="2"/>
  <c r="H108" i="2"/>
  <c r="I108" i="2"/>
  <c r="J108" i="2"/>
  <c r="K108" i="2"/>
  <c r="L108" i="2"/>
  <c r="M108" i="2"/>
  <c r="N108" i="2"/>
  <c r="O108" i="2"/>
  <c r="P108" i="2"/>
  <c r="Q108" i="2"/>
  <c r="R108" i="2"/>
  <c r="S108" i="2"/>
  <c r="T108" i="2"/>
  <c r="U108" i="2"/>
  <c r="V108" i="2"/>
  <c r="X108" i="2"/>
  <c r="Y108" i="2"/>
  <c r="Z108" i="2"/>
  <c r="AA108" i="2"/>
  <c r="AB108" i="2"/>
  <c r="AC108" i="2"/>
  <c r="AD108" i="2"/>
  <c r="AE108" i="2"/>
  <c r="AF108" i="2"/>
  <c r="AG108" i="2"/>
  <c r="AH108" i="2"/>
  <c r="D109" i="2"/>
  <c r="E109" i="2"/>
  <c r="F109" i="2"/>
  <c r="H109" i="2"/>
  <c r="I109" i="2"/>
  <c r="J109" i="2"/>
  <c r="K109" i="2"/>
  <c r="L109" i="2"/>
  <c r="M109" i="2"/>
  <c r="N109" i="2"/>
  <c r="O109" i="2"/>
  <c r="P109" i="2"/>
  <c r="Q109" i="2"/>
  <c r="R109" i="2"/>
  <c r="S109" i="2"/>
  <c r="T109" i="2"/>
  <c r="U109" i="2"/>
  <c r="V109" i="2"/>
  <c r="X109" i="2"/>
  <c r="Y109" i="2"/>
  <c r="Z109" i="2"/>
  <c r="AA109" i="2"/>
  <c r="AB109" i="2"/>
  <c r="AC109" i="2"/>
  <c r="AD109" i="2"/>
  <c r="AE109" i="2"/>
  <c r="AF109" i="2"/>
  <c r="AG109" i="2"/>
  <c r="AH109" i="2"/>
  <c r="D110" i="2"/>
  <c r="E110" i="2"/>
  <c r="F110" i="2"/>
  <c r="H110" i="2"/>
  <c r="I110" i="2"/>
  <c r="J110" i="2"/>
  <c r="K110" i="2"/>
  <c r="L110" i="2"/>
  <c r="M110" i="2"/>
  <c r="N110" i="2"/>
  <c r="O110" i="2"/>
  <c r="P110" i="2"/>
  <c r="Q110" i="2"/>
  <c r="R110" i="2"/>
  <c r="S110" i="2"/>
  <c r="T110" i="2"/>
  <c r="U110" i="2"/>
  <c r="V110" i="2"/>
  <c r="X110" i="2"/>
  <c r="Y110" i="2"/>
  <c r="Z110" i="2"/>
  <c r="AA110" i="2"/>
  <c r="AB110" i="2"/>
  <c r="AC110" i="2"/>
  <c r="AD110" i="2"/>
  <c r="AE110" i="2"/>
  <c r="AF110" i="2"/>
  <c r="AG110" i="2"/>
  <c r="AH110" i="2"/>
  <c r="D111" i="2"/>
  <c r="E111" i="2"/>
  <c r="F111" i="2"/>
  <c r="H111" i="2"/>
  <c r="I111" i="2"/>
  <c r="J111" i="2"/>
  <c r="K111" i="2"/>
  <c r="L111" i="2"/>
  <c r="M111" i="2"/>
  <c r="N111" i="2"/>
  <c r="O111" i="2"/>
  <c r="P111" i="2"/>
  <c r="Q111" i="2"/>
  <c r="R111" i="2"/>
  <c r="S111" i="2"/>
  <c r="T111" i="2"/>
  <c r="U111" i="2"/>
  <c r="V111" i="2"/>
  <c r="X111" i="2"/>
  <c r="Y111" i="2"/>
  <c r="Z111" i="2"/>
  <c r="AA111" i="2"/>
  <c r="AB111" i="2"/>
  <c r="AC111" i="2"/>
  <c r="AD111" i="2"/>
  <c r="AE111" i="2"/>
  <c r="AF111" i="2"/>
  <c r="AG111" i="2"/>
  <c r="AH111" i="2"/>
  <c r="D112" i="2"/>
  <c r="E112" i="2"/>
  <c r="F112" i="2"/>
  <c r="H112" i="2"/>
  <c r="I112" i="2"/>
  <c r="J112" i="2"/>
  <c r="K112" i="2"/>
  <c r="L112" i="2"/>
  <c r="M112" i="2"/>
  <c r="N112" i="2"/>
  <c r="O112" i="2"/>
  <c r="P112" i="2"/>
  <c r="Q112" i="2"/>
  <c r="R112" i="2"/>
  <c r="S112" i="2"/>
  <c r="T112" i="2"/>
  <c r="U112" i="2"/>
  <c r="V112" i="2"/>
  <c r="X112" i="2"/>
  <c r="Y112" i="2"/>
  <c r="Z112" i="2"/>
  <c r="AA112" i="2"/>
  <c r="AB112" i="2"/>
  <c r="AC112" i="2"/>
  <c r="AD112" i="2"/>
  <c r="AE112" i="2"/>
  <c r="AF112" i="2"/>
  <c r="AG112" i="2"/>
  <c r="AH112" i="2"/>
  <c r="D113" i="2"/>
  <c r="E113" i="2"/>
  <c r="F113" i="2"/>
  <c r="H113" i="2"/>
  <c r="I113" i="2"/>
  <c r="J113" i="2"/>
  <c r="K113" i="2"/>
  <c r="L113" i="2"/>
  <c r="M113" i="2"/>
  <c r="N113" i="2"/>
  <c r="O113" i="2"/>
  <c r="P113" i="2"/>
  <c r="Q113" i="2"/>
  <c r="R113" i="2"/>
  <c r="S113" i="2"/>
  <c r="T113" i="2"/>
  <c r="U113" i="2"/>
  <c r="V113" i="2"/>
  <c r="X113" i="2"/>
  <c r="Y113" i="2"/>
  <c r="Z113" i="2"/>
  <c r="AA113" i="2"/>
  <c r="AB113" i="2"/>
  <c r="AC113" i="2"/>
  <c r="AD113" i="2"/>
  <c r="AE113" i="2"/>
  <c r="AF113" i="2"/>
  <c r="AG113" i="2"/>
  <c r="AH113" i="2"/>
  <c r="D114" i="2"/>
  <c r="E114" i="2"/>
  <c r="F114" i="2"/>
  <c r="H114" i="2"/>
  <c r="I114" i="2"/>
  <c r="J114" i="2"/>
  <c r="K114" i="2"/>
  <c r="L114" i="2"/>
  <c r="M114" i="2"/>
  <c r="N114" i="2"/>
  <c r="O114" i="2"/>
  <c r="P114" i="2"/>
  <c r="Q114" i="2"/>
  <c r="R114" i="2"/>
  <c r="S114" i="2"/>
  <c r="T114" i="2"/>
  <c r="U114" i="2"/>
  <c r="V114" i="2"/>
  <c r="X114" i="2"/>
  <c r="Y114" i="2"/>
  <c r="Z114" i="2"/>
  <c r="AA114" i="2"/>
  <c r="AB114" i="2"/>
  <c r="AC114" i="2"/>
  <c r="AD114" i="2"/>
  <c r="AE114" i="2"/>
  <c r="AF114" i="2"/>
  <c r="AG114" i="2"/>
  <c r="AH114" i="2"/>
  <c r="D115" i="2"/>
  <c r="E115" i="2"/>
  <c r="F115" i="2"/>
  <c r="H115" i="2"/>
  <c r="I115" i="2"/>
  <c r="J115" i="2"/>
  <c r="K115" i="2"/>
  <c r="L115" i="2"/>
  <c r="M115" i="2"/>
  <c r="N115" i="2"/>
  <c r="O115" i="2"/>
  <c r="P115" i="2"/>
  <c r="Q115" i="2"/>
  <c r="R115" i="2"/>
  <c r="S115" i="2"/>
  <c r="T115" i="2"/>
  <c r="U115" i="2"/>
  <c r="V115" i="2"/>
  <c r="X115" i="2"/>
  <c r="Y115" i="2"/>
  <c r="Z115" i="2"/>
  <c r="AA115" i="2"/>
  <c r="AB115" i="2"/>
  <c r="AC115" i="2"/>
  <c r="AD115" i="2"/>
  <c r="AE115" i="2"/>
  <c r="AF115" i="2"/>
  <c r="AG115" i="2"/>
  <c r="AH115" i="2"/>
  <c r="D116" i="2"/>
  <c r="E116" i="2"/>
  <c r="F116" i="2"/>
  <c r="H116" i="2"/>
  <c r="I116" i="2"/>
  <c r="J116" i="2"/>
  <c r="K116" i="2"/>
  <c r="L116" i="2"/>
  <c r="M116" i="2"/>
  <c r="N116" i="2"/>
  <c r="O116" i="2"/>
  <c r="P116" i="2"/>
  <c r="Q116" i="2"/>
  <c r="R116" i="2"/>
  <c r="S116" i="2"/>
  <c r="T116" i="2"/>
  <c r="U116" i="2"/>
  <c r="V116" i="2"/>
  <c r="X116" i="2"/>
  <c r="Y116" i="2"/>
  <c r="Z116" i="2"/>
  <c r="AA116" i="2"/>
  <c r="AB116" i="2"/>
  <c r="AC116" i="2"/>
  <c r="AD116" i="2"/>
  <c r="AE116" i="2"/>
  <c r="AF116" i="2"/>
  <c r="AG116" i="2"/>
  <c r="AH116" i="2"/>
  <c r="D117" i="2"/>
  <c r="E117" i="2"/>
  <c r="F117" i="2"/>
  <c r="H117" i="2"/>
  <c r="I117" i="2"/>
  <c r="J117" i="2"/>
  <c r="K117" i="2"/>
  <c r="L117" i="2"/>
  <c r="M117" i="2"/>
  <c r="N117" i="2"/>
  <c r="O117" i="2"/>
  <c r="P117" i="2"/>
  <c r="Q117" i="2"/>
  <c r="R117" i="2"/>
  <c r="S117" i="2"/>
  <c r="T117" i="2"/>
  <c r="U117" i="2"/>
  <c r="V117" i="2"/>
  <c r="X117" i="2"/>
  <c r="Y117" i="2"/>
  <c r="Z117" i="2"/>
  <c r="AA117" i="2"/>
  <c r="AB117" i="2"/>
  <c r="AC117" i="2"/>
  <c r="AD117" i="2"/>
  <c r="AE117" i="2"/>
  <c r="AF117" i="2"/>
  <c r="AG117" i="2"/>
  <c r="AH117" i="2"/>
  <c r="D118" i="2"/>
  <c r="E118" i="2"/>
  <c r="F118" i="2"/>
  <c r="H118" i="2"/>
  <c r="I118" i="2"/>
  <c r="J118" i="2"/>
  <c r="K118" i="2"/>
  <c r="L118" i="2"/>
  <c r="M118" i="2"/>
  <c r="N118" i="2"/>
  <c r="O118" i="2"/>
  <c r="P118" i="2"/>
  <c r="Q118" i="2"/>
  <c r="R118" i="2"/>
  <c r="S118" i="2"/>
  <c r="T118" i="2"/>
  <c r="U118" i="2"/>
  <c r="V118" i="2"/>
  <c r="X118" i="2"/>
  <c r="Y118" i="2"/>
  <c r="Z118" i="2"/>
  <c r="AA118" i="2"/>
  <c r="AB118" i="2"/>
  <c r="AC118" i="2"/>
  <c r="AD118" i="2"/>
  <c r="AE118" i="2"/>
  <c r="AF118" i="2"/>
  <c r="AG118" i="2"/>
  <c r="AH118" i="2"/>
  <c r="D119" i="2"/>
  <c r="E119" i="2"/>
  <c r="F119" i="2"/>
  <c r="H119" i="2"/>
  <c r="I119" i="2"/>
  <c r="J119" i="2"/>
  <c r="K119" i="2"/>
  <c r="L119" i="2"/>
  <c r="M119" i="2"/>
  <c r="N119" i="2"/>
  <c r="O119" i="2"/>
  <c r="P119" i="2"/>
  <c r="Q119" i="2"/>
  <c r="R119" i="2"/>
  <c r="S119" i="2"/>
  <c r="T119" i="2"/>
  <c r="U119" i="2"/>
  <c r="V119" i="2"/>
  <c r="X119" i="2"/>
  <c r="Y119" i="2"/>
  <c r="Z119" i="2"/>
  <c r="AA119" i="2"/>
  <c r="AB119" i="2"/>
  <c r="AC119" i="2"/>
  <c r="AD119" i="2"/>
  <c r="AE119" i="2"/>
  <c r="AF119" i="2"/>
  <c r="AG119" i="2"/>
  <c r="AH119" i="2"/>
  <c r="D120" i="2"/>
  <c r="E120" i="2"/>
  <c r="F120" i="2"/>
  <c r="H120" i="2"/>
  <c r="I120" i="2"/>
  <c r="J120" i="2"/>
  <c r="K120" i="2"/>
  <c r="L120" i="2"/>
  <c r="M120" i="2"/>
  <c r="N120" i="2"/>
  <c r="O120" i="2"/>
  <c r="P120" i="2"/>
  <c r="Q120" i="2"/>
  <c r="R120" i="2"/>
  <c r="S120" i="2"/>
  <c r="T120" i="2"/>
  <c r="U120" i="2"/>
  <c r="V120" i="2"/>
  <c r="X120" i="2"/>
  <c r="Y120" i="2"/>
  <c r="Z120" i="2"/>
  <c r="AA120" i="2"/>
  <c r="AB120" i="2"/>
  <c r="AC120" i="2"/>
  <c r="AD120" i="2"/>
  <c r="AE120" i="2"/>
  <c r="AF120" i="2"/>
  <c r="AG120" i="2"/>
  <c r="AH120" i="2"/>
  <c r="D121" i="2"/>
  <c r="E121" i="2"/>
  <c r="F121" i="2"/>
  <c r="H121" i="2"/>
  <c r="I121" i="2"/>
  <c r="J121" i="2"/>
  <c r="K121" i="2"/>
  <c r="L121" i="2"/>
  <c r="M121" i="2"/>
  <c r="N121" i="2"/>
  <c r="O121" i="2"/>
  <c r="P121" i="2"/>
  <c r="Q121" i="2"/>
  <c r="R121" i="2"/>
  <c r="S121" i="2"/>
  <c r="T121" i="2"/>
  <c r="U121" i="2"/>
  <c r="V121" i="2"/>
  <c r="X121" i="2"/>
  <c r="Y121" i="2"/>
  <c r="Z121" i="2"/>
  <c r="AA121" i="2"/>
  <c r="AB121" i="2"/>
  <c r="AC121" i="2"/>
  <c r="AD121" i="2"/>
  <c r="AE121" i="2"/>
  <c r="AF121" i="2"/>
  <c r="AG121" i="2"/>
  <c r="AH121" i="2"/>
  <c r="D122" i="2"/>
  <c r="E122" i="2"/>
  <c r="F122" i="2"/>
  <c r="H122" i="2"/>
  <c r="I122" i="2"/>
  <c r="J122" i="2"/>
  <c r="K122" i="2"/>
  <c r="L122" i="2"/>
  <c r="M122" i="2"/>
  <c r="N122" i="2"/>
  <c r="O122" i="2"/>
  <c r="P122" i="2"/>
  <c r="Q122" i="2"/>
  <c r="R122" i="2"/>
  <c r="S122" i="2"/>
  <c r="T122" i="2"/>
  <c r="U122" i="2"/>
  <c r="V122" i="2"/>
  <c r="X122" i="2"/>
  <c r="Y122" i="2"/>
  <c r="Z122" i="2"/>
  <c r="AA122" i="2"/>
  <c r="AB122" i="2"/>
  <c r="AC122" i="2"/>
  <c r="AD122" i="2"/>
  <c r="AE122" i="2"/>
  <c r="AF122" i="2"/>
  <c r="AG122" i="2"/>
  <c r="AH122" i="2"/>
  <c r="D123" i="2"/>
  <c r="E123" i="2"/>
  <c r="F123" i="2"/>
  <c r="H123" i="2"/>
  <c r="I123" i="2"/>
  <c r="J123" i="2"/>
  <c r="K123" i="2"/>
  <c r="L123" i="2"/>
  <c r="M123" i="2"/>
  <c r="N123" i="2"/>
  <c r="O123" i="2"/>
  <c r="P123" i="2"/>
  <c r="Q123" i="2"/>
  <c r="R123" i="2"/>
  <c r="S123" i="2"/>
  <c r="T123" i="2"/>
  <c r="U123" i="2"/>
  <c r="V123" i="2"/>
  <c r="X123" i="2"/>
  <c r="Y123" i="2"/>
  <c r="Z123" i="2"/>
  <c r="AA123" i="2"/>
  <c r="AB123" i="2"/>
  <c r="AC123" i="2"/>
  <c r="AD123" i="2"/>
  <c r="AE123" i="2"/>
  <c r="AF123" i="2"/>
  <c r="AG123" i="2"/>
  <c r="AH123" i="2"/>
  <c r="D124" i="2"/>
  <c r="E124" i="2"/>
  <c r="F124" i="2"/>
  <c r="H124" i="2"/>
  <c r="I124" i="2"/>
  <c r="J124" i="2"/>
  <c r="K124" i="2"/>
  <c r="L124" i="2"/>
  <c r="M124" i="2"/>
  <c r="N124" i="2"/>
  <c r="O124" i="2"/>
  <c r="P124" i="2"/>
  <c r="Q124" i="2"/>
  <c r="R124" i="2"/>
  <c r="S124" i="2"/>
  <c r="T124" i="2"/>
  <c r="U124" i="2"/>
  <c r="V124" i="2"/>
  <c r="X124" i="2"/>
  <c r="Y124" i="2"/>
  <c r="Z124" i="2"/>
  <c r="AA124" i="2"/>
  <c r="AB124" i="2"/>
  <c r="AC124" i="2"/>
  <c r="AD124" i="2"/>
  <c r="AE124" i="2"/>
  <c r="AF124" i="2"/>
  <c r="AG124" i="2"/>
  <c r="AH124" i="2"/>
  <c r="D125" i="2"/>
  <c r="E125" i="2"/>
  <c r="F125" i="2"/>
  <c r="H125" i="2"/>
  <c r="I125" i="2"/>
  <c r="J125" i="2"/>
  <c r="K125" i="2"/>
  <c r="L125" i="2"/>
  <c r="M125" i="2"/>
  <c r="N125" i="2"/>
  <c r="O125" i="2"/>
  <c r="P125" i="2"/>
  <c r="Q125" i="2"/>
  <c r="R125" i="2"/>
  <c r="S125" i="2"/>
  <c r="T125" i="2"/>
  <c r="U125" i="2"/>
  <c r="V125" i="2"/>
  <c r="X125" i="2"/>
  <c r="Y125" i="2"/>
  <c r="Z125" i="2"/>
  <c r="AA125" i="2"/>
  <c r="AB125" i="2"/>
  <c r="AC125" i="2"/>
  <c r="AD125" i="2"/>
  <c r="AE125" i="2"/>
  <c r="AF125" i="2"/>
  <c r="AG125" i="2"/>
  <c r="AH125" i="2"/>
  <c r="D126" i="2"/>
  <c r="E126" i="2"/>
  <c r="F126" i="2"/>
  <c r="H126" i="2"/>
  <c r="I126" i="2"/>
  <c r="J126" i="2"/>
  <c r="K126" i="2"/>
  <c r="L126" i="2"/>
  <c r="M126" i="2"/>
  <c r="N126" i="2"/>
  <c r="O126" i="2"/>
  <c r="P126" i="2"/>
  <c r="Q126" i="2"/>
  <c r="R126" i="2"/>
  <c r="S126" i="2"/>
  <c r="T126" i="2"/>
  <c r="U126" i="2"/>
  <c r="V126" i="2"/>
  <c r="X126" i="2"/>
  <c r="Y126" i="2"/>
  <c r="Z126" i="2"/>
  <c r="AA126" i="2"/>
  <c r="AB126" i="2"/>
  <c r="AC126" i="2"/>
  <c r="AD126" i="2"/>
  <c r="AE126" i="2"/>
  <c r="AF126" i="2"/>
  <c r="AG126" i="2"/>
  <c r="AH126" i="2"/>
  <c r="D127" i="2"/>
  <c r="E127" i="2"/>
  <c r="F127" i="2"/>
  <c r="H127" i="2"/>
  <c r="I127" i="2"/>
  <c r="J127" i="2"/>
  <c r="K127" i="2"/>
  <c r="L127" i="2"/>
  <c r="M127" i="2"/>
  <c r="N127" i="2"/>
  <c r="O127" i="2"/>
  <c r="P127" i="2"/>
  <c r="Q127" i="2"/>
  <c r="R127" i="2"/>
  <c r="S127" i="2"/>
  <c r="T127" i="2"/>
  <c r="U127" i="2"/>
  <c r="V127" i="2"/>
  <c r="X127" i="2"/>
  <c r="Y127" i="2"/>
  <c r="Z127" i="2"/>
  <c r="AA127" i="2"/>
  <c r="AB127" i="2"/>
  <c r="AC127" i="2"/>
  <c r="AD127" i="2"/>
  <c r="AE127" i="2"/>
  <c r="AF127" i="2"/>
  <c r="AG127" i="2"/>
  <c r="AH127" i="2"/>
  <c r="D128" i="2"/>
  <c r="E128" i="2"/>
  <c r="F128" i="2"/>
  <c r="H128" i="2"/>
  <c r="I128" i="2"/>
  <c r="J128" i="2"/>
  <c r="K128" i="2"/>
  <c r="L128" i="2"/>
  <c r="M128" i="2"/>
  <c r="N128" i="2"/>
  <c r="O128" i="2"/>
  <c r="P128" i="2"/>
  <c r="Q128" i="2"/>
  <c r="R128" i="2"/>
  <c r="S128" i="2"/>
  <c r="T128" i="2"/>
  <c r="U128" i="2"/>
  <c r="V128" i="2"/>
  <c r="X128" i="2"/>
  <c r="Y128" i="2"/>
  <c r="Z128" i="2"/>
  <c r="AA128" i="2"/>
  <c r="AB128" i="2"/>
  <c r="AC128" i="2"/>
  <c r="AD128" i="2"/>
  <c r="AE128" i="2"/>
  <c r="AF128" i="2"/>
  <c r="AG128" i="2"/>
  <c r="AH128" i="2"/>
  <c r="D129" i="2"/>
  <c r="E129" i="2"/>
  <c r="F129" i="2"/>
  <c r="H129" i="2"/>
  <c r="I129" i="2"/>
  <c r="J129" i="2"/>
  <c r="K129" i="2"/>
  <c r="L129" i="2"/>
  <c r="M129" i="2"/>
  <c r="N129" i="2"/>
  <c r="O129" i="2"/>
  <c r="P129" i="2"/>
  <c r="Q129" i="2"/>
  <c r="R129" i="2"/>
  <c r="S129" i="2"/>
  <c r="T129" i="2"/>
  <c r="U129" i="2"/>
  <c r="V129" i="2"/>
  <c r="X129" i="2"/>
  <c r="Y129" i="2"/>
  <c r="Z129" i="2"/>
  <c r="AA129" i="2"/>
  <c r="AB129" i="2"/>
  <c r="AC129" i="2"/>
  <c r="AD129" i="2"/>
  <c r="AE129" i="2"/>
  <c r="AF129" i="2"/>
  <c r="AG129" i="2"/>
  <c r="AH129" i="2"/>
  <c r="D130" i="2"/>
  <c r="E130" i="2"/>
  <c r="F130" i="2"/>
  <c r="H130" i="2"/>
  <c r="I130" i="2"/>
  <c r="J130" i="2"/>
  <c r="K130" i="2"/>
  <c r="L130" i="2"/>
  <c r="M130" i="2"/>
  <c r="N130" i="2"/>
  <c r="O130" i="2"/>
  <c r="P130" i="2"/>
  <c r="Q130" i="2"/>
  <c r="R130" i="2"/>
  <c r="S130" i="2"/>
  <c r="T130" i="2"/>
  <c r="U130" i="2"/>
  <c r="V130" i="2"/>
  <c r="X130" i="2"/>
  <c r="Y130" i="2"/>
  <c r="Z130" i="2"/>
  <c r="AA130" i="2"/>
  <c r="AB130" i="2"/>
  <c r="AC130" i="2"/>
  <c r="AD130" i="2"/>
  <c r="AE130" i="2"/>
  <c r="AF130" i="2"/>
  <c r="AG130" i="2"/>
  <c r="AH130" i="2"/>
  <c r="D131" i="2"/>
  <c r="E131" i="2"/>
  <c r="F131" i="2"/>
  <c r="H131" i="2"/>
  <c r="I131" i="2"/>
  <c r="J131" i="2"/>
  <c r="K131" i="2"/>
  <c r="L131" i="2"/>
  <c r="M131" i="2"/>
  <c r="N131" i="2"/>
  <c r="O131" i="2"/>
  <c r="P131" i="2"/>
  <c r="Q131" i="2"/>
  <c r="R131" i="2"/>
  <c r="S131" i="2"/>
  <c r="T131" i="2"/>
  <c r="U131" i="2"/>
  <c r="V131" i="2"/>
  <c r="X131" i="2"/>
  <c r="Y131" i="2"/>
  <c r="Z131" i="2"/>
  <c r="AA131" i="2"/>
  <c r="AB131" i="2"/>
  <c r="AC131" i="2"/>
  <c r="AD131" i="2"/>
  <c r="AE131" i="2"/>
  <c r="AF131" i="2"/>
  <c r="AG131" i="2"/>
  <c r="AH131"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I56" i="2" l="1"/>
  <c r="G56" i="2"/>
  <c r="CQ98" i="1"/>
  <c r="F55" i="2"/>
  <c r="AI5" i="2"/>
  <c r="D44" i="7"/>
  <c r="D40" i="7"/>
  <c r="D36" i="7"/>
  <c r="D28" i="7"/>
  <c r="D24" i="7"/>
  <c r="AI31" i="2"/>
  <c r="AI6" i="2"/>
  <c r="AI9" i="2"/>
  <c r="AI100" i="2"/>
  <c r="AI12" i="2"/>
  <c r="AI110" i="2"/>
  <c r="AI25" i="2"/>
  <c r="AI10" i="2"/>
  <c r="AI7" i="2"/>
  <c r="AI103" i="2"/>
  <c r="G100" i="2"/>
  <c r="AI45" i="2"/>
  <c r="AI41" i="2"/>
  <c r="AI51" i="2"/>
  <c r="AI35" i="2"/>
  <c r="AI29" i="2"/>
  <c r="AI69" i="2"/>
  <c r="G5" i="2"/>
  <c r="AI78" i="2"/>
  <c r="AI63" i="2"/>
  <c r="AI94" i="2"/>
  <c r="AI47" i="2"/>
  <c r="AI98" i="2"/>
  <c r="AI11" i="2"/>
  <c r="G9" i="2"/>
  <c r="G47" i="2"/>
  <c r="AI20" i="2"/>
  <c r="AI16" i="2"/>
  <c r="AI130" i="2"/>
  <c r="AI126" i="2"/>
  <c r="AI72" i="2"/>
  <c r="G71" i="2"/>
  <c r="G69" i="2"/>
  <c r="AI57" i="2"/>
  <c r="AI84" i="2"/>
  <c r="AI80" i="2"/>
  <c r="AI67" i="2"/>
  <c r="G115" i="2"/>
  <c r="AI114" i="2"/>
  <c r="G103" i="2"/>
  <c r="G83" i="2"/>
  <c r="AI82" i="2"/>
  <c r="G72" i="2"/>
  <c r="AI128" i="2"/>
  <c r="AI65" i="2"/>
  <c r="AI43" i="2"/>
  <c r="G30" i="2"/>
  <c r="AI19" i="2"/>
  <c r="G15" i="2"/>
  <c r="AI116" i="2"/>
  <c r="G10" i="2"/>
  <c r="G99" i="2"/>
  <c r="G21" i="2"/>
  <c r="G46" i="2"/>
  <c r="AI8" i="2"/>
  <c r="G6" i="2"/>
  <c r="G129" i="2"/>
  <c r="AI119" i="2"/>
  <c r="G118" i="2"/>
  <c r="G116" i="2"/>
  <c r="AI87" i="2"/>
  <c r="G86" i="2"/>
  <c r="G84" i="2"/>
  <c r="AI59" i="2"/>
  <c r="G57" i="2"/>
  <c r="AI112" i="2"/>
  <c r="G102" i="2"/>
  <c r="AI96" i="2"/>
  <c r="AI53" i="2"/>
  <c r="G50" i="2"/>
  <c r="G34" i="2"/>
  <c r="G33" i="2"/>
  <c r="G31" i="2"/>
  <c r="AI14" i="2"/>
  <c r="G68" i="2"/>
  <c r="AI58" i="2"/>
  <c r="G49" i="2"/>
  <c r="AI27" i="2"/>
  <c r="G128" i="2"/>
  <c r="G127" i="2"/>
  <c r="AI125" i="2"/>
  <c r="AI124" i="2"/>
  <c r="AI121" i="2"/>
  <c r="AI120" i="2"/>
  <c r="AI107" i="2"/>
  <c r="G106" i="2"/>
  <c r="G96" i="2"/>
  <c r="AI93" i="2"/>
  <c r="AI92" i="2"/>
  <c r="AI89" i="2"/>
  <c r="AI88" i="2"/>
  <c r="AI75" i="2"/>
  <c r="G74" i="2"/>
  <c r="G65" i="2"/>
  <c r="AI62" i="2"/>
  <c r="AI61" i="2"/>
  <c r="AI54" i="2"/>
  <c r="AI49" i="2"/>
  <c r="AI38" i="2"/>
  <c r="G37" i="2"/>
  <c r="AI33" i="2"/>
  <c r="AI22" i="2"/>
  <c r="G87" i="2"/>
  <c r="AI18" i="2"/>
  <c r="AI17" i="2"/>
  <c r="AI15" i="2"/>
  <c r="G119" i="2"/>
  <c r="AI123" i="2"/>
  <c r="G122" i="2"/>
  <c r="G112" i="2"/>
  <c r="AI109" i="2"/>
  <c r="AI108" i="2"/>
  <c r="AI105" i="2"/>
  <c r="AI104" i="2"/>
  <c r="AI91" i="2"/>
  <c r="G90" i="2"/>
  <c r="G80" i="2"/>
  <c r="AI77" i="2"/>
  <c r="AI76" i="2"/>
  <c r="AI73" i="2"/>
  <c r="AI40" i="2"/>
  <c r="AI39" i="2"/>
  <c r="G27" i="2"/>
  <c r="AI24" i="2"/>
  <c r="AI23" i="2"/>
  <c r="AI13" i="2"/>
  <c r="AI60" i="2"/>
  <c r="G53" i="2"/>
  <c r="G51" i="2"/>
  <c r="AI44" i="2"/>
  <c r="AI42" i="2"/>
  <c r="G35" i="2"/>
  <c r="AI28" i="2"/>
  <c r="AI26" i="2"/>
  <c r="G19" i="2"/>
  <c r="G11" i="2"/>
  <c r="AI131" i="2"/>
  <c r="G104" i="2"/>
  <c r="AI102" i="2"/>
  <c r="AI97" i="2"/>
  <c r="AI95" i="2"/>
  <c r="G88" i="2"/>
  <c r="AI86" i="2"/>
  <c r="AI81" i="2"/>
  <c r="AI79" i="2"/>
  <c r="AI71" i="2"/>
  <c r="AI66" i="2"/>
  <c r="AI64" i="2"/>
  <c r="G59" i="2"/>
  <c r="G54" i="2"/>
  <c r="AI48" i="2"/>
  <c r="AI46" i="2"/>
  <c r="G41" i="2"/>
  <c r="G39" i="2"/>
  <c r="G38" i="2"/>
  <c r="AI37" i="2"/>
  <c r="AI32" i="2"/>
  <c r="AI30" i="2"/>
  <c r="G25" i="2"/>
  <c r="G23" i="2"/>
  <c r="G22" i="2"/>
  <c r="AI21" i="2"/>
  <c r="G18" i="2"/>
  <c r="G17" i="2"/>
  <c r="G14" i="2"/>
  <c r="G13" i="2"/>
  <c r="G12" i="2"/>
  <c r="G7" i="2"/>
  <c r="AI129" i="2"/>
  <c r="AI127" i="2"/>
  <c r="G120" i="2"/>
  <c r="AI118" i="2"/>
  <c r="AI113" i="2"/>
  <c r="AI111" i="2"/>
  <c r="G130" i="2"/>
  <c r="G126" i="2"/>
  <c r="G124" i="2"/>
  <c r="G123" i="2"/>
  <c r="AI122" i="2"/>
  <c r="AI117" i="2"/>
  <c r="AI115" i="2"/>
  <c r="G110" i="2"/>
  <c r="G108" i="2"/>
  <c r="G107" i="2"/>
  <c r="AI106" i="2"/>
  <c r="AI101" i="2"/>
  <c r="AI99" i="2"/>
  <c r="G94" i="2"/>
  <c r="G92" i="2"/>
  <c r="G91" i="2"/>
  <c r="AI90" i="2"/>
  <c r="AI85" i="2"/>
  <c r="AI83" i="2"/>
  <c r="G78" i="2"/>
  <c r="G76" i="2"/>
  <c r="G75" i="2"/>
  <c r="AI74" i="2"/>
  <c r="AI70" i="2"/>
  <c r="AI68" i="2"/>
  <c r="G63" i="2"/>
  <c r="G61" i="2"/>
  <c r="G60" i="2"/>
  <c r="AI52" i="2"/>
  <c r="AI50" i="2"/>
  <c r="G45" i="2"/>
  <c r="G43" i="2"/>
  <c r="G42" i="2"/>
  <c r="AI36" i="2"/>
  <c r="AI34" i="2"/>
  <c r="G29" i="2"/>
  <c r="G26" i="2"/>
  <c r="G8" i="2"/>
  <c r="G114" i="2"/>
  <c r="G111" i="2"/>
  <c r="G98" i="2"/>
  <c r="G95" i="2"/>
  <c r="G82" i="2"/>
  <c r="G79" i="2"/>
  <c r="G67" i="2"/>
  <c r="G64" i="2"/>
  <c r="G125" i="2"/>
  <c r="G121" i="2"/>
  <c r="G117" i="2"/>
  <c r="G113" i="2"/>
  <c r="G109" i="2"/>
  <c r="G105" i="2"/>
  <c r="G101" i="2"/>
  <c r="G97" i="2"/>
  <c r="G93" i="2"/>
  <c r="G89" i="2"/>
  <c r="G85" i="2"/>
  <c r="G81" i="2"/>
  <c r="G77" i="2"/>
  <c r="G73" i="2"/>
  <c r="G70" i="2"/>
  <c r="G66" i="2"/>
  <c r="G62" i="2"/>
  <c r="G58" i="2"/>
  <c r="G52" i="2"/>
  <c r="G48" i="2"/>
  <c r="G44" i="2"/>
  <c r="G40" i="2"/>
  <c r="G36" i="2"/>
  <c r="G32" i="2"/>
  <c r="G28" i="2"/>
  <c r="G24" i="2"/>
  <c r="G20" i="2"/>
  <c r="G16" i="2"/>
  <c r="G131" i="2"/>
  <c r="G55" i="2" l="1"/>
  <c r="AI55" i="2"/>
  <c r="D4" i="2"/>
  <c r="E4" i="2"/>
  <c r="F4" i="2"/>
  <c r="H4" i="2"/>
  <c r="I4" i="2"/>
  <c r="J4" i="2"/>
  <c r="K4" i="2"/>
  <c r="L4" i="2"/>
  <c r="M4" i="2"/>
  <c r="N4" i="2"/>
  <c r="O4" i="2"/>
  <c r="P4" i="2"/>
  <c r="Q4" i="2"/>
  <c r="R4" i="2"/>
  <c r="S4" i="2"/>
  <c r="T4" i="2"/>
  <c r="U4" i="2"/>
  <c r="V4" i="2"/>
  <c r="X4" i="2"/>
  <c r="Y4" i="2"/>
  <c r="Z4" i="2"/>
  <c r="AA4" i="2"/>
  <c r="AB4" i="2"/>
  <c r="AC4" i="2"/>
  <c r="AD4" i="2"/>
  <c r="AE4" i="2"/>
  <c r="AF4" i="2"/>
  <c r="AG4" i="2"/>
  <c r="AH4" i="2"/>
  <c r="C4" i="2"/>
  <c r="A4" i="2"/>
  <c r="G123" i="6" l="1"/>
  <c r="H4"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P130" i="6"/>
  <c r="L130" i="6"/>
  <c r="F130" i="6"/>
  <c r="P129" i="6"/>
  <c r="L129" i="6"/>
  <c r="F129" i="6"/>
  <c r="P128" i="6"/>
  <c r="L128" i="6"/>
  <c r="F128" i="6"/>
  <c r="P127" i="6"/>
  <c r="L127" i="6"/>
  <c r="F127" i="6"/>
  <c r="P126" i="6"/>
  <c r="L126" i="6"/>
  <c r="F126" i="6"/>
  <c r="P125" i="6"/>
  <c r="L125" i="6"/>
  <c r="F125" i="6"/>
  <c r="P124" i="6"/>
  <c r="L124" i="6"/>
  <c r="F124" i="6"/>
  <c r="P123" i="6"/>
  <c r="L123" i="6"/>
  <c r="F123" i="6"/>
  <c r="P122" i="6"/>
  <c r="L122" i="6"/>
  <c r="G122" i="6"/>
  <c r="Q121" i="6"/>
  <c r="M121" i="6"/>
  <c r="I121" i="6"/>
  <c r="Q120" i="6"/>
  <c r="M120" i="6"/>
  <c r="I120" i="6"/>
  <c r="Q119" i="6"/>
  <c r="M119" i="6"/>
  <c r="I119" i="6"/>
  <c r="Q118" i="6"/>
  <c r="M118" i="6"/>
  <c r="I118" i="6"/>
  <c r="D118" i="6"/>
  <c r="N117" i="6"/>
  <c r="J117" i="6"/>
  <c r="D117" i="6"/>
  <c r="N116" i="6"/>
  <c r="J116" i="6"/>
  <c r="D116" i="6"/>
  <c r="N115" i="6"/>
  <c r="J115" i="6"/>
  <c r="D115" i="6"/>
  <c r="N114" i="6"/>
  <c r="J114" i="6"/>
  <c r="E114" i="6"/>
  <c r="G73" i="6"/>
  <c r="G69" i="6"/>
  <c r="G57" i="6"/>
  <c r="H6"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N130" i="6"/>
  <c r="J130" i="6"/>
  <c r="D130" i="6"/>
  <c r="N129" i="6"/>
  <c r="J129" i="6"/>
  <c r="D129" i="6"/>
  <c r="N128" i="6"/>
  <c r="J128" i="6"/>
  <c r="D128" i="6"/>
  <c r="N127" i="6"/>
  <c r="J127" i="6"/>
  <c r="D127" i="6"/>
  <c r="N126" i="6"/>
  <c r="J126" i="6"/>
  <c r="D126" i="6"/>
  <c r="N125" i="6"/>
  <c r="J125" i="6"/>
  <c r="D125" i="6"/>
  <c r="N124" i="6"/>
  <c r="J124" i="6"/>
  <c r="D124" i="6"/>
  <c r="N123" i="6"/>
  <c r="J123" i="6"/>
  <c r="D123" i="6"/>
  <c r="N122" i="6"/>
  <c r="J122" i="6"/>
  <c r="E122" i="6"/>
  <c r="O121" i="6"/>
  <c r="K121" i="6"/>
  <c r="E121" i="6"/>
  <c r="O120" i="6"/>
  <c r="K120" i="6"/>
  <c r="E120" i="6"/>
  <c r="O119" i="6"/>
  <c r="K119" i="6"/>
  <c r="E119" i="6"/>
  <c r="O118" i="6"/>
  <c r="K118" i="6"/>
  <c r="F118" i="6"/>
  <c r="P117" i="6"/>
  <c r="L117" i="6"/>
  <c r="F117" i="6"/>
  <c r="P116" i="6"/>
  <c r="L116" i="6"/>
  <c r="F116" i="6"/>
  <c r="P115" i="6"/>
  <c r="L115" i="6"/>
  <c r="F115" i="6"/>
  <c r="P114" i="6"/>
  <c r="L114" i="6"/>
  <c r="G114" i="6"/>
  <c r="G65" i="6"/>
  <c r="H7" i="6"/>
  <c r="H15" i="6"/>
  <c r="H23" i="6"/>
  <c r="H31" i="6"/>
  <c r="H39" i="6"/>
  <c r="H47" i="6"/>
  <c r="H55" i="6"/>
  <c r="H63" i="6"/>
  <c r="H71" i="6"/>
  <c r="H79" i="6"/>
  <c r="H87" i="6"/>
  <c r="H95" i="6"/>
  <c r="H103" i="6"/>
  <c r="H111" i="6"/>
  <c r="H119" i="6"/>
  <c r="H127" i="6"/>
  <c r="M130" i="6"/>
  <c r="Q129" i="6"/>
  <c r="I129" i="6"/>
  <c r="M128" i="6"/>
  <c r="Q127" i="6"/>
  <c r="I127" i="6"/>
  <c r="M126" i="6"/>
  <c r="Q125" i="6"/>
  <c r="I125" i="6"/>
  <c r="M124" i="6"/>
  <c r="Q123" i="6"/>
  <c r="I123" i="6"/>
  <c r="M122" i="6"/>
  <c r="D122" i="6"/>
  <c r="J121" i="6"/>
  <c r="N120" i="6"/>
  <c r="D120" i="6"/>
  <c r="J119" i="6"/>
  <c r="N118" i="6"/>
  <c r="E118" i="6"/>
  <c r="K117" i="6"/>
  <c r="O116" i="6"/>
  <c r="E116" i="6"/>
  <c r="K115" i="6"/>
  <c r="O114" i="6"/>
  <c r="F114" i="6"/>
  <c r="O113" i="6"/>
  <c r="K113" i="6"/>
  <c r="E113" i="6"/>
  <c r="O112" i="6"/>
  <c r="K112" i="6"/>
  <c r="E112" i="6"/>
  <c r="O111" i="6"/>
  <c r="K111" i="6"/>
  <c r="E111" i="6"/>
  <c r="O110" i="6"/>
  <c r="K110" i="6"/>
  <c r="F110" i="6"/>
  <c r="P109" i="6"/>
  <c r="L109" i="6"/>
  <c r="F109" i="6"/>
  <c r="P108" i="6"/>
  <c r="L108" i="6"/>
  <c r="F108" i="6"/>
  <c r="P107" i="6"/>
  <c r="L107" i="6"/>
  <c r="F107" i="6"/>
  <c r="P106" i="6"/>
  <c r="L106" i="6"/>
  <c r="G106" i="6"/>
  <c r="G61" i="6"/>
  <c r="H9" i="6"/>
  <c r="H17" i="6"/>
  <c r="H25" i="6"/>
  <c r="H33" i="6"/>
  <c r="H41" i="6"/>
  <c r="H49" i="6"/>
  <c r="H57" i="6"/>
  <c r="H65" i="6"/>
  <c r="H73" i="6"/>
  <c r="H81" i="6"/>
  <c r="H89" i="6"/>
  <c r="H97" i="6"/>
  <c r="H105" i="6"/>
  <c r="H113" i="6"/>
  <c r="H121" i="6"/>
  <c r="H129" i="6"/>
  <c r="K130" i="6"/>
  <c r="O129" i="6"/>
  <c r="E129" i="6"/>
  <c r="K128" i="6"/>
  <c r="O127" i="6"/>
  <c r="E127" i="6"/>
  <c r="K126" i="6"/>
  <c r="O125" i="6"/>
  <c r="E125" i="6"/>
  <c r="K124" i="6"/>
  <c r="O123" i="6"/>
  <c r="E123" i="6"/>
  <c r="K122" i="6"/>
  <c r="P121" i="6"/>
  <c r="F121" i="6"/>
  <c r="L120" i="6"/>
  <c r="P119" i="6"/>
  <c r="F119" i="6"/>
  <c r="L118" i="6"/>
  <c r="Q117" i="6"/>
  <c r="I117" i="6"/>
  <c r="M116" i="6"/>
  <c r="Q115" i="6"/>
  <c r="I115" i="6"/>
  <c r="M114" i="6"/>
  <c r="D114" i="6"/>
  <c r="N113" i="6"/>
  <c r="J113" i="6"/>
  <c r="D113" i="6"/>
  <c r="N112" i="6"/>
  <c r="J112" i="6"/>
  <c r="D112" i="6"/>
  <c r="N111" i="6"/>
  <c r="J111" i="6"/>
  <c r="D111" i="6"/>
  <c r="N110" i="6"/>
  <c r="J110" i="6"/>
  <c r="E110" i="6"/>
  <c r="O109" i="6"/>
  <c r="K109" i="6"/>
  <c r="E109" i="6"/>
  <c r="O108" i="6"/>
  <c r="K108" i="6"/>
  <c r="E108" i="6"/>
  <c r="O107" i="6"/>
  <c r="K107" i="6"/>
  <c r="E107" i="6"/>
  <c r="O106" i="6"/>
  <c r="K106" i="6"/>
  <c r="F106" i="6"/>
  <c r="P105" i="6"/>
  <c r="L105" i="6"/>
  <c r="F105" i="6"/>
  <c r="P104" i="6"/>
  <c r="L104" i="6"/>
  <c r="F104" i="6"/>
  <c r="P103" i="6"/>
  <c r="L103" i="6"/>
  <c r="F103" i="6"/>
  <c r="P102" i="6"/>
  <c r="L102" i="6"/>
  <c r="G102" i="6"/>
  <c r="Q101" i="6"/>
  <c r="M101" i="6"/>
  <c r="I101" i="6"/>
  <c r="Q100" i="6"/>
  <c r="M100" i="6"/>
  <c r="I100" i="6"/>
  <c r="G128" i="6"/>
  <c r="G3" i="6"/>
  <c r="H11" i="6"/>
  <c r="H19" i="6"/>
  <c r="H27" i="6"/>
  <c r="H35" i="6"/>
  <c r="H43" i="6"/>
  <c r="H51" i="6"/>
  <c r="H59" i="6"/>
  <c r="H67" i="6"/>
  <c r="H75" i="6"/>
  <c r="H83" i="6"/>
  <c r="H91" i="6"/>
  <c r="H99" i="6"/>
  <c r="H107" i="6"/>
  <c r="H115" i="6"/>
  <c r="H123" i="6"/>
  <c r="Q130" i="6"/>
  <c r="I130" i="6"/>
  <c r="M129" i="6"/>
  <c r="Q128" i="6"/>
  <c r="I128" i="6"/>
  <c r="M127" i="6"/>
  <c r="Q126" i="6"/>
  <c r="I126" i="6"/>
  <c r="M125" i="6"/>
  <c r="Q124" i="6"/>
  <c r="I124" i="6"/>
  <c r="M123" i="6"/>
  <c r="Q122" i="6"/>
  <c r="I122" i="6"/>
  <c r="N121" i="6"/>
  <c r="H5" i="6"/>
  <c r="H37" i="6"/>
  <c r="H69" i="6"/>
  <c r="H101" i="6"/>
  <c r="O130" i="6"/>
  <c r="E128" i="6"/>
  <c r="K125" i="6"/>
  <c r="O122" i="6"/>
  <c r="P120" i="6"/>
  <c r="L119" i="6"/>
  <c r="G118" i="6"/>
  <c r="Q116" i="6"/>
  <c r="M115" i="6"/>
  <c r="I114" i="6"/>
  <c r="L113" i="6"/>
  <c r="P112" i="6"/>
  <c r="F112" i="6"/>
  <c r="L111" i="6"/>
  <c r="P110" i="6"/>
  <c r="G110" i="6"/>
  <c r="M109" i="6"/>
  <c r="Q108" i="6"/>
  <c r="I108" i="6"/>
  <c r="M107" i="6"/>
  <c r="Q106" i="6"/>
  <c r="I106" i="6"/>
  <c r="O105" i="6"/>
  <c r="J105" i="6"/>
  <c r="Q104" i="6"/>
  <c r="K104" i="6"/>
  <c r="D104" i="6"/>
  <c r="M103" i="6"/>
  <c r="E103" i="6"/>
  <c r="N102" i="6"/>
  <c r="I102" i="6"/>
  <c r="P101" i="6"/>
  <c r="K101" i="6"/>
  <c r="D101" i="6"/>
  <c r="L100" i="6"/>
  <c r="E100" i="6"/>
  <c r="O99" i="6"/>
  <c r="K99" i="6"/>
  <c r="E99" i="6"/>
  <c r="O98" i="6"/>
  <c r="K98" i="6"/>
  <c r="F98" i="6"/>
  <c r="P97" i="6"/>
  <c r="L97" i="6"/>
  <c r="F97" i="6"/>
  <c r="P96" i="6"/>
  <c r="L96" i="6"/>
  <c r="F96" i="6"/>
  <c r="P95" i="6"/>
  <c r="L95" i="6"/>
  <c r="F95" i="6"/>
  <c r="P94" i="6"/>
  <c r="L94" i="6"/>
  <c r="G94" i="6"/>
  <c r="Q93" i="6"/>
  <c r="M93" i="6"/>
  <c r="I93" i="6"/>
  <c r="Q92" i="6"/>
  <c r="M92" i="6"/>
  <c r="I92" i="6"/>
  <c r="Q91" i="6"/>
  <c r="M91" i="6"/>
  <c r="I91" i="6"/>
  <c r="Q90" i="6"/>
  <c r="M90" i="6"/>
  <c r="I90" i="6"/>
  <c r="D90" i="6"/>
  <c r="N89" i="6"/>
  <c r="J89" i="6"/>
  <c r="D89" i="6"/>
  <c r="N88" i="6"/>
  <c r="J88" i="6"/>
  <c r="D88" i="6"/>
  <c r="N87" i="6"/>
  <c r="J87" i="6"/>
  <c r="D87" i="6"/>
  <c r="N86" i="6"/>
  <c r="J86" i="6"/>
  <c r="E86" i="6"/>
  <c r="O85" i="6"/>
  <c r="K85" i="6"/>
  <c r="E85" i="6"/>
  <c r="O84" i="6"/>
  <c r="H13" i="6"/>
  <c r="H45" i="6"/>
  <c r="H77" i="6"/>
  <c r="H109" i="6"/>
  <c r="E130" i="6"/>
  <c r="K127" i="6"/>
  <c r="O124" i="6"/>
  <c r="F122" i="6"/>
  <c r="J120" i="6"/>
  <c r="D119" i="6"/>
  <c r="O117" i="6"/>
  <c r="K116" i="6"/>
  <c r="E115" i="6"/>
  <c r="Q113" i="6"/>
  <c r="I113" i="6"/>
  <c r="M112" i="6"/>
  <c r="Q111" i="6"/>
  <c r="I111" i="6"/>
  <c r="M110" i="6"/>
  <c r="D110" i="6"/>
  <c r="J109" i="6"/>
  <c r="N108" i="6"/>
  <c r="D108" i="6"/>
  <c r="J107" i="6"/>
  <c r="N106" i="6"/>
  <c r="E106" i="6"/>
  <c r="N105" i="6"/>
  <c r="I105" i="6"/>
  <c r="O104" i="6"/>
  <c r="J104" i="6"/>
  <c r="Q103" i="6"/>
  <c r="K103" i="6"/>
  <c r="D103" i="6"/>
  <c r="M102" i="6"/>
  <c r="F102" i="6"/>
  <c r="O101" i="6"/>
  <c r="J101" i="6"/>
  <c r="P100" i="6"/>
  <c r="K100" i="6"/>
  <c r="D100" i="6"/>
  <c r="N99" i="6"/>
  <c r="J99" i="6"/>
  <c r="D99" i="6"/>
  <c r="N98" i="6"/>
  <c r="J98" i="6"/>
  <c r="E98" i="6"/>
  <c r="O97" i="6"/>
  <c r="K97" i="6"/>
  <c r="E97" i="6"/>
  <c r="O96" i="6"/>
  <c r="K96" i="6"/>
  <c r="E96" i="6"/>
  <c r="O95" i="6"/>
  <c r="K95" i="6"/>
  <c r="E95" i="6"/>
  <c r="O94" i="6"/>
  <c r="K94" i="6"/>
  <c r="F94" i="6"/>
  <c r="P93" i="6"/>
  <c r="L93" i="6"/>
  <c r="F93" i="6"/>
  <c r="P92" i="6"/>
  <c r="L92" i="6"/>
  <c r="F92" i="6"/>
  <c r="P91" i="6"/>
  <c r="L91" i="6"/>
  <c r="F91" i="6"/>
  <c r="P90" i="6"/>
  <c r="L90" i="6"/>
  <c r="G90" i="6"/>
  <c r="Q89" i="6"/>
  <c r="M89" i="6"/>
  <c r="I89" i="6"/>
  <c r="Q88" i="6"/>
  <c r="M88" i="6"/>
  <c r="I88" i="6"/>
  <c r="Q87" i="6"/>
  <c r="M87" i="6"/>
  <c r="I87" i="6"/>
  <c r="Q86" i="6"/>
  <c r="M86" i="6"/>
  <c r="I86" i="6"/>
  <c r="D86" i="6"/>
  <c r="N85" i="6"/>
  <c r="J85" i="6"/>
  <c r="D85" i="6"/>
  <c r="H21" i="6"/>
  <c r="H53" i="6"/>
  <c r="H85" i="6"/>
  <c r="H117" i="6"/>
  <c r="K129" i="6"/>
  <c r="O126" i="6"/>
  <c r="E124" i="6"/>
  <c r="L121" i="6"/>
  <c r="F120" i="6"/>
  <c r="P118" i="6"/>
  <c r="M117" i="6"/>
  <c r="I116" i="6"/>
  <c r="Q114" i="6"/>
  <c r="P113" i="6"/>
  <c r="F113" i="6"/>
  <c r="L112" i="6"/>
  <c r="P111" i="6"/>
  <c r="F111" i="6"/>
  <c r="L110" i="6"/>
  <c r="Q109" i="6"/>
  <c r="I109" i="6"/>
  <c r="M108" i="6"/>
  <c r="Q107" i="6"/>
  <c r="I107" i="6"/>
  <c r="M106" i="6"/>
  <c r="D106" i="6"/>
  <c r="M105" i="6"/>
  <c r="E105" i="6"/>
  <c r="N104" i="6"/>
  <c r="I104" i="6"/>
  <c r="O103" i="6"/>
  <c r="J103" i="6"/>
  <c r="Q102" i="6"/>
  <c r="K102" i="6"/>
  <c r="E102" i="6"/>
  <c r="N101" i="6"/>
  <c r="F101" i="6"/>
  <c r="O100" i="6"/>
  <c r="J100" i="6"/>
  <c r="Q99" i="6"/>
  <c r="M99" i="6"/>
  <c r="I99" i="6"/>
  <c r="Q98" i="6"/>
  <c r="M98" i="6"/>
  <c r="I98" i="6"/>
  <c r="D98" i="6"/>
  <c r="N97" i="6"/>
  <c r="J97" i="6"/>
  <c r="D97" i="6"/>
  <c r="N96" i="6"/>
  <c r="J96" i="6"/>
  <c r="D96" i="6"/>
  <c r="N95" i="6"/>
  <c r="J95" i="6"/>
  <c r="D95" i="6"/>
  <c r="N94" i="6"/>
  <c r="J94" i="6"/>
  <c r="E94" i="6"/>
  <c r="O93" i="6"/>
  <c r="K93" i="6"/>
  <c r="E93" i="6"/>
  <c r="O92" i="6"/>
  <c r="K92" i="6"/>
  <c r="E92" i="6"/>
  <c r="O91" i="6"/>
  <c r="K91" i="6"/>
  <c r="E91" i="6"/>
  <c r="O90" i="6"/>
  <c r="K90" i="6"/>
  <c r="F90" i="6"/>
  <c r="P89" i="6"/>
  <c r="L89" i="6"/>
  <c r="F89" i="6"/>
  <c r="P88" i="6"/>
  <c r="L88" i="6"/>
  <c r="F88" i="6"/>
  <c r="P87" i="6"/>
  <c r="L87" i="6"/>
  <c r="F87" i="6"/>
  <c r="P86" i="6"/>
  <c r="L86" i="6"/>
  <c r="G86" i="6"/>
  <c r="Q85" i="6"/>
  <c r="M85" i="6"/>
  <c r="I85" i="6"/>
  <c r="H29" i="6"/>
  <c r="O128" i="6"/>
  <c r="N119" i="6"/>
  <c r="K114" i="6"/>
  <c r="M111" i="6"/>
  <c r="D109" i="6"/>
  <c r="J106" i="6"/>
  <c r="M104" i="6"/>
  <c r="O102" i="6"/>
  <c r="E101" i="6"/>
  <c r="L99" i="6"/>
  <c r="H61" i="6"/>
  <c r="E126" i="6"/>
  <c r="J118" i="6"/>
  <c r="M113" i="6"/>
  <c r="Q110" i="6"/>
  <c r="J108" i="6"/>
  <c r="Q105" i="6"/>
  <c r="E104" i="6"/>
  <c r="J102" i="6"/>
  <c r="N100" i="6"/>
  <c r="F99" i="6"/>
  <c r="Q97" i="6"/>
  <c r="M96" i="6"/>
  <c r="I95" i="6"/>
  <c r="D94" i="6"/>
  <c r="N92" i="6"/>
  <c r="J91" i="6"/>
  <c r="E90" i="6"/>
  <c r="O88" i="6"/>
  <c r="K87" i="6"/>
  <c r="F86" i="6"/>
  <c r="Q84" i="6"/>
  <c r="L84" i="6"/>
  <c r="F84" i="6"/>
  <c r="P83" i="6"/>
  <c r="L83" i="6"/>
  <c r="P82" i="6"/>
  <c r="L82" i="6"/>
  <c r="G82" i="6"/>
  <c r="Q81" i="6"/>
  <c r="M81" i="6"/>
  <c r="I81" i="6"/>
  <c r="Q80" i="6"/>
  <c r="M80" i="6"/>
  <c r="I80" i="6"/>
  <c r="Q79" i="6"/>
  <c r="M79" i="6"/>
  <c r="I79" i="6"/>
  <c r="Q78" i="6"/>
  <c r="M78" i="6"/>
  <c r="I78" i="6"/>
  <c r="D78" i="6"/>
  <c r="N77" i="6"/>
  <c r="J77" i="6"/>
  <c r="D77" i="6"/>
  <c r="N76" i="6"/>
  <c r="J76" i="6"/>
  <c r="D76" i="6"/>
  <c r="N75" i="6"/>
  <c r="J75" i="6"/>
  <c r="D75" i="6"/>
  <c r="N74" i="6"/>
  <c r="J74" i="6"/>
  <c r="E74" i="6"/>
  <c r="O73" i="6"/>
  <c r="K73" i="6"/>
  <c r="E73" i="6"/>
  <c r="O72" i="6"/>
  <c r="K72" i="6"/>
  <c r="E72" i="6"/>
  <c r="O71" i="6"/>
  <c r="K71" i="6"/>
  <c r="E71" i="6"/>
  <c r="O70" i="6"/>
  <c r="K70" i="6"/>
  <c r="F70" i="6"/>
  <c r="P69" i="6"/>
  <c r="L69" i="6"/>
  <c r="F69" i="6"/>
  <c r="P68" i="6"/>
  <c r="L68" i="6"/>
  <c r="F68" i="6"/>
  <c r="P67" i="6"/>
  <c r="L67" i="6"/>
  <c r="F67" i="6"/>
  <c r="P66" i="6"/>
  <c r="L66" i="6"/>
  <c r="G66" i="6"/>
  <c r="Q65" i="6"/>
  <c r="M65" i="6"/>
  <c r="I65" i="6"/>
  <c r="Q64" i="6"/>
  <c r="M64" i="6"/>
  <c r="I64" i="6"/>
  <c r="Q63" i="6"/>
  <c r="M63" i="6"/>
  <c r="I63" i="6"/>
  <c r="Q62" i="6"/>
  <c r="M62" i="6"/>
  <c r="I62" i="6"/>
  <c r="D62" i="6"/>
  <c r="N61" i="6"/>
  <c r="J61" i="6"/>
  <c r="D61" i="6"/>
  <c r="N60" i="6"/>
  <c r="J60" i="6"/>
  <c r="D60" i="6"/>
  <c r="N59" i="6"/>
  <c r="J59" i="6"/>
  <c r="D59" i="6"/>
  <c r="N58" i="6"/>
  <c r="J58" i="6"/>
  <c r="E58" i="6"/>
  <c r="O57" i="6"/>
  <c r="K57" i="6"/>
  <c r="E57" i="6"/>
  <c r="O56" i="6"/>
  <c r="K56" i="6"/>
  <c r="E56" i="6"/>
  <c r="O55" i="6"/>
  <c r="K55" i="6"/>
  <c r="E55" i="6"/>
  <c r="O54" i="6"/>
  <c r="K54" i="6"/>
  <c r="F54" i="6"/>
  <c r="P53" i="6"/>
  <c r="L53" i="6"/>
  <c r="G53" i="6"/>
  <c r="Q52" i="6"/>
  <c r="M52" i="6"/>
  <c r="I52" i="6"/>
  <c r="Q51" i="6"/>
  <c r="M51" i="6"/>
  <c r="I51" i="6"/>
  <c r="Q50" i="6"/>
  <c r="M50" i="6"/>
  <c r="I50" i="6"/>
  <c r="D50" i="6"/>
  <c r="N49" i="6"/>
  <c r="J49" i="6"/>
  <c r="D49" i="6"/>
  <c r="N48" i="6"/>
  <c r="J48" i="6"/>
  <c r="D48" i="6"/>
  <c r="N47" i="6"/>
  <c r="J47" i="6"/>
  <c r="D47" i="6"/>
  <c r="N46" i="6"/>
  <c r="J46" i="6"/>
  <c r="E46" i="6"/>
  <c r="O45" i="6"/>
  <c r="K45" i="6"/>
  <c r="F45" i="6"/>
  <c r="P44" i="6"/>
  <c r="L44" i="6"/>
  <c r="F44" i="6"/>
  <c r="P43" i="6"/>
  <c r="L43" i="6"/>
  <c r="F43" i="6"/>
  <c r="P42" i="6"/>
  <c r="L42" i="6"/>
  <c r="G42" i="6"/>
  <c r="Q41" i="6"/>
  <c r="M41" i="6"/>
  <c r="I41" i="6"/>
  <c r="D41" i="6"/>
  <c r="N40" i="6"/>
  <c r="J40" i="6"/>
  <c r="D40" i="6"/>
  <c r="N39" i="6"/>
  <c r="J39" i="6"/>
  <c r="D39" i="6"/>
  <c r="N38" i="6"/>
  <c r="J38" i="6"/>
  <c r="E38" i="6"/>
  <c r="O37" i="6"/>
  <c r="K37" i="6"/>
  <c r="F37" i="6"/>
  <c r="P36" i="6"/>
  <c r="H93" i="6"/>
  <c r="K123" i="6"/>
  <c r="E117" i="6"/>
  <c r="Q112" i="6"/>
  <c r="I110" i="6"/>
  <c r="N107" i="6"/>
  <c r="K105" i="6"/>
  <c r="N103" i="6"/>
  <c r="D102" i="6"/>
  <c r="F100" i="6"/>
  <c r="P98" i="6"/>
  <c r="M97" i="6"/>
  <c r="I96" i="6"/>
  <c r="Q94" i="6"/>
  <c r="N93" i="6"/>
  <c r="J92" i="6"/>
  <c r="D91" i="6"/>
  <c r="O89" i="6"/>
  <c r="K88" i="6"/>
  <c r="E87" i="6"/>
  <c r="P85" i="6"/>
  <c r="P84" i="6"/>
  <c r="K84" i="6"/>
  <c r="E84" i="6"/>
  <c r="O83" i="6"/>
  <c r="K83" i="6"/>
  <c r="E83" i="6"/>
  <c r="O82" i="6"/>
  <c r="K82" i="6"/>
  <c r="F82" i="6"/>
  <c r="P81" i="6"/>
  <c r="L81" i="6"/>
  <c r="F81" i="6"/>
  <c r="P80" i="6"/>
  <c r="L80" i="6"/>
  <c r="F80" i="6"/>
  <c r="P79" i="6"/>
  <c r="L79" i="6"/>
  <c r="F79" i="6"/>
  <c r="P78" i="6"/>
  <c r="L78" i="6"/>
  <c r="G78" i="6"/>
  <c r="Q77" i="6"/>
  <c r="M77" i="6"/>
  <c r="I77" i="6"/>
  <c r="Q76" i="6"/>
  <c r="M76" i="6"/>
  <c r="I76" i="6"/>
  <c r="Q75" i="6"/>
  <c r="M75" i="6"/>
  <c r="I75" i="6"/>
  <c r="Q74" i="6"/>
  <c r="M74" i="6"/>
  <c r="I74" i="6"/>
  <c r="D74" i="6"/>
  <c r="N73" i="6"/>
  <c r="J73" i="6"/>
  <c r="D73" i="6"/>
  <c r="N72" i="6"/>
  <c r="J72" i="6"/>
  <c r="D72" i="6"/>
  <c r="N71" i="6"/>
  <c r="J71" i="6"/>
  <c r="D71" i="6"/>
  <c r="N70" i="6"/>
  <c r="J70" i="6"/>
  <c r="E70" i="6"/>
  <c r="O69" i="6"/>
  <c r="K69" i="6"/>
  <c r="E69" i="6"/>
  <c r="O68" i="6"/>
  <c r="K68" i="6"/>
  <c r="E68" i="6"/>
  <c r="O67" i="6"/>
  <c r="K67" i="6"/>
  <c r="E67" i="6"/>
  <c r="O66" i="6"/>
  <c r="K66" i="6"/>
  <c r="F66" i="6"/>
  <c r="P65" i="6"/>
  <c r="L65" i="6"/>
  <c r="F65" i="6"/>
  <c r="P64" i="6"/>
  <c r="L64" i="6"/>
  <c r="F64" i="6"/>
  <c r="P63" i="6"/>
  <c r="L63" i="6"/>
  <c r="F63" i="6"/>
  <c r="P62" i="6"/>
  <c r="L62" i="6"/>
  <c r="G62" i="6"/>
  <c r="Q61" i="6"/>
  <c r="M61" i="6"/>
  <c r="I61" i="6"/>
  <c r="Q60" i="6"/>
  <c r="M60" i="6"/>
  <c r="I60" i="6"/>
  <c r="Q59" i="6"/>
  <c r="M59" i="6"/>
  <c r="I59" i="6"/>
  <c r="Q58" i="6"/>
  <c r="M58" i="6"/>
  <c r="I58" i="6"/>
  <c r="D58" i="6"/>
  <c r="N57" i="6"/>
  <c r="J57" i="6"/>
  <c r="D57" i="6"/>
  <c r="N56" i="6"/>
  <c r="J56" i="6"/>
  <c r="D56" i="6"/>
  <c r="N55" i="6"/>
  <c r="J55" i="6"/>
  <c r="D55" i="6"/>
  <c r="N54" i="6"/>
  <c r="J54" i="6"/>
  <c r="E54" i="6"/>
  <c r="O53" i="6"/>
  <c r="K53" i="6"/>
  <c r="F53" i="6"/>
  <c r="P52" i="6"/>
  <c r="L52" i="6"/>
  <c r="F52" i="6"/>
  <c r="P51" i="6"/>
  <c r="L51" i="6"/>
  <c r="F51" i="6"/>
  <c r="P50" i="6"/>
  <c r="L50" i="6"/>
  <c r="G50" i="6"/>
  <c r="Q49" i="6"/>
  <c r="M49" i="6"/>
  <c r="I49" i="6"/>
  <c r="Q48" i="6"/>
  <c r="M48" i="6"/>
  <c r="I48" i="6"/>
  <c r="Q47" i="6"/>
  <c r="M47" i="6"/>
  <c r="I47" i="6"/>
  <c r="Q46" i="6"/>
  <c r="M46" i="6"/>
  <c r="I46" i="6"/>
  <c r="D46" i="6"/>
  <c r="N45" i="6"/>
  <c r="J45" i="6"/>
  <c r="E45" i="6"/>
  <c r="O44" i="6"/>
  <c r="K44" i="6"/>
  <c r="E44" i="6"/>
  <c r="O43" i="6"/>
  <c r="K43" i="6"/>
  <c r="E43" i="6"/>
  <c r="O42" i="6"/>
  <c r="H125" i="6"/>
  <c r="N109" i="6"/>
  <c r="L101" i="6"/>
  <c r="I97" i="6"/>
  <c r="M94" i="6"/>
  <c r="D92" i="6"/>
  <c r="K89" i="6"/>
  <c r="O86" i="6"/>
  <c r="N84" i="6"/>
  <c r="D84" i="6"/>
  <c r="J83" i="6"/>
  <c r="N82" i="6"/>
  <c r="E82" i="6"/>
  <c r="K81" i="6"/>
  <c r="O80" i="6"/>
  <c r="E80" i="6"/>
  <c r="K79" i="6"/>
  <c r="O78" i="6"/>
  <c r="F78" i="6"/>
  <c r="L77" i="6"/>
  <c r="P76" i="6"/>
  <c r="F76" i="6"/>
  <c r="L75" i="6"/>
  <c r="P74" i="6"/>
  <c r="G74" i="6"/>
  <c r="M73" i="6"/>
  <c r="Q72" i="6"/>
  <c r="I72" i="6"/>
  <c r="M71" i="6"/>
  <c r="Q70" i="6"/>
  <c r="I70" i="6"/>
  <c r="N69" i="6"/>
  <c r="D69" i="6"/>
  <c r="J68" i="6"/>
  <c r="N67" i="6"/>
  <c r="D67" i="6"/>
  <c r="J66" i="6"/>
  <c r="O65" i="6"/>
  <c r="E65" i="6"/>
  <c r="K64" i="6"/>
  <c r="O63" i="6"/>
  <c r="E63" i="6"/>
  <c r="K62" i="6"/>
  <c r="P61" i="6"/>
  <c r="F61" i="6"/>
  <c r="L60" i="6"/>
  <c r="P59" i="6"/>
  <c r="F59" i="6"/>
  <c r="L58" i="6"/>
  <c r="Q57" i="6"/>
  <c r="I57" i="6"/>
  <c r="M56" i="6"/>
  <c r="Q55" i="6"/>
  <c r="I55" i="6"/>
  <c r="M54" i="6"/>
  <c r="D54" i="6"/>
  <c r="J53" i="6"/>
  <c r="O52" i="6"/>
  <c r="E52" i="6"/>
  <c r="K51" i="6"/>
  <c r="O50" i="6"/>
  <c r="F50" i="6"/>
  <c r="L49" i="6"/>
  <c r="P48" i="6"/>
  <c r="F48" i="6"/>
  <c r="L47" i="6"/>
  <c r="P46" i="6"/>
  <c r="G46" i="6"/>
  <c r="M45" i="6"/>
  <c r="D45" i="6"/>
  <c r="J44" i="6"/>
  <c r="N43" i="6"/>
  <c r="D43" i="6"/>
  <c r="K42" i="6"/>
  <c r="E42" i="6"/>
  <c r="N41" i="6"/>
  <c r="G41" i="6"/>
  <c r="P40" i="6"/>
  <c r="K40" i="6"/>
  <c r="Q39" i="6"/>
  <c r="L39" i="6"/>
  <c r="E39" i="6"/>
  <c r="M38" i="6"/>
  <c r="G38" i="6"/>
  <c r="P37" i="6"/>
  <c r="J37" i="6"/>
  <c r="D37" i="6"/>
  <c r="M36" i="6"/>
  <c r="I36" i="6"/>
  <c r="Q35" i="6"/>
  <c r="M35" i="6"/>
  <c r="I35" i="6"/>
  <c r="Q34" i="6"/>
  <c r="M34" i="6"/>
  <c r="I34" i="6"/>
  <c r="D34" i="6"/>
  <c r="N33" i="6"/>
  <c r="J33" i="6"/>
  <c r="E33" i="6"/>
  <c r="O32" i="6"/>
  <c r="K32" i="6"/>
  <c r="E32" i="6"/>
  <c r="O31" i="6"/>
  <c r="K31" i="6"/>
  <c r="E31" i="6"/>
  <c r="O30" i="6"/>
  <c r="K30" i="6"/>
  <c r="F30" i="6"/>
  <c r="P29" i="6"/>
  <c r="L29" i="6"/>
  <c r="G29" i="6"/>
  <c r="Q28" i="6"/>
  <c r="M28" i="6"/>
  <c r="I28" i="6"/>
  <c r="Q27" i="6"/>
  <c r="M27" i="6"/>
  <c r="I27" i="6"/>
  <c r="Q26" i="6"/>
  <c r="M26" i="6"/>
  <c r="I26" i="6"/>
  <c r="D26" i="6"/>
  <c r="N25" i="6"/>
  <c r="J25" i="6"/>
  <c r="E25" i="6"/>
  <c r="O24" i="6"/>
  <c r="K24" i="6"/>
  <c r="E24" i="6"/>
  <c r="O23" i="6"/>
  <c r="K23" i="6"/>
  <c r="F23" i="6"/>
  <c r="P22" i="6"/>
  <c r="L22" i="6"/>
  <c r="G22" i="6"/>
  <c r="Q21" i="6"/>
  <c r="M21" i="6"/>
  <c r="I21" i="6"/>
  <c r="D21" i="6"/>
  <c r="N20" i="6"/>
  <c r="J20" i="6"/>
  <c r="E20" i="6"/>
  <c r="O19" i="6"/>
  <c r="K19" i="6"/>
  <c r="F19" i="6"/>
  <c r="P18" i="6"/>
  <c r="L18" i="6"/>
  <c r="G18" i="6"/>
  <c r="Q17" i="6"/>
  <c r="M17" i="6"/>
  <c r="I17" i="6"/>
  <c r="D121" i="6"/>
  <c r="D107" i="6"/>
  <c r="P99" i="6"/>
  <c r="Q96" i="6"/>
  <c r="I94" i="6"/>
  <c r="N91" i="6"/>
  <c r="E89" i="6"/>
  <c r="K86" i="6"/>
  <c r="M84" i="6"/>
  <c r="Q83" i="6"/>
  <c r="I83" i="6"/>
  <c r="M82" i="6"/>
  <c r="D82" i="6"/>
  <c r="J81" i="6"/>
  <c r="N80" i="6"/>
  <c r="D80" i="6"/>
  <c r="J79" i="6"/>
  <c r="N78" i="6"/>
  <c r="E78" i="6"/>
  <c r="K77" i="6"/>
  <c r="O76" i="6"/>
  <c r="E76" i="6"/>
  <c r="K75" i="6"/>
  <c r="O74" i="6"/>
  <c r="F74" i="6"/>
  <c r="L73" i="6"/>
  <c r="P72" i="6"/>
  <c r="F72" i="6"/>
  <c r="L71" i="6"/>
  <c r="P70" i="6"/>
  <c r="G70" i="6"/>
  <c r="M69" i="6"/>
  <c r="Q68" i="6"/>
  <c r="I68" i="6"/>
  <c r="M67" i="6"/>
  <c r="Q66" i="6"/>
  <c r="I66" i="6"/>
  <c r="N65" i="6"/>
  <c r="D65" i="6"/>
  <c r="J64" i="6"/>
  <c r="N63" i="6"/>
  <c r="D63" i="6"/>
  <c r="J62" i="6"/>
  <c r="O61" i="6"/>
  <c r="E61" i="6"/>
  <c r="K60" i="6"/>
  <c r="O59" i="6"/>
  <c r="E59" i="6"/>
  <c r="K58" i="6"/>
  <c r="P57" i="6"/>
  <c r="F57" i="6"/>
  <c r="L56" i="6"/>
  <c r="P55" i="6"/>
  <c r="F55" i="6"/>
  <c r="L54" i="6"/>
  <c r="Q53" i="6"/>
  <c r="I53" i="6"/>
  <c r="N52" i="6"/>
  <c r="D52" i="6"/>
  <c r="J51" i="6"/>
  <c r="N50" i="6"/>
  <c r="E50" i="6"/>
  <c r="K49" i="6"/>
  <c r="O48" i="6"/>
  <c r="E48" i="6"/>
  <c r="K47" i="6"/>
  <c r="O46" i="6"/>
  <c r="F46" i="6"/>
  <c r="L45" i="6"/>
  <c r="Q44" i="6"/>
  <c r="I44" i="6"/>
  <c r="M43" i="6"/>
  <c r="Q42" i="6"/>
  <c r="J42" i="6"/>
  <c r="D42" i="6"/>
  <c r="L41" i="6"/>
  <c r="F41" i="6"/>
  <c r="O40" i="6"/>
  <c r="I40" i="6"/>
  <c r="P39" i="6"/>
  <c r="K39" i="6"/>
  <c r="Q38" i="6"/>
  <c r="L38" i="6"/>
  <c r="F38" i="6"/>
  <c r="N37" i="6"/>
  <c r="I37" i="6"/>
  <c r="Q36" i="6"/>
  <c r="L36" i="6"/>
  <c r="F36" i="6"/>
  <c r="P35" i="6"/>
  <c r="L35" i="6"/>
  <c r="F35" i="6"/>
  <c r="P34" i="6"/>
  <c r="L34" i="6"/>
  <c r="G34" i="6"/>
  <c r="Q33" i="6"/>
  <c r="M33" i="6"/>
  <c r="I33" i="6"/>
  <c r="D33" i="6"/>
  <c r="N32" i="6"/>
  <c r="J32" i="6"/>
  <c r="D32" i="6"/>
  <c r="N31" i="6"/>
  <c r="J31" i="6"/>
  <c r="D31" i="6"/>
  <c r="N30" i="6"/>
  <c r="J30" i="6"/>
  <c r="E30" i="6"/>
  <c r="O29" i="6"/>
  <c r="K29" i="6"/>
  <c r="F29" i="6"/>
  <c r="P28" i="6"/>
  <c r="L28" i="6"/>
  <c r="F28" i="6"/>
  <c r="P27" i="6"/>
  <c r="L27" i="6"/>
  <c r="F27" i="6"/>
  <c r="P26" i="6"/>
  <c r="L26" i="6"/>
  <c r="G26" i="6"/>
  <c r="Q25" i="6"/>
  <c r="M25" i="6"/>
  <c r="I25" i="6"/>
  <c r="D25" i="6"/>
  <c r="N24" i="6"/>
  <c r="J24" i="6"/>
  <c r="D24" i="6"/>
  <c r="N23" i="6"/>
  <c r="J23" i="6"/>
  <c r="E23" i="6"/>
  <c r="O22" i="6"/>
  <c r="K22" i="6"/>
  <c r="F22" i="6"/>
  <c r="P21" i="6"/>
  <c r="L21" i="6"/>
  <c r="G21" i="6"/>
  <c r="Q20" i="6"/>
  <c r="M20" i="6"/>
  <c r="I20" i="6"/>
  <c r="D20" i="6"/>
  <c r="N19" i="6"/>
  <c r="J19" i="6"/>
  <c r="E19" i="6"/>
  <c r="O18" i="6"/>
  <c r="K18" i="6"/>
  <c r="F18" i="6"/>
  <c r="P17" i="6"/>
  <c r="L17" i="6"/>
  <c r="G17" i="6"/>
  <c r="Q16" i="6"/>
  <c r="M16" i="6"/>
  <c r="I16" i="6"/>
  <c r="D16" i="6"/>
  <c r="N15" i="6"/>
  <c r="J15" i="6"/>
  <c r="E15" i="6"/>
  <c r="O14" i="6"/>
  <c r="K14" i="6"/>
  <c r="F14" i="6"/>
  <c r="P13" i="6"/>
  <c r="L13" i="6"/>
  <c r="G13" i="6"/>
  <c r="Q12" i="6"/>
  <c r="M12" i="6"/>
  <c r="I12" i="6"/>
  <c r="D12" i="6"/>
  <c r="N11" i="6"/>
  <c r="J11" i="6"/>
  <c r="E11" i="6"/>
  <c r="O10" i="6"/>
  <c r="O115" i="6"/>
  <c r="D105" i="6"/>
  <c r="L98" i="6"/>
  <c r="Q95" i="6"/>
  <c r="J93" i="6"/>
  <c r="N90" i="6"/>
  <c r="E88" i="6"/>
  <c r="L85" i="6"/>
  <c r="J84" i="6"/>
  <c r="N83" i="6"/>
  <c r="D83" i="6"/>
  <c r="J82" i="6"/>
  <c r="O81" i="6"/>
  <c r="E81" i="6"/>
  <c r="K80" i="6"/>
  <c r="O79" i="6"/>
  <c r="E79" i="6"/>
  <c r="K78" i="6"/>
  <c r="P77" i="6"/>
  <c r="F77" i="6"/>
  <c r="L76" i="6"/>
  <c r="P75" i="6"/>
  <c r="F75" i="6"/>
  <c r="L74" i="6"/>
  <c r="Q73" i="6"/>
  <c r="I73" i="6"/>
  <c r="M72" i="6"/>
  <c r="Q71" i="6"/>
  <c r="I71" i="6"/>
  <c r="M70" i="6"/>
  <c r="D70" i="6"/>
  <c r="J69" i="6"/>
  <c r="N68" i="6"/>
  <c r="D68" i="6"/>
  <c r="J67" i="6"/>
  <c r="N66" i="6"/>
  <c r="E66" i="6"/>
  <c r="K65" i="6"/>
  <c r="O64" i="6"/>
  <c r="E64" i="6"/>
  <c r="K63" i="6"/>
  <c r="O62" i="6"/>
  <c r="F62" i="6"/>
  <c r="L61" i="6"/>
  <c r="P60" i="6"/>
  <c r="F60" i="6"/>
  <c r="L59" i="6"/>
  <c r="P58" i="6"/>
  <c r="G58" i="6"/>
  <c r="M57" i="6"/>
  <c r="Q56" i="6"/>
  <c r="I56" i="6"/>
  <c r="M55" i="6"/>
  <c r="Q54" i="6"/>
  <c r="I54" i="6"/>
  <c r="N53" i="6"/>
  <c r="E53" i="6"/>
  <c r="K52" i="6"/>
  <c r="O51" i="6"/>
  <c r="E51" i="6"/>
  <c r="K50" i="6"/>
  <c r="P49" i="6"/>
  <c r="F49" i="6"/>
  <c r="L48" i="6"/>
  <c r="P47" i="6"/>
  <c r="F47" i="6"/>
  <c r="L46" i="6"/>
  <c r="Q45" i="6"/>
  <c r="I45" i="6"/>
  <c r="N44" i="6"/>
  <c r="D44" i="6"/>
  <c r="J43" i="6"/>
  <c r="N42" i="6"/>
  <c r="I42" i="6"/>
  <c r="P41" i="6"/>
  <c r="K41" i="6"/>
  <c r="E41" i="6"/>
  <c r="M40" i="6"/>
  <c r="F40" i="6"/>
  <c r="O39" i="6"/>
  <c r="I39" i="6"/>
  <c r="P38" i="6"/>
  <c r="K38" i="6"/>
  <c r="D38" i="6"/>
  <c r="M37" i="6"/>
  <c r="G37" i="6"/>
  <c r="O36" i="6"/>
  <c r="K36" i="6"/>
  <c r="E36" i="6"/>
  <c r="O35" i="6"/>
  <c r="K35" i="6"/>
  <c r="E35" i="6"/>
  <c r="O34" i="6"/>
  <c r="K34" i="6"/>
  <c r="F34" i="6"/>
  <c r="P33" i="6"/>
  <c r="L33" i="6"/>
  <c r="G33" i="6"/>
  <c r="Q32" i="6"/>
  <c r="M32" i="6"/>
  <c r="I32" i="6"/>
  <c r="Q31" i="6"/>
  <c r="M31" i="6"/>
  <c r="I31" i="6"/>
  <c r="Q30" i="6"/>
  <c r="M30" i="6"/>
  <c r="I30" i="6"/>
  <c r="D30" i="6"/>
  <c r="N29" i="6"/>
  <c r="J29" i="6"/>
  <c r="E29" i="6"/>
  <c r="O28" i="6"/>
  <c r="K28" i="6"/>
  <c r="E28" i="6"/>
  <c r="O27" i="6"/>
  <c r="K27" i="6"/>
  <c r="E27" i="6"/>
  <c r="O26" i="6"/>
  <c r="K26" i="6"/>
  <c r="F26" i="6"/>
  <c r="P25" i="6"/>
  <c r="L25" i="6"/>
  <c r="G25" i="6"/>
  <c r="Q24" i="6"/>
  <c r="M24" i="6"/>
  <c r="I24" i="6"/>
  <c r="Q23" i="6"/>
  <c r="M23" i="6"/>
  <c r="I23" i="6"/>
  <c r="D23" i="6"/>
  <c r="N22" i="6"/>
  <c r="J22" i="6"/>
  <c r="E22" i="6"/>
  <c r="O21" i="6"/>
  <c r="K21" i="6"/>
  <c r="F21" i="6"/>
  <c r="P20" i="6"/>
  <c r="L20" i="6"/>
  <c r="G20" i="6"/>
  <c r="Q19" i="6"/>
  <c r="M19" i="6"/>
  <c r="I19" i="6"/>
  <c r="D19" i="6"/>
  <c r="N18" i="6"/>
  <c r="J18" i="6"/>
  <c r="E18" i="6"/>
  <c r="O17" i="6"/>
  <c r="K17" i="6"/>
  <c r="F17" i="6"/>
  <c r="P16" i="6"/>
  <c r="L16" i="6"/>
  <c r="G16" i="6"/>
  <c r="Q15" i="6"/>
  <c r="M15" i="6"/>
  <c r="I15" i="6"/>
  <c r="D15" i="6"/>
  <c r="N14" i="6"/>
  <c r="J14" i="6"/>
  <c r="E14" i="6"/>
  <c r="O13" i="6"/>
  <c r="K13" i="6"/>
  <c r="F13" i="6"/>
  <c r="P12" i="6"/>
  <c r="L12" i="6"/>
  <c r="G12" i="6"/>
  <c r="Q11" i="6"/>
  <c r="M11" i="6"/>
  <c r="I11" i="6"/>
  <c r="D11" i="6"/>
  <c r="N10" i="6"/>
  <c r="I112" i="6"/>
  <c r="D93" i="6"/>
  <c r="I84" i="6"/>
  <c r="N81" i="6"/>
  <c r="D79" i="6"/>
  <c r="K76" i="6"/>
  <c r="P73" i="6"/>
  <c r="F71" i="6"/>
  <c r="M68" i="6"/>
  <c r="D66" i="6"/>
  <c r="J63" i="6"/>
  <c r="O60" i="6"/>
  <c r="F58" i="6"/>
  <c r="L55" i="6"/>
  <c r="D53" i="6"/>
  <c r="J50" i="6"/>
  <c r="O47" i="6"/>
  <c r="G45" i="6"/>
  <c r="M42" i="6"/>
  <c r="Q40" i="6"/>
  <c r="F39" i="6"/>
  <c r="L37" i="6"/>
  <c r="D36" i="6"/>
  <c r="N34" i="6"/>
  <c r="K33" i="6"/>
  <c r="F32" i="6"/>
  <c r="P30" i="6"/>
  <c r="M29" i="6"/>
  <c r="J28" i="6"/>
  <c r="D27" i="6"/>
  <c r="O25" i="6"/>
  <c r="L24" i="6"/>
  <c r="G23" i="6"/>
  <c r="D22" i="6"/>
  <c r="O20" i="6"/>
  <c r="L19" i="6"/>
  <c r="I18" i="6"/>
  <c r="E17" i="6"/>
  <c r="K16" i="6"/>
  <c r="P15" i="6"/>
  <c r="G15" i="6"/>
  <c r="M14" i="6"/>
  <c r="D14" i="6"/>
  <c r="J13" i="6"/>
  <c r="O12" i="6"/>
  <c r="F12" i="6"/>
  <c r="L11" i="6"/>
  <c r="Q10" i="6"/>
  <c r="K10" i="6"/>
  <c r="F10" i="6"/>
  <c r="P9" i="6"/>
  <c r="L9" i="6"/>
  <c r="G9" i="6"/>
  <c r="Q8" i="6"/>
  <c r="M8" i="6"/>
  <c r="I8" i="6"/>
  <c r="D8" i="6"/>
  <c r="N7" i="6"/>
  <c r="J7" i="6"/>
  <c r="E7" i="6"/>
  <c r="O6" i="6"/>
  <c r="K6" i="6"/>
  <c r="F6" i="6"/>
  <c r="P5" i="6"/>
  <c r="L5" i="6"/>
  <c r="G5" i="6"/>
  <c r="Q4" i="6"/>
  <c r="M4" i="6"/>
  <c r="I4" i="6"/>
  <c r="D4" i="6"/>
  <c r="F3" i="6"/>
  <c r="L3" i="6"/>
  <c r="P3" i="6"/>
  <c r="I103" i="6"/>
  <c r="J90" i="6"/>
  <c r="M83" i="6"/>
  <c r="D81" i="6"/>
  <c r="J78" i="6"/>
  <c r="O75" i="6"/>
  <c r="F73" i="6"/>
  <c r="L70" i="6"/>
  <c r="Q67" i="6"/>
  <c r="J65" i="6"/>
  <c r="N62" i="6"/>
  <c r="E60" i="6"/>
  <c r="L57" i="6"/>
  <c r="P54" i="6"/>
  <c r="J52" i="6"/>
  <c r="O49" i="6"/>
  <c r="E47" i="6"/>
  <c r="M44" i="6"/>
  <c r="F42" i="6"/>
  <c r="L40" i="6"/>
  <c r="O38" i="6"/>
  <c r="E37" i="6"/>
  <c r="N35" i="6"/>
  <c r="J34" i="6"/>
  <c r="F33" i="6"/>
  <c r="P31" i="6"/>
  <c r="L30" i="6"/>
  <c r="I29" i="6"/>
  <c r="D28" i="6"/>
  <c r="N26" i="6"/>
  <c r="K25" i="6"/>
  <c r="F24" i="6"/>
  <c r="Q22" i="6"/>
  <c r="N21" i="6"/>
  <c r="K20" i="6"/>
  <c r="G19" i="6"/>
  <c r="D18" i="6"/>
  <c r="D17" i="6"/>
  <c r="J16" i="6"/>
  <c r="O15" i="6"/>
  <c r="F15" i="6"/>
  <c r="L14" i="6"/>
  <c r="Q13" i="6"/>
  <c r="I13" i="6"/>
  <c r="N12" i="6"/>
  <c r="E12" i="6"/>
  <c r="K11" i="6"/>
  <c r="P10" i="6"/>
  <c r="J10" i="6"/>
  <c r="E10" i="6"/>
  <c r="O9" i="6"/>
  <c r="K9" i="6"/>
  <c r="F9" i="6"/>
  <c r="P8" i="6"/>
  <c r="L8" i="6"/>
  <c r="G8" i="6"/>
  <c r="Q7" i="6"/>
  <c r="M7" i="6"/>
  <c r="I7" i="6"/>
  <c r="D7" i="6"/>
  <c r="N6" i="6"/>
  <c r="J6" i="6"/>
  <c r="E6" i="6"/>
  <c r="O5" i="6"/>
  <c r="K5" i="6"/>
  <c r="F5" i="6"/>
  <c r="P4" i="6"/>
  <c r="L4" i="6"/>
  <c r="G4" i="6"/>
  <c r="H3" i="6"/>
  <c r="I3" i="6"/>
  <c r="M3" i="6"/>
  <c r="D3" i="6"/>
  <c r="G98" i="6"/>
  <c r="O87" i="6"/>
  <c r="Q82" i="6"/>
  <c r="J80" i="6"/>
  <c r="O77" i="6"/>
  <c r="E75" i="6"/>
  <c r="L72" i="6"/>
  <c r="Q69" i="6"/>
  <c r="I67" i="6"/>
  <c r="N64" i="6"/>
  <c r="E62" i="6"/>
  <c r="K59" i="6"/>
  <c r="P56" i="6"/>
  <c r="G54" i="6"/>
  <c r="N51" i="6"/>
  <c r="E49" i="6"/>
  <c r="K46" i="6"/>
  <c r="Q43" i="6"/>
  <c r="O41" i="6"/>
  <c r="E40" i="6"/>
  <c r="I38" i="6"/>
  <c r="N36" i="6"/>
  <c r="J35" i="6"/>
  <c r="E34" i="6"/>
  <c r="P32" i="6"/>
  <c r="L31" i="6"/>
  <c r="G30" i="6"/>
  <c r="D29" i="6"/>
  <c r="N27" i="6"/>
  <c r="J26" i="6"/>
  <c r="F25" i="6"/>
  <c r="P23" i="6"/>
  <c r="M22" i="6"/>
  <c r="J21" i="6"/>
  <c r="F20" i="6"/>
  <c r="Q18" i="6"/>
  <c r="N17" i="6"/>
  <c r="O16" i="6"/>
  <c r="F16" i="6"/>
  <c r="L15" i="6"/>
  <c r="Q14" i="6"/>
  <c r="I14" i="6"/>
  <c r="N13" i="6"/>
  <c r="E13" i="6"/>
  <c r="K12" i="6"/>
  <c r="P11" i="6"/>
  <c r="G11" i="6"/>
  <c r="M10" i="6"/>
  <c r="I10" i="6"/>
  <c r="D10" i="6"/>
  <c r="N9" i="6"/>
  <c r="J9" i="6"/>
  <c r="E9" i="6"/>
  <c r="O8" i="6"/>
  <c r="K8" i="6"/>
  <c r="F8" i="6"/>
  <c r="P7" i="6"/>
  <c r="L7" i="6"/>
  <c r="G7" i="6"/>
  <c r="Q6" i="6"/>
  <c r="M6" i="6"/>
  <c r="I6" i="6"/>
  <c r="D6" i="6"/>
  <c r="N5" i="6"/>
  <c r="J5" i="6"/>
  <c r="E5" i="6"/>
  <c r="O4" i="6"/>
  <c r="K4" i="6"/>
  <c r="F4" i="6"/>
  <c r="Q3" i="6"/>
  <c r="J3" i="6"/>
  <c r="N3" i="6"/>
  <c r="M95" i="6"/>
  <c r="F85" i="6"/>
  <c r="I82" i="6"/>
  <c r="N79" i="6"/>
  <c r="E77" i="6"/>
  <c r="K74" i="6"/>
  <c r="P71" i="6"/>
  <c r="I69" i="6"/>
  <c r="M66" i="6"/>
  <c r="D64" i="6"/>
  <c r="K61" i="6"/>
  <c r="O58" i="6"/>
  <c r="F56" i="6"/>
  <c r="M53" i="6"/>
  <c r="D51" i="6"/>
  <c r="K48" i="6"/>
  <c r="P45" i="6"/>
  <c r="I43" i="6"/>
  <c r="J41" i="6"/>
  <c r="M39" i="6"/>
  <c r="Q37" i="6"/>
  <c r="J36" i="6"/>
  <c r="D35" i="6"/>
  <c r="O33" i="6"/>
  <c r="L32" i="6"/>
  <c r="F31" i="6"/>
  <c r="Q29" i="6"/>
  <c r="N28" i="6"/>
  <c r="J27" i="6"/>
  <c r="E26" i="6"/>
  <c r="P24" i="6"/>
  <c r="L23" i="6"/>
  <c r="I22" i="6"/>
  <c r="E21" i="6"/>
  <c r="P19" i="6"/>
  <c r="M18" i="6"/>
  <c r="J17" i="6"/>
  <c r="N16" i="6"/>
  <c r="E16" i="6"/>
  <c r="K15" i="6"/>
  <c r="P14" i="6"/>
  <c r="G14" i="6"/>
  <c r="M13" i="6"/>
  <c r="D13" i="6"/>
  <c r="J12" i="6"/>
  <c r="O11" i="6"/>
  <c r="F11" i="6"/>
  <c r="L10" i="6"/>
  <c r="G10" i="6"/>
  <c r="Q9" i="6"/>
  <c r="M9" i="6"/>
  <c r="I9" i="6"/>
  <c r="D9" i="6"/>
  <c r="N8" i="6"/>
  <c r="J8" i="6"/>
  <c r="E8" i="6"/>
  <c r="O7" i="6"/>
  <c r="K7" i="6"/>
  <c r="F7" i="6"/>
  <c r="P6" i="6"/>
  <c r="L6" i="6"/>
  <c r="G6" i="6"/>
  <c r="Q5" i="6"/>
  <c r="M5" i="6"/>
  <c r="I5" i="6"/>
  <c r="D5" i="6"/>
  <c r="N4" i="6"/>
  <c r="J4" i="6"/>
  <c r="E4" i="6"/>
  <c r="E3" i="6"/>
  <c r="K3" i="6"/>
  <c r="O3" i="6"/>
  <c r="G36" i="6"/>
  <c r="G52" i="6"/>
  <c r="G68" i="6"/>
  <c r="G84" i="6"/>
  <c r="G100" i="6"/>
  <c r="G116" i="6"/>
  <c r="G77" i="6"/>
  <c r="G93" i="6"/>
  <c r="G109" i="6"/>
  <c r="G127" i="6"/>
  <c r="G39" i="6"/>
  <c r="G55" i="6"/>
  <c r="G71" i="6"/>
  <c r="G87" i="6"/>
  <c r="G103" i="6"/>
  <c r="G119" i="6"/>
  <c r="G130" i="6"/>
  <c r="G24" i="6"/>
  <c r="G40" i="6"/>
  <c r="G56" i="6"/>
  <c r="G72" i="6"/>
  <c r="G88" i="6"/>
  <c r="G104" i="6"/>
  <c r="G120" i="6"/>
  <c r="G81" i="6"/>
  <c r="G97" i="6"/>
  <c r="G113" i="6"/>
  <c r="G27" i="6"/>
  <c r="G43" i="6"/>
  <c r="G59" i="6"/>
  <c r="G75" i="6"/>
  <c r="G91" i="6"/>
  <c r="G107" i="6"/>
  <c r="G125" i="6"/>
  <c r="G28" i="6"/>
  <c r="G44" i="6"/>
  <c r="G60" i="6"/>
  <c r="G76" i="6"/>
  <c r="G92" i="6"/>
  <c r="G108" i="6"/>
  <c r="G124" i="6"/>
  <c r="G85" i="6"/>
  <c r="G101" i="6"/>
  <c r="G117" i="6"/>
  <c r="G31" i="6"/>
  <c r="G47" i="6"/>
  <c r="G63" i="6"/>
  <c r="G79" i="6"/>
  <c r="G95" i="6"/>
  <c r="G111" i="6"/>
  <c r="G129" i="6"/>
  <c r="G32" i="6"/>
  <c r="G48" i="6"/>
  <c r="G64" i="6"/>
  <c r="G80" i="6"/>
  <c r="G96" i="6"/>
  <c r="G112" i="6"/>
  <c r="G49" i="6"/>
  <c r="G89" i="6"/>
  <c r="G105" i="6"/>
  <c r="G121" i="6"/>
  <c r="G35" i="6"/>
  <c r="G51" i="6"/>
  <c r="G67" i="6"/>
  <c r="G83" i="6"/>
  <c r="G99" i="6"/>
  <c r="G115" i="6"/>
  <c r="G126" i="6"/>
  <c r="AI4" i="2"/>
  <c r="F83" i="6" s="1"/>
  <c r="G4" i="2"/>
  <c r="F12" i="7" l="1"/>
  <c r="F4" i="7"/>
  <c r="E3" i="7"/>
  <c r="E11" i="7"/>
  <c r="F7" i="7"/>
  <c r="E10" i="7"/>
  <c r="F6" i="7"/>
  <c r="E5" i="7"/>
  <c r="F2" i="7"/>
  <c r="F9" i="7"/>
  <c r="E4" i="7"/>
  <c r="F8" i="7"/>
  <c r="E7" i="7"/>
  <c r="F3" i="7"/>
  <c r="F11" i="7"/>
  <c r="E2" i="7"/>
  <c r="F10" i="7"/>
  <c r="E9" i="7"/>
  <c r="F5" i="7"/>
  <c r="E8" i="7"/>
  <c r="E6" i="7"/>
  <c r="E34" i="7"/>
  <c r="F39" i="7"/>
  <c r="E57" i="7"/>
  <c r="E25" i="7"/>
  <c r="F42" i="7"/>
  <c r="E30" i="7"/>
  <c r="E48" i="7"/>
  <c r="F37" i="7"/>
  <c r="E55" i="7"/>
  <c r="E23" i="7"/>
  <c r="F40" i="7"/>
  <c r="E54" i="7"/>
  <c r="E50" i="7"/>
  <c r="F43" i="7"/>
  <c r="E53" i="7"/>
  <c r="E21" i="7"/>
  <c r="F38" i="7"/>
  <c r="E38" i="7"/>
  <c r="E14" i="7"/>
  <c r="E32" i="7"/>
  <c r="F33" i="7"/>
  <c r="E43" i="7"/>
  <c r="F52" i="7"/>
  <c r="F20" i="7"/>
  <c r="E56" i="7"/>
  <c r="F31" i="7"/>
  <c r="E49" i="7"/>
  <c r="E17" i="7"/>
  <c r="F34" i="7"/>
  <c r="E28" i="7"/>
  <c r="E16" i="7"/>
  <c r="F29" i="7"/>
  <c r="E47" i="7"/>
  <c r="E15" i="7"/>
  <c r="F32" i="7"/>
  <c r="E22" i="7"/>
  <c r="E18" i="7"/>
  <c r="F35" i="7"/>
  <c r="E45" i="7"/>
  <c r="E13" i="7"/>
  <c r="F30" i="7"/>
  <c r="E36" i="7"/>
  <c r="E44" i="7"/>
  <c r="F57" i="7"/>
  <c r="F25" i="7"/>
  <c r="E35" i="7"/>
  <c r="F44" i="7"/>
  <c r="E24" i="7"/>
  <c r="F23" i="7"/>
  <c r="E41" i="7"/>
  <c r="F58" i="7"/>
  <c r="F26" i="7"/>
  <c r="E58" i="7"/>
  <c r="F53" i="7"/>
  <c r="F21" i="7"/>
  <c r="E39" i="7"/>
  <c r="F56" i="7"/>
  <c r="F24" i="7"/>
  <c r="E52" i="7"/>
  <c r="E40" i="7"/>
  <c r="F27" i="7"/>
  <c r="E37" i="7"/>
  <c r="F54" i="7"/>
  <c r="F22" i="7"/>
  <c r="F55" i="7"/>
  <c r="E12" i="7"/>
  <c r="F49" i="7"/>
  <c r="F17" i="7"/>
  <c r="E27" i="7"/>
  <c r="F36" i="7"/>
  <c r="F47" i="7"/>
  <c r="F15" i="7"/>
  <c r="E33" i="7"/>
  <c r="F50" i="7"/>
  <c r="F18" i="7"/>
  <c r="E26" i="7"/>
  <c r="F45" i="7"/>
  <c r="F13" i="7"/>
  <c r="E31" i="7"/>
  <c r="F48" i="7"/>
  <c r="F16" i="7"/>
  <c r="E20" i="7"/>
  <c r="F51" i="7"/>
  <c r="F19" i="7"/>
  <c r="E29" i="7"/>
  <c r="F46" i="7"/>
  <c r="F14" i="7"/>
  <c r="E46" i="7"/>
  <c r="E42" i="7"/>
  <c r="F41" i="7"/>
  <c r="E51" i="7"/>
  <c r="E19" i="7"/>
  <c r="F28" i="7"/>
  <c r="G3" i="3"/>
  <c r="G4" i="3"/>
  <c r="G5" i="3"/>
  <c r="G6" i="3"/>
  <c r="G7" i="3"/>
  <c r="G8" i="3"/>
  <c r="G9" i="3"/>
  <c r="G10" i="3"/>
  <c r="G11" i="3"/>
  <c r="G12" i="3"/>
  <c r="G13" i="3"/>
  <c r="G14" i="3"/>
  <c r="G15" i="3"/>
  <c r="G16" i="3"/>
  <c r="G17" i="3"/>
  <c r="G18" i="3"/>
  <c r="G19" i="3"/>
  <c r="G20" i="3"/>
  <c r="G21" i="3"/>
  <c r="G2" i="3"/>
  <c r="C29" i="3"/>
  <c r="C28" i="3"/>
  <c r="C27" i="3"/>
  <c r="C26" i="3"/>
  <c r="J6" i="3" l="1"/>
  <c r="K9" i="3"/>
  <c r="K6" i="3"/>
  <c r="K11" i="3"/>
  <c r="K12" i="3" s="1"/>
  <c r="J9" i="3"/>
  <c r="I6" i="3" l="1"/>
  <c r="I9" i="3"/>
  <c r="H9" i="3"/>
  <c r="H6" i="3"/>
  <c r="D3" i="4" l="1"/>
  <c r="D4" i="4"/>
  <c r="D5" i="4"/>
  <c r="D6" i="4"/>
  <c r="D7" i="4"/>
  <c r="D8" i="4"/>
  <c r="D9" i="4"/>
  <c r="D10" i="4"/>
  <c r="D11" i="4"/>
  <c r="D2" i="4"/>
  <c r="C13" i="4"/>
  <c r="B13" i="4"/>
  <c r="E5" i="4"/>
  <c r="C3" i="4"/>
  <c r="C4" i="4"/>
  <c r="C5" i="4"/>
  <c r="C6" i="4"/>
  <c r="C7" i="4"/>
  <c r="C8" i="4"/>
  <c r="C9" i="4"/>
  <c r="C10" i="4"/>
  <c r="C11" i="4"/>
  <c r="C2" i="4"/>
</calcChain>
</file>

<file path=xl/sharedStrings.xml><?xml version="1.0" encoding="utf-8"?>
<sst xmlns="http://schemas.openxmlformats.org/spreadsheetml/2006/main" count="12653" uniqueCount="1652">
  <si>
    <t>Dollars to Ugandan shillings</t>
  </si>
  <si>
    <t>Number of cases taken from - &gt;</t>
  </si>
  <si>
    <t>Cases_full_2020</t>
  </si>
  <si>
    <t>Cost effectiveness information</t>
  </si>
  <si>
    <t>Mapping to OHT data</t>
  </si>
  <si>
    <t>Mapping to Malawi data if Uganda OHT does not contain intervention</t>
  </si>
  <si>
    <t>Target population</t>
  </si>
  <si>
    <t>Proportion in need figures</t>
  </si>
  <si>
    <t>Coverage figures</t>
  </si>
  <si>
    <t>Case Number figures (scale up scenario)</t>
  </si>
  <si>
    <t>Case Number figures (full implementation scenario)</t>
  </si>
  <si>
    <t>Average drug and supply cost per case (from Uganda/Malawi OHT)</t>
  </si>
  <si>
    <t>HR Needs</t>
  </si>
  <si>
    <t>Status of case numbers/cost data</t>
  </si>
  <si>
    <t>Status of CE evidence</t>
  </si>
  <si>
    <t>Status of HR Need Estimate</t>
  </si>
  <si>
    <t>Action on previous HBP intervention</t>
  </si>
  <si>
    <t>Category</t>
  </si>
  <si>
    <t>Code</t>
  </si>
  <si>
    <t>Intervention</t>
  </si>
  <si>
    <t>Same source as Malawi tool (Y/N)</t>
  </si>
  <si>
    <t>Criteria used</t>
  </si>
  <si>
    <t>Country</t>
  </si>
  <si>
    <t>Source</t>
  </si>
  <si>
    <t>Name of Intervention in paper</t>
  </si>
  <si>
    <t>Comparator</t>
  </si>
  <si>
    <t>DALYs averted</t>
  </si>
  <si>
    <t>DALYs averted per person</t>
  </si>
  <si>
    <t>Unit (DALYs averted per person)</t>
  </si>
  <si>
    <t>Cost</t>
  </si>
  <si>
    <t>Cost per person</t>
  </si>
  <si>
    <t>Unit (cost per person)</t>
  </si>
  <si>
    <t>Implementation costs included</t>
  </si>
  <si>
    <t>Units (cost)</t>
  </si>
  <si>
    <t>Time Horizon (if same for Costs and DALYs)</t>
  </si>
  <si>
    <t>ICER ($/DALY averted) - from Reader</t>
  </si>
  <si>
    <t xml:space="preserve">ACER  ($/DALY averted) </t>
  </si>
  <si>
    <t>Corresponding OHT Intervention</t>
  </si>
  <si>
    <t>OHT Match status</t>
  </si>
  <si>
    <t>Use OHT data for demand or cost</t>
  </si>
  <si>
    <t>Target population category - Malawi</t>
  </si>
  <si>
    <t>Target_2020</t>
  </si>
  <si>
    <t>Target_2021</t>
  </si>
  <si>
    <t>Target_2022</t>
  </si>
  <si>
    <t>Target_2023</t>
  </si>
  <si>
    <t>Target_2024</t>
  </si>
  <si>
    <t>PIN_2020</t>
  </si>
  <si>
    <t>PIN_2021</t>
  </si>
  <si>
    <t>PIN_2022</t>
  </si>
  <si>
    <t>PIN_2023</t>
  </si>
  <si>
    <t>PIN_2024</t>
  </si>
  <si>
    <t>Coverage_2020</t>
  </si>
  <si>
    <t>Coverage_2021</t>
  </si>
  <si>
    <t>Coverage_2022</t>
  </si>
  <si>
    <t>Coverage_2023</t>
  </si>
  <si>
    <t>Coverage_2024</t>
  </si>
  <si>
    <t>Cases_scaleup_2020</t>
  </si>
  <si>
    <t>Cases_scaleup_2021</t>
  </si>
  <si>
    <t>Cases_scaleup_2022</t>
  </si>
  <si>
    <t>Cases_scaleup_2023</t>
  </si>
  <si>
    <t>Cases_scaleup_2024</t>
  </si>
  <si>
    <t>Cases_full_2021</t>
  </si>
  <si>
    <t>Cases_full_2022</t>
  </si>
  <si>
    <t>Cases_full_2023</t>
  </si>
  <si>
    <t>Cases_full_2024</t>
  </si>
  <si>
    <t>Source if manual entry for demand</t>
  </si>
  <si>
    <t>Community</t>
  </si>
  <si>
    <t>Outreach</t>
  </si>
  <si>
    <t>Clinic</t>
  </si>
  <si>
    <t>Hospital</t>
  </si>
  <si>
    <t>Cost if manual input</t>
  </si>
  <si>
    <t>Source if manual entry for cost</t>
  </si>
  <si>
    <t>Year in which costed</t>
  </si>
  <si>
    <t>Medical Officer / Specialist</t>
  </si>
  <si>
    <t>Clinical Officer / Technician</t>
  </si>
  <si>
    <t>Med. Assistant</t>
  </si>
  <si>
    <t>Nurse Officer</t>
  </si>
  <si>
    <t>Nurse Midwife Technician</t>
  </si>
  <si>
    <t>Pharmacist</t>
  </si>
  <si>
    <t>Pharm Technician</t>
  </si>
  <si>
    <t>Pharm Assistant</t>
  </si>
  <si>
    <t>Lab Officer</t>
  </si>
  <si>
    <t>Lab Technician</t>
  </si>
  <si>
    <t>Lab Assistant</t>
  </si>
  <si>
    <t>Community Health Worker</t>
  </si>
  <si>
    <t>Dental Officer</t>
  </si>
  <si>
    <t>Dental Therapist</t>
  </si>
  <si>
    <t>Dental Assistant</t>
  </si>
  <si>
    <t>Mental Health Staff</t>
  </si>
  <si>
    <t>Nutrition Staff</t>
  </si>
  <si>
    <t>Radiographer</t>
  </si>
  <si>
    <t>Radiography Technician</t>
  </si>
  <si>
    <t>Sonographer</t>
  </si>
  <si>
    <t>Radiotherapy Technician</t>
  </si>
  <si>
    <t>Final pending changes</t>
  </si>
  <si>
    <t>DALYs averted - total (Uganda)</t>
  </si>
  <si>
    <t>DALYs averted per patient (Uganda)</t>
  </si>
  <si>
    <t>Cost - total (Uganda)</t>
  </si>
  <si>
    <t>Cost per case (Uganda)</t>
  </si>
  <si>
    <t>Cost per case (Uganda) - 2019 USD</t>
  </si>
  <si>
    <t>ICER (calculated)</t>
  </si>
  <si>
    <t>Per patient conversion assumption</t>
  </si>
  <si>
    <t>Complete</t>
  </si>
  <si>
    <t>RMNCH</t>
  </si>
  <si>
    <t>001</t>
  </si>
  <si>
    <t>Cesearian Section with indication (with complication)</t>
  </si>
  <si>
    <t>Y</t>
  </si>
  <si>
    <t>region</t>
  </si>
  <si>
    <t>Zambia</t>
  </si>
  <si>
    <t>Roberts (2016); World J Surg</t>
  </si>
  <si>
    <t>Emergency caesarian section, using Zambian life expectancy</t>
  </si>
  <si>
    <t>None</t>
  </si>
  <si>
    <t>1110</t>
  </si>
  <si>
    <t>United States (2012); currency year stated</t>
  </si>
  <si>
    <t>Management of obstructed labor</t>
  </si>
  <si>
    <t>Approximate match</t>
  </si>
  <si>
    <t>Both</t>
  </si>
  <si>
    <t>Pregnant women</t>
  </si>
  <si>
    <t/>
  </si>
  <si>
    <t>002</t>
  </si>
  <si>
    <t>Cesearian section with indication</t>
  </si>
  <si>
    <t>Elective caesarian section, using Zambian life expectancy</t>
  </si>
  <si>
    <t>Malawi data - both</t>
  </si>
  <si>
    <t>Incomplete</t>
  </si>
  <si>
    <t>003</t>
  </si>
  <si>
    <t>Safe abortion services</t>
  </si>
  <si>
    <t>Safe abortion</t>
  </si>
  <si>
    <t>Perfect match</t>
  </si>
  <si>
    <t>004</t>
  </si>
  <si>
    <t>Post-abortion case management</t>
  </si>
  <si>
    <t>Abortions</t>
  </si>
  <si>
    <t>005</t>
  </si>
  <si>
    <t>Ectopic case management</t>
  </si>
  <si>
    <t>006</t>
  </si>
  <si>
    <t>Basic ANC</t>
  </si>
  <si>
    <t>Afr-D</t>
  </si>
  <si>
    <t>Darmstadt, 2004; Lancet</t>
  </si>
  <si>
    <t>Universal ANC (95%)</t>
  </si>
  <si>
    <t>per capita</t>
  </si>
  <si>
    <t>Int $ (2000)</t>
  </si>
  <si>
    <t>Malawi's OHT</t>
  </si>
  <si>
    <t>007</t>
  </si>
  <si>
    <t>Tetanus toxoid (pregnant women)</t>
  </si>
  <si>
    <t>update</t>
  </si>
  <si>
    <t>region, WHO-CHOICE</t>
  </si>
  <si>
    <t>Afr-E region (Botswana, Burundi, Central African Republic, Congo, Côte d'Ivoire, Democratic Republic Of The Congo, Eritrea, Ethiopi
Mozambique, Namibia, Rwanda, South Africa, Swaziland, Uganda, United Republic of Tanzania, Zambia, Zimbabwe )</t>
  </si>
  <si>
    <t>Adam (2005); BMJ</t>
  </si>
  <si>
    <t>Tetanus Toxoid</t>
  </si>
  <si>
    <t>1 year</t>
  </si>
  <si>
    <t>008</t>
  </si>
  <si>
    <t>Deworming (pregnant women)</t>
  </si>
  <si>
    <t>009</t>
  </si>
  <si>
    <t>Streptococcus vaccine for pregnant women</t>
  </si>
  <si>
    <t>New intervention</t>
  </si>
  <si>
    <t>country, recent study</t>
  </si>
  <si>
    <t>Uganda</t>
  </si>
  <si>
    <t>Russell (2017); Vaccine</t>
  </si>
  <si>
    <t>Maternal Group B streptococcus (GBS) immunization with Maternal vaccine coverage</t>
  </si>
  <si>
    <t>1000</t>
  </si>
  <si>
    <t>United States (2014); currency year stated</t>
  </si>
  <si>
    <t>Demand only</t>
  </si>
  <si>
    <t>Russell et al. (2017) - https://www.ncbi.nlm.nih.gov/pmc/articles/PMC5723707/ - Treatment cost for Uganda/number of women vaccinated</t>
  </si>
  <si>
    <t>010</t>
  </si>
  <si>
    <t>Syphilis detection and treatment (pregnant women)</t>
  </si>
  <si>
    <t>N</t>
  </si>
  <si>
    <t>country</t>
  </si>
  <si>
    <t>Kuznik (2013); PLoS Med</t>
  </si>
  <si>
    <t>Syphilis screening before third trimester + treat with three injections of benzathine penicillin if positive</t>
  </si>
  <si>
    <t>1100</t>
  </si>
  <si>
    <t>United States (2011); currency year stated</t>
  </si>
  <si>
    <t>not same</t>
  </si>
  <si>
    <t>Births</t>
  </si>
  <si>
    <t>011</t>
  </si>
  <si>
    <t>Hypertensive disorder case management</t>
  </si>
  <si>
    <t>012</t>
  </si>
  <si>
    <t>Labour and delivery management</t>
  </si>
  <si>
    <t>updated</t>
  </si>
  <si>
    <t>Normal delivery by a skilled attendant (95%)</t>
  </si>
  <si>
    <t>Labor and delivery management</t>
  </si>
  <si>
    <t>013</t>
  </si>
  <si>
    <t>Active management of the 3rd stage of labour</t>
  </si>
  <si>
    <t>014</t>
  </si>
  <si>
    <t>Management of eclampsia</t>
  </si>
  <si>
    <t>only paper disaggregated CE; recent study</t>
  </si>
  <si>
    <t>Nepal</t>
  </si>
  <si>
    <t>Feldhaus (2016); Cost Eff Resour Alloc</t>
  </si>
  <si>
    <t>Magnesium sulfate + calcium during antenatal care for pre-eclampsia/eclampsia</t>
  </si>
  <si>
    <t>Standard/Usual Care- Magnesium sulfate only</t>
  </si>
  <si>
    <t>1 Years</t>
  </si>
  <si>
    <t>Management of eclampsia (Magnesium sulphate)</t>
  </si>
  <si>
    <t>015</t>
  </si>
  <si>
    <t>Management of pre-eclampsia</t>
  </si>
  <si>
    <t>Management of pre-eclampsia (Magnesium sulphate)</t>
  </si>
  <si>
    <t>016</t>
  </si>
  <si>
    <t>Neonatal resuscitation (institutional)</t>
  </si>
  <si>
    <t xml:space="preserve">Emergency neonatal care (95%) </t>
  </si>
  <si>
    <t>017</t>
  </si>
  <si>
    <t>Management of obstructed labour</t>
  </si>
  <si>
    <t xml:space="preserve">Tetanus toxoid + Normal delivery by a skilled attendant + Management of OL (95%) </t>
  </si>
  <si>
    <t>018</t>
  </si>
  <si>
    <t>Treatment of local infections (Newborn)</t>
  </si>
  <si>
    <t>019</t>
  </si>
  <si>
    <t>Kangaroo mother care</t>
  </si>
  <si>
    <t>No drugs and commodities cost</t>
  </si>
  <si>
    <t>020</t>
  </si>
  <si>
    <t>Support for breastfeeding mothers</t>
  </si>
  <si>
    <t>Support for breastfeeding mothers (95%)</t>
  </si>
  <si>
    <t>021</t>
  </si>
  <si>
    <t>Vaginal delivery - skilled attendance</t>
  </si>
  <si>
    <t>022</t>
  </si>
  <si>
    <t>Vaginal Delivery - with complication</t>
  </si>
  <si>
    <t>023</t>
  </si>
  <si>
    <t>Clean practices and immediate essential newborn care (in facility)</t>
  </si>
  <si>
    <t>Community newborn care package (95%)</t>
  </si>
  <si>
    <t>Clean practices and immediate essential newborn care (home)</t>
  </si>
  <si>
    <t>Change intervention to "Clean practices and immediate essential newborn care (in facility)"</t>
  </si>
  <si>
    <t>024</t>
  </si>
  <si>
    <t>Antenatal corticosteroids for preterm labour</t>
  </si>
  <si>
    <t>Antenatal corticosteroids for preterm labor</t>
  </si>
  <si>
    <t>025</t>
  </si>
  <si>
    <t>Antibiotics for pPRoM</t>
  </si>
  <si>
    <t>026</t>
  </si>
  <si>
    <t>Induction of labour (beyond 41 weeks)</t>
  </si>
  <si>
    <t>Induction of labor (beyond 41 weeks)</t>
  </si>
  <si>
    <t>027</t>
  </si>
  <si>
    <t>Maternal Sepsis case management</t>
  </si>
  <si>
    <t>Management of maternal sepsis (95%)</t>
  </si>
  <si>
    <t>028</t>
  </si>
  <si>
    <t>Newborn sepsis - Full supportive care</t>
  </si>
  <si>
    <t>Management of serious newborn infections (95%)</t>
  </si>
  <si>
    <t>029</t>
  </si>
  <si>
    <t>Newborn sepsis - Injectable antibiotics</t>
  </si>
  <si>
    <t>030</t>
  </si>
  <si>
    <t>Community-based management of newborn complications</t>
  </si>
  <si>
    <t>region, recent study</t>
  </si>
  <si>
    <t>Sabin (2012); PLoS One</t>
  </si>
  <si>
    <t>Training for traditional birth attendants (TBAs) on resuscitation and treatment of sepsis</t>
  </si>
  <si>
    <t>Standard/Usual Care- no special training and supplies</t>
  </si>
  <si>
    <t>Cost of "Pre-referal management of labor complications" from the Uganda OHT</t>
  </si>
  <si>
    <t>Remove - combination intervention</t>
  </si>
  <si>
    <t>031</t>
  </si>
  <si>
    <t>RMNCH - intervention combination I</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</si>
  <si>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</si>
  <si>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032</t>
  </si>
  <si>
    <t>RMNCH - intervention combination II</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</si>
  <si>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</si>
  <si>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033</t>
  </si>
  <si>
    <t>RMNCH - intervention combination III</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</si>
  <si>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</si>
  <si>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034</t>
  </si>
  <si>
    <t>Mastitis</t>
  </si>
  <si>
    <t>035</t>
  </si>
  <si>
    <t>Treatment of postpartum hemorrhage</t>
  </si>
  <si>
    <t>036</t>
  </si>
  <si>
    <t xml:space="preserve">Chlorhexidine </t>
  </si>
  <si>
    <t>Chlorhexidine</t>
  </si>
  <si>
    <t>HIV &amp; STIs</t>
  </si>
  <si>
    <t>037</t>
  </si>
  <si>
    <t>Treatment of gonorrhea</t>
  </si>
  <si>
    <t>Hogan et al. (2005)</t>
  </si>
  <si>
    <t>Nothing</t>
  </si>
  <si>
    <t>1 Year</t>
  </si>
  <si>
    <t>038</t>
  </si>
  <si>
    <t>Treatment of chlamydia</t>
  </si>
  <si>
    <t>039</t>
  </si>
  <si>
    <t>Treatment of syphillis</t>
  </si>
  <si>
    <t>region, Tufts score</t>
  </si>
  <si>
    <t>Zimbabwe</t>
  </si>
  <si>
    <t>Hansen (2008); Cost Eff Resour Alloc</t>
  </si>
  <si>
    <t>Syphilis treatment as an inpatient</t>
  </si>
  <si>
    <t>Zimbabwe (1997); currency year stated</t>
  </si>
  <si>
    <t>Treatment of syphilis</t>
  </si>
  <si>
    <t>040</t>
  </si>
  <si>
    <t>Treatment of Meningococcal meningitis</t>
  </si>
  <si>
    <t>Meningococcal meningitis treatment as an inpatient</t>
  </si>
  <si>
    <t>Newborn Sepsis - Injectable Antibiotics</t>
  </si>
  <si>
    <t>Cost only</t>
  </si>
  <si>
    <t>Meningococcal meningitis cases</t>
  </si>
  <si>
    <t>case numbers taken from IHME GBD data (2016)</t>
  </si>
  <si>
    <t>Remove - cost/DALY is greater than 3000 so unlikely to be included</t>
  </si>
  <si>
    <t>041</t>
  </si>
  <si>
    <t>Urethral discharge treatment</t>
  </si>
  <si>
    <t>Urethral discharge in male treatment as an outpatient</t>
  </si>
  <si>
    <t>Treatment of urinary tract infection (UTI)</t>
  </si>
  <si>
    <t>042</t>
  </si>
  <si>
    <t>Vaginal discharge treatment</t>
  </si>
  <si>
    <t>Vaginal discharge treatment as an outpatient</t>
  </si>
  <si>
    <t>043</t>
  </si>
  <si>
    <t>Treatment of trichomoniasis</t>
  </si>
  <si>
    <t>044</t>
  </si>
  <si>
    <t>Treatment of PID (Pelvic Inflammatory Disease)</t>
  </si>
  <si>
    <t>Vaccine Preventable Diseases</t>
  </si>
  <si>
    <t>045</t>
  </si>
  <si>
    <t>Rotavirus vaccine</t>
  </si>
  <si>
    <t>country, Tufts score</t>
  </si>
  <si>
    <t>United States (2013); currency year stated</t>
  </si>
  <si>
    <t>5 Years</t>
  </si>
  <si>
    <t>Children &lt; 1</t>
  </si>
  <si>
    <t>046</t>
  </si>
  <si>
    <t>Measles vaccine</t>
  </si>
  <si>
    <t>United States (2010); currency year stated</t>
  </si>
  <si>
    <t>20 Years</t>
  </si>
  <si>
    <t>total cost and DALYs averted divided by under 5 population in 2010 taken from IHME (3500058)</t>
  </si>
  <si>
    <t>047</t>
  </si>
  <si>
    <t>DPT-Heb-Hib / Pentavalent vaccine</t>
  </si>
  <si>
    <t>Kenya</t>
  </si>
  <si>
    <t>Akumu (2007); Bull World Health Organ</t>
  </si>
  <si>
    <t>Haemophilus influenzae type b (Hib) vaccine included in pentavalent vaccine with DPT (diphtheria, pertussis and tetanus) and hepatitis B vaccine</t>
  </si>
  <si>
    <t>United States (2004); currency year stated</t>
  </si>
  <si>
    <t>DPT vaccination</t>
  </si>
  <si>
    <t>048</t>
  </si>
  <si>
    <t>Polio vaccine</t>
  </si>
  <si>
    <t>United States (2008); currency year stated</t>
  </si>
  <si>
    <t>Remove - duplicate</t>
  </si>
  <si>
    <t>049</t>
  </si>
  <si>
    <t>DPT Vaccine</t>
  </si>
  <si>
    <t>050</t>
  </si>
  <si>
    <t>BCG revaccination</t>
  </si>
  <si>
    <t>South Africa</t>
  </si>
  <si>
    <t>Dye (2013); J R Soc Interface</t>
  </si>
  <si>
    <t>Bacille Calmette Guerin revaccination</t>
  </si>
  <si>
    <t>United States (2011); currency year assumed</t>
  </si>
  <si>
    <t>10 Years</t>
  </si>
  <si>
    <t>BCG vaccine</t>
  </si>
  <si>
    <t>Adolescents</t>
  </si>
  <si>
    <t>Assumed to be the same as "BCG vaccination" because the same children has to be revaccinated during adolescence</t>
  </si>
  <si>
    <t>051</t>
  </si>
  <si>
    <t>052</t>
  </si>
  <si>
    <t>Pneumococcal vaccine</t>
  </si>
  <si>
    <t>United States (2005); currency year stated</t>
  </si>
  <si>
    <t>Remove - included in pentavalent vaccine</t>
  </si>
  <si>
    <t>053</t>
  </si>
  <si>
    <t>Hep B vaccine</t>
  </si>
  <si>
    <t>Hep B vaccine to prevent liver cancer</t>
  </si>
  <si>
    <t>054</t>
  </si>
  <si>
    <t>Cervical cancer screening</t>
  </si>
  <si>
    <t>new intervention</t>
  </si>
  <si>
    <t>Ginsberg (2012); BMJ</t>
  </si>
  <si>
    <t>Smear test for detection of cervical cancer every five years for ages 20-65 + HPV vaccine from age 12 + cancer treatment</t>
  </si>
  <si>
    <t>Int $ (2005)</t>
  </si>
  <si>
    <t>055</t>
  </si>
  <si>
    <t>HPV vaccine</t>
  </si>
  <si>
    <t>country, Tufts score, recent study</t>
  </si>
  <si>
    <t>Campos (2017); Int J Gynaecol Obstet</t>
  </si>
  <si>
    <t>Human papillomavirus (HPV) vaccination</t>
  </si>
  <si>
    <t>Females 9-13 years</t>
  </si>
  <si>
    <t>056</t>
  </si>
  <si>
    <t>Measles rubella vaccine</t>
  </si>
  <si>
    <t>Benin</t>
  </si>
  <si>
    <t>Kaucley (2015); Cost Eff Resour Alloc</t>
  </si>
  <si>
    <t>Supplementary immunization activity for measles vaccine every 3 years</t>
  </si>
  <si>
    <t>057</t>
  </si>
  <si>
    <t>Hib vaccine</t>
  </si>
  <si>
    <t>United States (2007); currency year stated</t>
  </si>
  <si>
    <t>Malaria</t>
  </si>
  <si>
    <t>059</t>
  </si>
  <si>
    <t>ITN distribution to pregnant women</t>
  </si>
  <si>
    <t>comparator, region, Tufts score, more effective iteration of the intervention</t>
  </si>
  <si>
    <t>Congo, Rep.</t>
  </si>
  <si>
    <t>Becker-Dreps (2009); Am J Trop Med Hyg</t>
  </si>
  <si>
    <t>Long-lasting insecticide-treated bed nets (ITNs) + information on correct use and malaria transmission</t>
  </si>
  <si>
    <t>21 Months</t>
  </si>
  <si>
    <t>Pregnant women sleeping under an ITN</t>
  </si>
  <si>
    <t>061</t>
  </si>
  <si>
    <t>IPT (pregnant women)</t>
  </si>
  <si>
    <t>Morel (2005); BMJ</t>
  </si>
  <si>
    <t>Intermittent presumptive treatment with sulfadoxine-pyrimethamine in pregnancy for malaria 95% coverage</t>
  </si>
  <si>
    <t>Standard/Usual Care</t>
  </si>
  <si>
    <t>062</t>
  </si>
  <si>
    <t>Indoor residual spraying drugs</t>
  </si>
  <si>
    <t>Indoor residual spraying</t>
  </si>
  <si>
    <t>Number of households</t>
  </si>
  <si>
    <t>Guyatt et al. (2002) https://pubmed.ncbi.nlm.nih.gov/12000774/</t>
  </si>
  <si>
    <t>063</t>
  </si>
  <si>
    <t>Indoor residual spray and LLINs</t>
  </si>
  <si>
    <t>comparator, region, Tufts score</t>
  </si>
  <si>
    <t>Stuckey (2014); PLoS One</t>
  </si>
  <si>
    <t>064</t>
  </si>
  <si>
    <t>Larviciding</t>
  </si>
  <si>
    <t>Direct entry - number of districts</t>
  </si>
  <si>
    <t>Rahman et al. (2016)</t>
  </si>
  <si>
    <t>Remove - too specific/broad category covered</t>
  </si>
  <si>
    <t>065</t>
  </si>
  <si>
    <t>Uncomplicated malaria treatment (&lt;5 years) - moderate to high transmission settings</t>
  </si>
  <si>
    <t>Pfeil (2015); Am J Trop Med Hyg</t>
  </si>
  <si>
    <t>Dihydroartemisinin piperaquine for first line treatment of plasmodium falciparum malaria</t>
  </si>
  <si>
    <t>Standard/Usual Care- Artemether-Lumefantrine for first line treatment</t>
  </si>
  <si>
    <t>United States (2013); currency year assumed</t>
  </si>
  <si>
    <t>Malaria treatment (children 5-14)</t>
  </si>
  <si>
    <t>066</t>
  </si>
  <si>
    <t>Uncomplicated malaria treatment (&lt;5 years) - low to moderate transmission settings</t>
  </si>
  <si>
    <t>067</t>
  </si>
  <si>
    <t>Rectal antimalarial treatment (&lt;5 years)</t>
  </si>
  <si>
    <t>Buchanan (2010); PLoS One</t>
  </si>
  <si>
    <t>Rectal antimalarial treatment added to usual practice</t>
  </si>
  <si>
    <t>Treatment of severe malaria (&lt;5)</t>
  </si>
  <si>
    <t>068</t>
  </si>
  <si>
    <t>Rectal antimalarial treatment (5 and over years)</t>
  </si>
  <si>
    <t>Treatment of severe malaria (5+)</t>
  </si>
  <si>
    <t>069</t>
  </si>
  <si>
    <t>Combined antimalarial and antibacterial rectal formulation (&lt; 5 years)</t>
  </si>
  <si>
    <t>Combined antimalarial and antibacterial rectal formulation added to usual practice</t>
  </si>
  <si>
    <t>None (Combination intervention)</t>
  </si>
  <si>
    <t>070</t>
  </si>
  <si>
    <t>Combined antimalarial and antibacterial rectal formulation added to usual practice (5 and over)</t>
  </si>
  <si>
    <t>071</t>
  </si>
  <si>
    <t>Case management with artemisinin based combination therapy (80% coverage)</t>
  </si>
  <si>
    <t>Yes, updated</t>
  </si>
  <si>
    <t>Malaria treatment (adults, excluding pregnant women)</t>
  </si>
  <si>
    <t>072</t>
  </si>
  <si>
    <t>Case management with artemisinin based combination therapy plus insecticide treated bed nets (80% coverage)</t>
  </si>
  <si>
    <t>Demand only (combination intervention)</t>
  </si>
  <si>
    <t>073</t>
  </si>
  <si>
    <t>Case management with artemisinin based combination therapy plus insecticide treated bed nets (95% coverage)</t>
  </si>
  <si>
    <t>Manual entry (add demand for adults and pregnant women; add cost of treatment and ITN</t>
  </si>
  <si>
    <t>Sum of malaria treatment and ITN cost from OHT</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</si>
  <si>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</si>
  <si>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</si>
  <si>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</si>
  <si>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</si>
  <si>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Case management with artemisinin based combination therapy plus insecticide treated bed nets plus intermittent presumptive treatment in pregnancy (95% coverage)</t>
  </si>
  <si>
    <t>Remove - CE evidence only provides incremental values</t>
  </si>
  <si>
    <t>076</t>
  </si>
  <si>
    <t>Dihydroartemisinin piperaquine for first line treatment of plasmodium falciparum malaria - under 5</t>
  </si>
  <si>
    <t>Pfeil (2015) - https://www.ncbi.nlm.nih.gov/pmc/articles/PMC4703290/</t>
  </si>
  <si>
    <t>077</t>
  </si>
  <si>
    <t>Home management of fevers using antimalarial (artesunate- amodiaquine AAQ) - under 5</t>
  </si>
  <si>
    <t>Ghana</t>
  </si>
  <si>
    <t>Nonvignon (2012); Trop Med Int Health</t>
  </si>
  <si>
    <t>United States (2009); currency year stated</t>
  </si>
  <si>
    <t>3 Years</t>
  </si>
  <si>
    <t>088</t>
  </si>
  <si>
    <t>Complicated (adults, injectable artesunate)</t>
  </si>
  <si>
    <t>People 5+</t>
  </si>
  <si>
    <t>089</t>
  </si>
  <si>
    <t>Complicated (adults, quinine)</t>
  </si>
  <si>
    <t>090</t>
  </si>
  <si>
    <t>Complicated (children, injectable artesunate)</t>
  </si>
  <si>
    <t>region, WHO-CHOICE, Tufts score</t>
  </si>
  <si>
    <t>Lubell (2011); Bull World Health Organ</t>
  </si>
  <si>
    <t>Parental artesunate</t>
  </si>
  <si>
    <t>Standard/Usual Care- Quinine dihyrocholride</t>
  </si>
  <si>
    <t>Children 0-4 years</t>
  </si>
  <si>
    <t>091</t>
  </si>
  <si>
    <t>Complicated (children, quinine)</t>
  </si>
  <si>
    <t>093</t>
  </si>
  <si>
    <t>Intermittent preventive treatment in infants (IPTi) using 3 days of amodiaquine-artesunate (AQ3-AS3) against clinical malaria; at 2, 3, and 9 months.</t>
  </si>
  <si>
    <t>Conteh (2010); PLoS One</t>
  </si>
  <si>
    <t>Seasonal malaria chemoprophylaxis</t>
  </si>
  <si>
    <t>Conteh (2010) - Tufts Database</t>
  </si>
  <si>
    <t>TB</t>
  </si>
  <si>
    <t>094</t>
  </si>
  <si>
    <t>VCT for TB Patients</t>
  </si>
  <si>
    <t>Number of new TB cases</t>
  </si>
  <si>
    <t>095</t>
  </si>
  <si>
    <t>Isonized Preventive Therapy for children in contact with TB patients</t>
  </si>
  <si>
    <t>TB prevention: therapy for HIV+</t>
  </si>
  <si>
    <t>Children 0-14 years</t>
  </si>
  <si>
    <t>096</t>
  </si>
  <si>
    <t>Isonized Preventive Therapy for HIV+ pregnant women</t>
  </si>
  <si>
    <t>Tufts score</t>
  </si>
  <si>
    <t>India</t>
  </si>
  <si>
    <t>Kapoor (2016); Int J Tuberc Lung Dis</t>
  </si>
  <si>
    <t>Isoniazid preventive therapy (IPT) therapy for all HIV+ pregnant women regardless of CD4 count</t>
  </si>
  <si>
    <t>Women in need of PMTCT</t>
  </si>
  <si>
    <t>see target population</t>
  </si>
  <si>
    <t>097</t>
  </si>
  <si>
    <t>Isonized Preventive Therapy for HIV+ people</t>
  </si>
  <si>
    <t>Johnson (2018); Clin Infect Dis</t>
  </si>
  <si>
    <t>Regimen of 9 months of daily isoniazid (isoniazid preventive therapy)</t>
  </si>
  <si>
    <t>United States (2017); currency year stated</t>
  </si>
  <si>
    <t>Total number living with HIV</t>
  </si>
  <si>
    <t>098</t>
  </si>
  <si>
    <t>VCT for TB cases-2</t>
  </si>
  <si>
    <t>Remove - repeated intervention (coverage)</t>
  </si>
  <si>
    <t>103</t>
  </si>
  <si>
    <t>First line treatment of smear positive cases (80% coverage)</t>
  </si>
  <si>
    <t>Baltussen (2005); BMJ</t>
  </si>
  <si>
    <t>Minimal DOTS</t>
  </si>
  <si>
    <t>First-line TB treatment: Initial treatment</t>
  </si>
  <si>
    <t>104</t>
  </si>
  <si>
    <t>First line treatment of smear positive cases (95% coverage)</t>
  </si>
  <si>
    <t>First-line TB treatment: Initial treatment for children</t>
  </si>
  <si>
    <t>Number of new and previously treated non-MDR cases</t>
  </si>
  <si>
    <t>105</t>
  </si>
  <si>
    <t>Full DOTS (smear-positive, smear negative and Extrapulmonary cases)</t>
  </si>
  <si>
    <t>Patient support for new cases / previously treated cases</t>
  </si>
  <si>
    <t>Manual entry</t>
  </si>
  <si>
    <t>New and previously treated cases</t>
  </si>
  <si>
    <t>PIN and coverage taken from "Patient support for new/relapsed cases" from Uganda's OHT</t>
  </si>
  <si>
    <t>Baltussen (2005) - https://www.ncbi.nlm.nih.gov/pmc/articles/PM C1309642/ - Main paper table 2 and appendix table 4 - only drug and diagnostic costs are considered - weighted average of cost for smear positive, smear negative cases</t>
  </si>
  <si>
    <t>106</t>
  </si>
  <si>
    <t>Full combination DOTS  (smear-positive, smear negative, extrapulmonary cases, MDR cases)</t>
  </si>
  <si>
    <t>New and previously treated cases + MDR/XDR cases</t>
  </si>
  <si>
    <t>Baltussen (2005) - https://www.ncbi.nlm.nih.gov/pmc/articles/PM C1309642/ - Main paper table 2 and appendix table 4 - only drug and diagnostic costs are considered - weighted average of cost for smear positive, smear negative,MDR cases</t>
  </si>
  <si>
    <t>107</t>
  </si>
  <si>
    <t>MDR notification among new patients</t>
  </si>
  <si>
    <t>Resistance testing LPA: For first-line drugs, new smear positive sputum</t>
  </si>
  <si>
    <t>Number of new TB cases, excluding relapse</t>
  </si>
  <si>
    <t>108</t>
  </si>
  <si>
    <t>MDR notification among previously treated patients</t>
  </si>
  <si>
    <t>Resistance testing LPA: For first-line drugs, previously treated TB cases</t>
  </si>
  <si>
    <t>Previously treated, including relapse</t>
  </si>
  <si>
    <t>109</t>
  </si>
  <si>
    <t>Case management of MDR cases</t>
  </si>
  <si>
    <t>Philippines</t>
  </si>
  <si>
    <t>Tupasi (2006); PLoS Med</t>
  </si>
  <si>
    <t>DOTS-Plus project- chronic cases of MDR-TB referred from public or private facilities and cases with a diagnosis of MDR-TB during treatment with the first-line retreatment regimen</t>
  </si>
  <si>
    <t>United States (2002); currency year stated</t>
  </si>
  <si>
    <t>MDR-TB treatment</t>
  </si>
  <si>
    <t>Direct entry</t>
  </si>
  <si>
    <t>110</t>
  </si>
  <si>
    <t>Cotrimoxazole preventive therapy for TB HIV+ patients</t>
  </si>
  <si>
    <t>Pitter (2007); J Acquir Immune Defic Syndr</t>
  </si>
  <si>
    <t>Daily cotrimoxazole prophylaxis (all individuals)</t>
  </si>
  <si>
    <t>Total Cost = 
[Intervention Total Cost ( ) - Comparator Total Cost ( )]</t>
  </si>
  <si>
    <t>Number of TB/HIV co-infected cases</t>
  </si>
  <si>
    <t>Pitter (2007) - https://journals.lww.com/jaids/fulltext/2007/03010/Cost_Effectiveness_of_Cotrimoxazole_Prophylaxis.14.aspx</t>
  </si>
  <si>
    <t>111</t>
  </si>
  <si>
    <t>Care and support for TB HIV+ patients</t>
  </si>
  <si>
    <t>Palliative care for TB patients</t>
  </si>
  <si>
    <t>112</t>
  </si>
  <si>
    <t>Viral load</t>
  </si>
  <si>
    <t>Empty in Malawi tool</t>
  </si>
  <si>
    <t>Kahn (2011); BMJ</t>
  </si>
  <si>
    <t>Clinical monitoring and quarterly CD4 counts and viral load measurement</t>
  </si>
  <si>
    <t>United States (2009); currency year assumed</t>
  </si>
  <si>
    <t>15 Years</t>
  </si>
  <si>
    <t>Voluntary counseling and testing</t>
  </si>
  <si>
    <t>Manual</t>
  </si>
  <si>
    <t>See target population sheet (number of people with HIV assumed to be constant over 5 years) - 2020 data from UNAIDS study, PIN assumed to be 400% since quarterly tests; coverage based on ART coverage from Uganda OHT</t>
  </si>
  <si>
    <t>113</t>
  </si>
  <si>
    <t>CD4 Test</t>
  </si>
  <si>
    <t>Clinical monitoring and quarterly CD4 counts (clinical/CD4)</t>
  </si>
  <si>
    <t>Clinical monitoring alone</t>
  </si>
  <si>
    <t>Ying et al. (2015) https://www.ncbi.nlm.nih.gov/pmc/articles/PMC4509901/</t>
  </si>
  <si>
    <t>Remove - no evidence/data</t>
  </si>
  <si>
    <t>115</t>
  </si>
  <si>
    <t>Chemistry and hematology</t>
  </si>
  <si>
    <t>116</t>
  </si>
  <si>
    <t>Mass media</t>
  </si>
  <si>
    <t>Total Population</t>
  </si>
  <si>
    <t>Target population for Uganda, PIN and Coverage from Malawi HBP tool</t>
  </si>
  <si>
    <t>From Malawi HBP</t>
  </si>
  <si>
    <t>117</t>
  </si>
  <si>
    <t>Community mobilization</t>
  </si>
  <si>
    <t>118</t>
  </si>
  <si>
    <t>Youth focused interventions - In-school</t>
  </si>
  <si>
    <t>Teenagers (13-19 years)</t>
  </si>
  <si>
    <t>Target population from 2020 UNAIDS study, coverage from other HIV community interventions in the Uganda OHT</t>
  </si>
  <si>
    <t>119</t>
  </si>
  <si>
    <t>Workplace programs</t>
  </si>
  <si>
    <t>only paper found</t>
  </si>
  <si>
    <t>Dandona (2010); BMC Health Serv Res</t>
  </si>
  <si>
    <t>Workplace programs for HIV prevention</t>
  </si>
  <si>
    <t>India (2005); currency year stated</t>
  </si>
  <si>
    <t>120</t>
  </si>
  <si>
    <t>Blood safety</t>
  </si>
  <si>
    <t>It has been assumed that 1% of the population donates blood in a given year. Note that this is the WHO recommendation but the actual number of blood donations in Uganda are likely to be lower</t>
  </si>
  <si>
    <t>Remove - no CE evidence or demand data</t>
  </si>
  <si>
    <t>121</t>
  </si>
  <si>
    <t>Unsafe injections replaced with AD syringes</t>
  </si>
  <si>
    <t>122</t>
  </si>
  <si>
    <t>Reduction in number of other injections</t>
  </si>
  <si>
    <t>na</t>
  </si>
  <si>
    <t>Remove - too broad</t>
  </si>
  <si>
    <t>123</t>
  </si>
  <si>
    <t>Universal precautions</t>
  </si>
  <si>
    <t>124</t>
  </si>
  <si>
    <t>IDU: outreach</t>
  </si>
  <si>
    <t>Assume 0 drug costs</t>
  </si>
  <si>
    <t>125</t>
  </si>
  <si>
    <t>IDU: needle exchange</t>
  </si>
  <si>
    <t>Vietnam</t>
  </si>
  <si>
    <t>Pham (2015); PLoS One</t>
  </si>
  <si>
    <t>Needle and syringe programme for HIV prevention</t>
  </si>
  <si>
    <t>People who inject drugs (IDU)</t>
  </si>
  <si>
    <t>126</t>
  </si>
  <si>
    <t>IDU: drug substitution</t>
  </si>
  <si>
    <t>only paper found in LMIC</t>
  </si>
  <si>
    <t>Methadone maintenance treatment (MMT) programme among injection drug users (IDUs) +  ART</t>
  </si>
  <si>
    <t>nothing</t>
  </si>
  <si>
    <t>based on the CE paper from Vietnam (cost per person in paper less annual ART cost)</t>
  </si>
  <si>
    <t>127</t>
  </si>
  <si>
    <t xml:space="preserve">Interventions focused on female sex workers </t>
  </si>
  <si>
    <t>region, comparator</t>
  </si>
  <si>
    <t>Vickerman (2006); Sex Transm Dis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</si>
  <si>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</si>
  <si>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United States (2001); currency year stated</t>
  </si>
  <si>
    <t>Interventions focused on female sex workers</t>
  </si>
  <si>
    <t>Sex workers</t>
  </si>
  <si>
    <t>Target population edited, coverage data from Uganda OHT</t>
  </si>
  <si>
    <t>128</t>
  </si>
  <si>
    <t xml:space="preserve">Interventions focused on male sex workers </t>
  </si>
  <si>
    <t>Vassall (2014); Lancet Glob Health</t>
  </si>
  <si>
    <t>Avahan HIV prevention programme- peer-led outreach, education and condom distribution, free treatment of sexually transmitted infections (STIs), free commodity supplies (condoms, STI drugs), and facilitation of community mobilization</t>
  </si>
  <si>
    <t>increase in condom use assumed</t>
  </si>
  <si>
    <t>Interventions focused on male sex workers</t>
  </si>
  <si>
    <t>5% of female sex workers</t>
  </si>
  <si>
    <t>Assumed to be equal to 5% of female sex workers based on Konstant et al. (2015) - https://link.springer.com/article/10.1007/s10461-014-0981-y
Coverage data from Uganda OHT</t>
  </si>
  <si>
    <t>129</t>
  </si>
  <si>
    <t xml:space="preserve">Interventions focused on men who have sex with men </t>
  </si>
  <si>
    <t>Interventions focused on men who have sex with men</t>
  </si>
  <si>
    <t>Men who have sex with men (MSM)</t>
  </si>
  <si>
    <t>130</t>
  </si>
  <si>
    <t>Youth focused interventions - Out-of-school</t>
  </si>
  <si>
    <t>Youth (18-30 years)</t>
  </si>
  <si>
    <t>131</t>
  </si>
  <si>
    <t>Peer education for sex workers</t>
  </si>
  <si>
    <t>community activity/Cost only</t>
  </si>
  <si>
    <t>No drug costs</t>
  </si>
  <si>
    <t>132</t>
  </si>
  <si>
    <t>HIV Testing Services</t>
  </si>
  <si>
    <t>from Malawi HBP</t>
  </si>
  <si>
    <t>Remove - duplicate intervention under Family Planning</t>
  </si>
  <si>
    <t>133</t>
  </si>
  <si>
    <t>Female Condom</t>
  </si>
  <si>
    <t>Mvundura (2015); Int J Womens Health</t>
  </si>
  <si>
    <t>Distributing 100,000 Woman’s Condoms</t>
  </si>
  <si>
    <t>Condoms</t>
  </si>
  <si>
    <t>134</t>
  </si>
  <si>
    <t xml:space="preserve">Male circumcision </t>
  </si>
  <si>
    <t>Uthman (2011); Value Health</t>
  </si>
  <si>
    <t>Circumcision for prevention of heterosexual acquisition of HIV</t>
  </si>
  <si>
    <t>Male circumcision</t>
  </si>
  <si>
    <t>135</t>
  </si>
  <si>
    <t>PMTCT</t>
  </si>
  <si>
    <t>Kuznik (2012); Bull World Health Organ</t>
  </si>
  <si>
    <t>18-month antiretroviral therapy (ART) to prevent mother-to-child HIV transmission. A combination of zidovudine and lamivudine with either efavirenz or nevirapine</t>
  </si>
  <si>
    <t>18 Months</t>
  </si>
  <si>
    <t>136</t>
  </si>
  <si>
    <t>Post-exposure prophylaxis</t>
  </si>
  <si>
    <t>137</t>
  </si>
  <si>
    <t>Pre-exposure prophylaxis for high-risk serodiscordant couples</t>
  </si>
  <si>
    <t>Ying (2015); J Int AIDS Soc</t>
  </si>
  <si>
    <t>Pre-exposure prophylaxis (PrEP) for high-risk serodiscordant couples and high-risk couples + antiretroviral therapy (ART) use (40%)</t>
  </si>
  <si>
    <t>Number of high-risk serodiscordant couples</t>
  </si>
  <si>
    <t>Number of high-risk serodiscordant couples taken from Ying et al. (2015)</t>
  </si>
  <si>
    <t>Cost per serodiscordant couple from CE study - Ying et al. (2015) - https://www.ncbi.nlm.nih.gov/pmc/articles/PMC4509901/</t>
  </si>
  <si>
    <t>138</t>
  </si>
  <si>
    <t>Pre-exposure prophylaxis for pregnant and breastfeeding women</t>
  </si>
  <si>
    <t>Price (2016); J Acquir Immune Defic Syndr</t>
  </si>
  <si>
    <t>Antiretroviral pre-exposure prophylaxis (PrEP) administered to pregnant and breastfeeding women</t>
  </si>
  <si>
    <t>United States (2015); currency year stated</t>
  </si>
  <si>
    <t>Target population and coverage figures taken from PMTCT data from Uganda OHT</t>
  </si>
  <si>
    <t>139</t>
  </si>
  <si>
    <t>ART for men</t>
  </si>
  <si>
    <t>ART (First-Line Treatment) for men</t>
  </si>
  <si>
    <t>140</t>
  </si>
  <si>
    <t>ART for women</t>
  </si>
  <si>
    <t>ART (First-Line Treatment) for women</t>
  </si>
  <si>
    <t>141</t>
  </si>
  <si>
    <t>Home-based highly active retroviral therapy (HAART)</t>
  </si>
  <si>
    <t>Marseille (2009); Appl Health Econ Health Policy</t>
  </si>
  <si>
    <t>Home based highly active anti-retroviral therapy (HAART) added to a package of home based care (HBAC) and cotrimoxazole prophylaxis</t>
  </si>
  <si>
    <t>Cotrimoxazole prophylaxis alone</t>
  </si>
  <si>
    <t>Not found</t>
  </si>
  <si>
    <t>Target population and coverage figures taken from ART (Uganda OHT)</t>
  </si>
  <si>
    <t>Cost taken from CE study (cost of ARV drugs + other recurrent goods) - Marseille at al. (2010) - https://www.ncbi.nlm.nih.gov/pmc/articles/PMC2912402/</t>
  </si>
  <si>
    <t>142</t>
  </si>
  <si>
    <t>Cotrimoxazole for children</t>
  </si>
  <si>
    <t>143</t>
  </si>
  <si>
    <t>Pediatric ART</t>
  </si>
  <si>
    <t>Remove - duplicate intervention</t>
  </si>
  <si>
    <t>144</t>
  </si>
  <si>
    <t>Additional ART for TB patients</t>
  </si>
  <si>
    <t>145</t>
  </si>
  <si>
    <t>Diagnostics/lab costs for HIV+ in care</t>
  </si>
  <si>
    <t>146</t>
  </si>
  <si>
    <t>Management of opportunistic infections associated with HIV/AIDS</t>
  </si>
  <si>
    <t>People in need of OI management</t>
  </si>
  <si>
    <t>Hogan et al. (2005) - https://www.bmj.com/content/331/7530/1431</t>
  </si>
  <si>
    <t>147</t>
  </si>
  <si>
    <t xml:space="preserve">Nutrition supplements in first 6 months for HIV/AIDS cases </t>
  </si>
  <si>
    <t>Nutrition supplements in first 6 months for HIV/AIDS cases</t>
  </si>
  <si>
    <t>Median price of supplements for 6 months taken from Koethe et al. (2014) https://www.ncbi.nlm.nih.gov/pmc/articles/PMC4024113/</t>
  </si>
  <si>
    <t>148</t>
  </si>
  <si>
    <t>Management of opportunistic infections associated with HIV/AIDS - pre-ART</t>
  </si>
  <si>
    <t>149</t>
  </si>
  <si>
    <t>Screen HIV+ cases for TB</t>
  </si>
  <si>
    <t>150</t>
  </si>
  <si>
    <t>ART (+CPT) for TB HIV+ patients</t>
  </si>
  <si>
    <t>Cost of ART + cotrimoxazole for children from Uganda OHT 9cost of cotrimoxazole for children multiplied by 4 because the dosage size is nearly 4 times)</t>
  </si>
  <si>
    <t>151</t>
  </si>
  <si>
    <t>HIV prevention for TB patients</t>
  </si>
  <si>
    <t>152</t>
  </si>
  <si>
    <t>Complementary feeding - education only</t>
  </si>
  <si>
    <t>153</t>
  </si>
  <si>
    <t>Nutritional care and support (HIV+ pregnant and lactating women)</t>
  </si>
  <si>
    <t>Nutrition</t>
  </si>
  <si>
    <t>154</t>
  </si>
  <si>
    <t>Management of moderate acute malnutrition (pregnant and lactating women)</t>
  </si>
  <si>
    <t>Management of acute malnutrition</t>
  </si>
  <si>
    <t>Uganda OHT</t>
  </si>
  <si>
    <t>155</t>
  </si>
  <si>
    <t>Vitamin A supplementation in pregnant women</t>
  </si>
  <si>
    <t>156</t>
  </si>
  <si>
    <t>Calcium Supplementation</t>
  </si>
  <si>
    <t>Tufts score, recent study</t>
  </si>
  <si>
    <t>Tanzania</t>
  </si>
  <si>
    <t>Robberstad (2007); Cost Eff Resour Alloc</t>
  </si>
  <si>
    <t>Calcium antagonist (Cab)</t>
  </si>
  <si>
    <t>Calcium supplementation for prevention and treatment of pre-eclampsia and eclampsia</t>
  </si>
  <si>
    <t>157</t>
  </si>
  <si>
    <t>Testing for salt iodisation</t>
  </si>
  <si>
    <t>community intervention</t>
  </si>
  <si>
    <t>158</t>
  </si>
  <si>
    <t>Inspection of Food Premises</t>
  </si>
  <si>
    <t>159</t>
  </si>
  <si>
    <t>Health Education on Food Hygiene</t>
  </si>
  <si>
    <t>160</t>
  </si>
  <si>
    <t>Nutrition care and support program for Individuals with TB or other chronic diseases</t>
  </si>
  <si>
    <t>Nutritional care and support (HIV+ women of reproductive age and adolescent girls)</t>
  </si>
  <si>
    <t>People with chronic resiratory illness</t>
  </si>
  <si>
    <t>Target population from GBD (IHME, 2011); coverage from Nuritional supplementation of HIV/AIDS cases - Uganda OHT</t>
  </si>
  <si>
    <t>161</t>
  </si>
  <si>
    <t>Community-based management of severe malnutrition (children)</t>
  </si>
  <si>
    <t>Malawi</t>
  </si>
  <si>
    <t>Wilford (2012); Health Policy Plan</t>
  </si>
  <si>
    <t>Community-based management of acute malnutrition</t>
  </si>
  <si>
    <t>Management of severe malnutrition (children)</t>
  </si>
  <si>
    <t>Malawi HBP</t>
  </si>
  <si>
    <t>162</t>
  </si>
  <si>
    <t>Community-based management of moderate acute malnutrition (children)</t>
  </si>
  <si>
    <t>Management of moderate acute malnutrition (children)</t>
  </si>
  <si>
    <t>163</t>
  </si>
  <si>
    <t>Management of severe malnutrition (children) - inpatient</t>
  </si>
  <si>
    <t>New interventino</t>
  </si>
  <si>
    <t>Bangladesh</t>
  </si>
  <si>
    <t>Puett (2013); Health Policy Plan</t>
  </si>
  <si>
    <t>Inpatient treatment for severe acute malnutrition</t>
  </si>
  <si>
    <t>164</t>
  </si>
  <si>
    <t>Deworming (children)</t>
  </si>
  <si>
    <t>Deworming in children 1-14yrs</t>
  </si>
  <si>
    <t>Fiedler et al. (2014) - https://journals.sagepub.com/doi/pdf/10.1177/156482651403500111</t>
  </si>
  <si>
    <t>165</t>
  </si>
  <si>
    <t>Vitamin-A fortification (sugar) and Zinc fortification (wheat)</t>
  </si>
  <si>
    <t>WHO-CHOICE, region</t>
  </si>
  <si>
    <t>Edejer et al. (2005)</t>
  </si>
  <si>
    <t>Vitamin A fortification and Zinc fortification (95%)</t>
  </si>
  <si>
    <t>Food fortification</t>
  </si>
  <si>
    <t>CE paper - Edejer et al. (2005) - https://www.ncbi.nlm.nih.gov/pmc/articles/PMC1285096/</t>
  </si>
  <si>
    <t>166</t>
  </si>
  <si>
    <t>Vitamin A supplementation in infants and children 6-59 months</t>
  </si>
  <si>
    <t>empty in Malawi tool</t>
  </si>
  <si>
    <t>Vitamin A supplementation (95%)</t>
  </si>
  <si>
    <t>Children 6-59 months</t>
  </si>
  <si>
    <t>167</t>
  </si>
  <si>
    <t>Provision of supplementary food and nutrition counselling with growth monitoring</t>
  </si>
  <si>
    <t>Provision of supplementary food and nutrition counselling with growth monitoring (95%)</t>
  </si>
  <si>
    <t>Community and facility based Growth Monitoring and Promotion</t>
  </si>
  <si>
    <t>168</t>
  </si>
  <si>
    <t>Zinc supplementation</t>
  </si>
  <si>
    <t>Zinc  supplementation (95%)</t>
  </si>
  <si>
    <t>169</t>
  </si>
  <si>
    <t>Vit. A Supplementation, Zinc Supplementation, &amp; Case Management of pneumonia + Measles immunisation</t>
  </si>
  <si>
    <t>Vit. A Supplementation, Zinc Supplementation, &amp; Case Management of pneumonia (80%) + Measles immunisation (95%)</t>
  </si>
  <si>
    <t>combination intervention</t>
  </si>
  <si>
    <t>CE paper - Edejer et al. (2005) - https://www.ncbi.nlm.nih.gov/pmc/articles/PMC1285096/, Measles vaccination cost from Uganda OHT</t>
  </si>
  <si>
    <t>170</t>
  </si>
  <si>
    <t>Vit. A Supplementation, Zinc Supplementation, ORT &amp; Case Management of pneumonia + Measles immunisation</t>
  </si>
  <si>
    <t>Vit. A Supplementation, Zinc Supplementation, ORT &amp; Case Management of pneumonia (95%) + Measles immunisation (95%)</t>
  </si>
  <si>
    <t>171</t>
  </si>
  <si>
    <t>Child Days Plus (CDP): month-long outreach activity distributing vitamin A capsules to preschool children and deworms children 6 months-14 years old</t>
  </si>
  <si>
    <t>Fiedler (2014); Food Nutr Bull</t>
  </si>
  <si>
    <t>Integrated Child Health days</t>
  </si>
  <si>
    <t>CE paper - Fiedler et al. (2014) - https://journals.sagepub.com/doi/pdf/10.1177/156482651403500111</t>
  </si>
  <si>
    <t>NCDs</t>
  </si>
  <si>
    <t>172</t>
  </si>
  <si>
    <t>Kaposi sarcoma - first line</t>
  </si>
  <si>
    <t>Total population</t>
  </si>
  <si>
    <t>173</t>
  </si>
  <si>
    <t>Kaposi sarcoma - second line</t>
  </si>
  <si>
    <t>174</t>
  </si>
  <si>
    <t>Lymphomas, nonhodgkins</t>
  </si>
  <si>
    <t>175</t>
  </si>
  <si>
    <t>Hodgkin's lymphoma</t>
  </si>
  <si>
    <t>176</t>
  </si>
  <si>
    <t>Head and neck cancer (esophageal)</t>
  </si>
  <si>
    <t>Adults 15+</t>
  </si>
  <si>
    <t>177</t>
  </si>
  <si>
    <t>Prostate cancer</t>
  </si>
  <si>
    <t>Males 15+</t>
  </si>
  <si>
    <t>178</t>
  </si>
  <si>
    <t>GIT, Intestine cancer</t>
  </si>
  <si>
    <t>Annual faecal occult blood test + sigmoidoscopy every 5 years (with surgical removal of polyps) + cancer treatment</t>
  </si>
  <si>
    <t>Screening: Fecal occult blood testing</t>
  </si>
  <si>
    <t>Cost is the sum of FOBT screening, sigmoidopscopy screening, median cancer treatment cost and post-treatment surveillance cost from the Uganda OHT. Note that sigmoidoscopy cost has been divided by 5 since it is expected to be carrie out once in 5 years, median colorectal cancer treatment has been scaled to account of prevalence based on GBD data (1,111 cases in 2012) among the screened population.</t>
  </si>
  <si>
    <t>179</t>
  </si>
  <si>
    <t>Peptic ulcer treatment - outpatient</t>
  </si>
  <si>
    <t>Peptic ulcer treatment as an outpatient</t>
  </si>
  <si>
    <t>Incidence of peptic ulcer</t>
  </si>
  <si>
    <t>Target population from GBD (IHME, 2012); Annual increase based on increase in incidence between 2011 and 2012</t>
  </si>
  <si>
    <t>180</t>
  </si>
  <si>
    <t>Peptic ulcer treatment - inpatient</t>
  </si>
  <si>
    <t>Peptic ulcer treatment as an inpatient</t>
  </si>
  <si>
    <t>181</t>
  </si>
  <si>
    <t>Gastroenteritis treatment - outpatient</t>
  </si>
  <si>
    <t>Gastroenteritis treatment as an outpatient</t>
  </si>
  <si>
    <t>Incidence of Gastritis and duodenitis</t>
  </si>
  <si>
    <t>182</t>
  </si>
  <si>
    <t>Gastroenteritis treatment - inpatient</t>
  </si>
  <si>
    <t>Gastroenteritis treatment as an inpatient</t>
  </si>
  <si>
    <t>183</t>
  </si>
  <si>
    <t>Gastritis treatment - outpatient</t>
  </si>
  <si>
    <t>Gastritis treatment as an outpatient</t>
  </si>
  <si>
    <t>184</t>
  </si>
  <si>
    <t>Gastritis treatment - inpatient</t>
  </si>
  <si>
    <t>Gastritis treatment as an inpatient</t>
  </si>
  <si>
    <t>185</t>
  </si>
  <si>
    <t>Colorectoral cancer (screening + treatment)</t>
  </si>
  <si>
    <t>Colonoscopy at age 50 (with surgical removal of polyps)+ cancer treatment</t>
  </si>
  <si>
    <t>Total Population (50 years)</t>
  </si>
  <si>
    <t>Target population from census based on target group; coverage from Uganda OHT, colorectoral cancer screening</t>
  </si>
  <si>
    <t>186</t>
  </si>
  <si>
    <t>Colorectoral cancer (treatment)</t>
  </si>
  <si>
    <t>Cancer treatment by surgery, chemotherapy, and/or radiotherapy</t>
  </si>
  <si>
    <t>Screening: Fecal immunochemical test</t>
  </si>
  <si>
    <t>People with colorectoral cancer (incidence)</t>
  </si>
  <si>
    <t>Target population from GBD (IHME, 2013); coverage from Uganda OHT - Colorectoral cancer treatment</t>
  </si>
  <si>
    <t>187</t>
  </si>
  <si>
    <t>Treatment of injuries (Fracture and dislocation - reduction)</t>
  </si>
  <si>
    <t>Fracture/dislocation reduction, using Zambian life expectancy</t>
  </si>
  <si>
    <t>Cost of medications, and procedure related supplies from Malawi based study (Diab et a., 2019) - https://link.springer.com/article/10.1007/s00268-018-4750-3#appendices
Note that implants were not considered</t>
  </si>
  <si>
    <t>188</t>
  </si>
  <si>
    <t>Treatment of injuries (Fracture and dislocation - fixation)</t>
  </si>
  <si>
    <t>Fracture/dislocation fixation, using Zambian life expectancy</t>
  </si>
  <si>
    <t>189</t>
  </si>
  <si>
    <t>Treatment of Injuries (Blunt Trauma - Soft Tissue Injury)</t>
  </si>
  <si>
    <t>190</t>
  </si>
  <si>
    <t>Amputation</t>
  </si>
  <si>
    <t>Amputation, using Zambian life expectancy</t>
  </si>
  <si>
    <t>PIN assumed to be 30 per 100,000 based on a European study - Johannesson et al. (2009) - https://care.diabetesjournals.org/content/32/2/275#ref-5</t>
  </si>
  <si>
    <t>Costs included : Analgesia (IV and oral), Antibiosis (IV and oral), lab tests, impaging studies, cost of crutches
Source - Thompson et al. (2019) diabetes-related lower limb amputations at a single district hospital in KwaZulu-Natal - https://www.tandfonline.com/doi/full/10.1080/16089677.2020.1782007</t>
  </si>
  <si>
    <t>191</t>
  </si>
  <si>
    <t>Emergency inguinal hernia repair</t>
  </si>
  <si>
    <t>Emergency inguinal hernia repair, using Zambian life expectancy</t>
  </si>
  <si>
    <t>PIN - 175 people per 100,00 need hernia repair each year - Nordberg et al. (1984) - https://pubmed.ncbi.nlm.nih.gov/6428692/</t>
  </si>
  <si>
    <t>Interoperative and post operative variable costs (excluding personnel) taken from Ghana study - Shillcutt et al., 2010 - https://jamanetwork.com/journals/jamasurgery/fullarticle/10.1001/archsurg.2010.208</t>
  </si>
  <si>
    <t>192</t>
  </si>
  <si>
    <t>Elective inguinal hernia repair</t>
  </si>
  <si>
    <t>Elective inguinal hernia repair, using Zambian life expectancy</t>
  </si>
  <si>
    <t>PIN - 1038 elective inguinal hernia repairs recorded in the northern region of Ghana  in a year (population of 2 million) - Wilhelm et al. (2006) - https://journals.sagepub.com/doi/pdf/10.1258/004947506777978046; 
Coverage assumed to be 50% - PIN was accordingly doubled</t>
  </si>
  <si>
    <t>193</t>
  </si>
  <si>
    <t>Improve road safety (roadside breath-testing)</t>
  </si>
  <si>
    <t>Nigeria</t>
  </si>
  <si>
    <t>Gureje (2007); World Psychiatry</t>
  </si>
  <si>
    <t>Roadside breath-testing (including non-fatal injuries) (80% coverage)</t>
  </si>
  <si>
    <t>Standard/Usual Care- Tax at current rates (95% coverage)</t>
  </si>
  <si>
    <t>United States (2000); currency year stated</t>
  </si>
  <si>
    <t>194</t>
  </si>
  <si>
    <t>Smoking Cessation interventions</t>
  </si>
  <si>
    <t>region, recent study, WHO-CHOICE</t>
  </si>
  <si>
    <t>Stanciole (2012); BMJ</t>
  </si>
  <si>
    <t>Prevention and treatment of exacerbations through smoking cessation</t>
  </si>
  <si>
    <t>COPD: Smoking cessation</t>
  </si>
  <si>
    <t>195</t>
  </si>
  <si>
    <t>COPD - Inhaled salbutamol</t>
  </si>
  <si>
    <t>region,  recent study, WHO-CHOICE</t>
  </si>
  <si>
    <t>Inhaled bronchodilator</t>
  </si>
  <si>
    <t>COPD: Inhaled salbutamol</t>
  </si>
  <si>
    <t>People living with COPD</t>
  </si>
  <si>
    <t>Target population from GBD (IHME, 2012) - Annual increase assumes to be 0.24% on prevalent cases based on increase between 2011 and 2012</t>
  </si>
  <si>
    <t>196</t>
  </si>
  <si>
    <t>Low-dose oral theophylline</t>
  </si>
  <si>
    <t>COPD: Low-dose oral theophylline</t>
  </si>
  <si>
    <t>197</t>
  </si>
  <si>
    <t>Ipratropium inhaler</t>
  </si>
  <si>
    <t>COPD: Ipratropium inhaler</t>
  </si>
  <si>
    <t>198</t>
  </si>
  <si>
    <t>COPD - treatment of severe exacerbations</t>
  </si>
  <si>
    <t>Treatment of severe exacerbations</t>
  </si>
  <si>
    <t>COPD: Excacerbation treatment with antibiotics</t>
  </si>
  <si>
    <t>199</t>
  </si>
  <si>
    <t>COPD - oxygen therapy and drugs</t>
  </si>
  <si>
    <t>Oxygen therapy + drugs</t>
  </si>
  <si>
    <t>COPD: Excacerbation treatment with oxygen</t>
  </si>
  <si>
    <t>200</t>
  </si>
  <si>
    <t>COPD - influenza vaccine</t>
  </si>
  <si>
    <t>Prevention and treatment of exacerbations through influenza vaccine</t>
  </si>
  <si>
    <t>201</t>
  </si>
  <si>
    <t>Oral prednisolone</t>
  </si>
  <si>
    <t>COPD: Excacerbation treatment with oral prednisolone</t>
  </si>
  <si>
    <t>202</t>
  </si>
  <si>
    <t>Asthma: Inhaled short acting beta agonist for intermittent asthma</t>
  </si>
  <si>
    <t>People with asthma</t>
  </si>
  <si>
    <t>Target population from GBD (People with Asthma) (IHME, 2012) - assume to increase annually by 2% (incidence increases by 2% between 2011 and 2011)</t>
  </si>
  <si>
    <t>203</t>
  </si>
  <si>
    <t>Asthma: Low dose inhaled beclometasone + SABA</t>
  </si>
  <si>
    <t>Low dose inhaled corticosteroids + long acting beta agonists</t>
  </si>
  <si>
    <t>204</t>
  </si>
  <si>
    <t>Asthma: Low dose inhaled beclometasone</t>
  </si>
  <si>
    <t>Low dose inhaled corticosteroids</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</si>
  <si>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</si>
  <si>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</si>
  <si>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</si>
  <si>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</si>
  <si>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</si>
  <si>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</si>
  <si>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</si>
  <si>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</si>
  <si>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Adults 40+</t>
  </si>
  <si>
    <t>Remove - similar to "Prevention and treatment of cardiovascular disease"</t>
  </si>
  <si>
    <t>209</t>
  </si>
  <si>
    <t>Hypertension</t>
  </si>
  <si>
    <t>region, Tufts score, recent study</t>
  </si>
  <si>
    <t>Ethiopia</t>
  </si>
  <si>
    <t>Tolla (2016); Cost Eff Resour Alloc</t>
  </si>
  <si>
    <t>Primary prevention of ischemic heart disease and stroke: anti-hypertension treatment for systolic blood pressure &gt;160 mmHg</t>
  </si>
  <si>
    <t>210</t>
  </si>
  <si>
    <t>community-based management of hypertension</t>
  </si>
  <si>
    <t>Yes, but intervention updated</t>
  </si>
  <si>
    <t>Gaziano (2014); BMC Public Health</t>
  </si>
  <si>
    <t>Community health workers (CHW) visit patients twice yearly to increase hypertension adherence by monitoring blood pressure, teaching them about healthy lifestyle choices and encouraging follow-up visits</t>
  </si>
  <si>
    <t>Hypertensive adults</t>
  </si>
  <si>
    <t>Target population from GBD (IHME, 2013) - hypertensive health disease</t>
  </si>
  <si>
    <t>211</t>
  </si>
  <si>
    <t>Diabetes Type I</t>
  </si>
  <si>
    <t>212</t>
  </si>
  <si>
    <t>Diabetes Type II</t>
  </si>
  <si>
    <t>213</t>
  </si>
  <si>
    <t>Retinopathy Screening and photocoagulation for diabetics</t>
  </si>
  <si>
    <t>Ortegón (2012); BMJ</t>
  </si>
  <si>
    <t>Retinopathy screening + photocoagulation + intensive glycaemic control</t>
  </si>
  <si>
    <t>Retinopathy screening and photocoagulation</t>
  </si>
  <si>
    <t>People with diabetes</t>
  </si>
  <si>
    <t>Target population from GBD prevalence of diabetes (IHME, 2010), coverage from Uganda OHT</t>
  </si>
  <si>
    <t>214</t>
  </si>
  <si>
    <t>Neuropathy screening and preventive foot care for diabetics</t>
  </si>
  <si>
    <t>Neuropathy screening and preventive foot care</t>
  </si>
  <si>
    <t>217</t>
  </si>
  <si>
    <t>Prevention of cardiovascular disease</t>
  </si>
  <si>
    <t>Preventive multidrug treatment for &gt;35% risk of cardiovascular event</t>
  </si>
  <si>
    <t>Treatment for those with high absolute risk of CVD/diabetes (&gt;30%)</t>
  </si>
  <si>
    <t>Target population is the sum of population with CVD or diabetes from GBD (IHME (2014); annual increase based on annual rate of change between 2013 and 2014; coverage based on Uganda OHT</t>
  </si>
  <si>
    <t>218</t>
  </si>
  <si>
    <t>Prevention and treatment of cardiovascular disease</t>
  </si>
  <si>
    <t>Preventive multidrug treatment for &gt;35% risk of CVD event + multidrug treatment of acute myocardial infarction &amp; post-acute ischemic heart disease &amp; stroke + diuretics &amp; exercise for coronary heart failure</t>
  </si>
  <si>
    <t>Cost taken from Uganda OHT (each component of cost is weighted by the prevalence of the specific condition from GBD data, IHME 2013,2014)</t>
  </si>
  <si>
    <t>Remove - intersectoral intervention</t>
  </si>
  <si>
    <t>219</t>
  </si>
  <si>
    <t>Prevention of cardiovascular disease through reduction in tobacco consumption</t>
  </si>
  <si>
    <t>Increased excise taxation (60%) on tobacco for cardiovascular disease prevention</t>
  </si>
  <si>
    <t>221</t>
  </si>
  <si>
    <t xml:space="preserve">Treatment of cases with rheumatic heart disease </t>
  </si>
  <si>
    <t>Treatment of cases with rheumatic heart disease (with benzathine penicillin)</t>
  </si>
  <si>
    <t>People 5-19</t>
  </si>
  <si>
    <t>222</t>
  </si>
  <si>
    <t>Treatment for those with cerebrovascular disease and post-stroke</t>
  </si>
  <si>
    <t>Treatment for those with established cerebrovascular disease and post stroke</t>
  </si>
  <si>
    <t>223</t>
  </si>
  <si>
    <t>Breast Cancer (clinical examination + treatment)</t>
  </si>
  <si>
    <t>Zelle (2012); Trop Med Int Health</t>
  </si>
  <si>
    <t>Biennial clinical breast examination (CBE) screening + Treatment of breast cancer, stages I-IV</t>
  </si>
  <si>
    <t>Women 40-69</t>
  </si>
  <si>
    <t>Target population from census, coverage from Uganda OHT (Screening with mammogram)</t>
  </si>
  <si>
    <t>Cost of screening (zero cost for CBE), treatment and post-treatment surveillance from Uganda OHT; Weighted average of treatment costs taken across stages of cancer based on distribution for Ghana in Zelle et al. (2012) - https://onlinelibrary.wiley.com/doi/full/10.1111/j.1365-3156.2012.03021.x</t>
  </si>
  <si>
    <t>224</t>
  </si>
  <si>
    <t>Breast Cancer (first line)</t>
  </si>
  <si>
    <t>Basic palliative care (BPC) for breast cancer</t>
  </si>
  <si>
    <t>Basic palliative care for breast cancer</t>
  </si>
  <si>
    <t>Women with breast canccer (prevalence)</t>
  </si>
  <si>
    <t>Target population from GBD (IHME, 2014) - Breast cancer prevalence, assumed to increase by 6% annual based on the increase in incidence figures in GBD 2014 data. Coverage from Uganda OHT</t>
  </si>
  <si>
    <t>225</t>
  </si>
  <si>
    <t>Breast Cancer (mammography + treatment)</t>
  </si>
  <si>
    <t>Optimal  programme- treatment of stages I-IV cancer, plus biannual mammographic screening for 50-70 years</t>
  </si>
  <si>
    <t>Women 50-70</t>
  </si>
  <si>
    <t>Cost of screening, treatment and post-treatment surveillance from Uganda OHT; Weighted average of treatment costs taken across stages of cancer based on distribution for Ghana in Zelle et al. (2012) - https://onlinelibrary.wiley.com/doi/full/10.1111/j.1365-3156.2012.03021.x</t>
  </si>
  <si>
    <t>227</t>
  </si>
  <si>
    <t>Cervical cancer (first line)</t>
  </si>
  <si>
    <t>Treatment of invasive cervical cancer by surgery, chemotherapy, and/or radiotherapy</t>
  </si>
  <si>
    <t>Cryotherapy</t>
  </si>
  <si>
    <t>Women with cervical cancer (incidence)</t>
  </si>
  <si>
    <t>Target population from 2013 GBD (IHME, 2013); coverage based on data in Uganda OHT for breast cancer treatment coverage</t>
  </si>
  <si>
    <t>Assumed to be the average across cost categories in the Uganda OHT (Cryotherapy, LEEP, stage 1- 4 treatment)</t>
  </si>
  <si>
    <t>228</t>
  </si>
  <si>
    <t>Acute respiratory infections (&gt;5)</t>
  </si>
  <si>
    <t>Mental Health</t>
  </si>
  <si>
    <t>229</t>
  </si>
  <si>
    <t>Treatment of depression</t>
  </si>
  <si>
    <t>Chisholm (2012); BMJ</t>
  </si>
  <si>
    <t>Episodic treatment with newer antidepressants (TCAs) (50% coverage)</t>
  </si>
  <si>
    <t>Basic psychosocial treatment for mild depression</t>
  </si>
  <si>
    <t>Population with depressive disorders</t>
  </si>
  <si>
    <t>Target population from GBD (IHME, 2012) - annual rate of increase equal to increase in annual incidence between 2012 and 2013; Coverage from Uganda OHT (Basic psychosocial support)</t>
  </si>
  <si>
    <t>230</t>
  </si>
  <si>
    <t>Treatment of acute psychotic disorders</t>
  </si>
  <si>
    <t>Older anti-psychotic drug + psychosocial intervention  (80% coverage), community model</t>
  </si>
  <si>
    <t>0.6% of the total adult population assumed to experience psychosis (based on Kenya data - Jenkins et al., 2012 https://www.ncbi.nlm.nih.gov/pmc/articles/PMC3386585/) - mor that two symptoms</t>
  </si>
  <si>
    <t>231</t>
  </si>
  <si>
    <t>Treatment of bipolar disorder</t>
  </si>
  <si>
    <t>Lithium (older mood stabiliser) alone (50% coverage), community model</t>
  </si>
  <si>
    <t>Basic psychosocial treatment, advice, and follow-up for bipolar disorder, plus mood-stabilizing medication</t>
  </si>
  <si>
    <t>232</t>
  </si>
  <si>
    <t>Anti-epileptic medication</t>
  </si>
  <si>
    <t>Older antiepileptic drug in primary care (50% coverage)</t>
  </si>
  <si>
    <t>Population with epilepsy</t>
  </si>
  <si>
    <t>233</t>
  </si>
  <si>
    <t>Basic psychosocial support, advice, and follow-up</t>
  </si>
  <si>
    <t>Maintenance psychosocial treatment plus newer antidepressants (50% coverage)</t>
  </si>
  <si>
    <t>Basic psychosocial support, advice, and follow-up, plus anti-epileptic medication</t>
  </si>
  <si>
    <t>Population with mental health disorders</t>
  </si>
  <si>
    <t>234</t>
  </si>
  <si>
    <t>Treatment of schizophrenia</t>
  </si>
  <si>
    <t>Population suffering from schizophrenia</t>
  </si>
  <si>
    <t>235</t>
  </si>
  <si>
    <t>Substance use disorder - alcohol</t>
  </si>
  <si>
    <t>Brief advice on alcohol use in primary care including education and psychosocial counselling (30% coverage)</t>
  </si>
  <si>
    <t>Target population and PIN from Malawi HBP, Coverage from CE paper (Chrisholm et al., 2012)</t>
  </si>
  <si>
    <t>Malawi HBP - Diazepam and Themine</t>
  </si>
  <si>
    <t>236</t>
  </si>
  <si>
    <t>Substance use disorder - cannabis</t>
  </si>
  <si>
    <t>NTDs</t>
  </si>
  <si>
    <t>237</t>
  </si>
  <si>
    <t>Case finding and treatment of Trypanosomiasis</t>
  </si>
  <si>
    <t>Human African trypanosomiasis</t>
  </si>
  <si>
    <t>238</t>
  </si>
  <si>
    <t>LF hydrocele surgery</t>
  </si>
  <si>
    <t>Lymphatic filariasis: hydrocele surgery</t>
  </si>
  <si>
    <t>239</t>
  </si>
  <si>
    <t>LF mass drug administration</t>
  </si>
  <si>
    <t>Lymphatic filariasis (PC)</t>
  </si>
  <si>
    <t>240</t>
  </si>
  <si>
    <t>Onchocerciasis mass drug administration</t>
  </si>
  <si>
    <t>Onchocerciasis (PC)</t>
  </si>
  <si>
    <t>241</t>
  </si>
  <si>
    <t>STH mass drug administration in school children</t>
  </si>
  <si>
    <t>Cote d'Ivoire</t>
  </si>
  <si>
    <t>Lo (2015); Lancet Glob Health</t>
  </si>
  <si>
    <t>Annual mass drug administration for protection against schistosomiasis and/or soil-transmitted helminthiasis (praziquantel and albendazole)</t>
  </si>
  <si>
    <t>NA</t>
  </si>
  <si>
    <t>Schistosomiasis (PC for school age children)</t>
  </si>
  <si>
    <t>Assumed to be the same as the cost of drug administration for adults - Uganda OHT</t>
  </si>
  <si>
    <t>242</t>
  </si>
  <si>
    <t>Schistosomiasis Mass drug administration (adults)</t>
  </si>
  <si>
    <t>Schistosomiasis (PC for adults)</t>
  </si>
  <si>
    <t>243</t>
  </si>
  <si>
    <t>Integrated neglected tropical disease program: preventative chemotherapy for Schistosomiasis, Ascariasis, Hookworm, Trichuriasis, and Lymphatic filariasis</t>
  </si>
  <si>
    <t>De Neve (2018); PLoS Negl Trop Dis</t>
  </si>
  <si>
    <t>244</t>
  </si>
  <si>
    <t>LF lymphoedema management</t>
  </si>
  <si>
    <t>Lymphedema management</t>
  </si>
  <si>
    <t>245</t>
  </si>
  <si>
    <t>Trachoma mass drug administration</t>
  </si>
  <si>
    <t>Baltussen (2012); BMJ</t>
  </si>
  <si>
    <t>Mass treatment tetracycline ointment + trichiasis surgery for trachoma, 80% coverage</t>
  </si>
  <si>
    <t>Children 1-10 years</t>
  </si>
  <si>
    <t>CE paper - Baltussen et al.(2012)- https://www.ncbi.nlm.nih.gov/pmc/articles/PMC3292524/</t>
  </si>
  <si>
    <t>246</t>
  </si>
  <si>
    <t>Trachoma Trichiasis cases surgey</t>
  </si>
  <si>
    <t>Trachoma for trichiasis surgery, 80% geographic coverage</t>
  </si>
  <si>
    <t>Trichiasis</t>
  </si>
  <si>
    <t>247</t>
  </si>
  <si>
    <t>Leprosy case finding and treatment</t>
  </si>
  <si>
    <t>Leprosy</t>
  </si>
  <si>
    <t>IMCI</t>
  </si>
  <si>
    <t>248</t>
  </si>
  <si>
    <t>Pneumonia treatment (children)</t>
  </si>
  <si>
    <t>Case management of childhoof pneumonia (CM) (95%)</t>
  </si>
  <si>
    <t>Children 1-59 months</t>
  </si>
  <si>
    <t>249</t>
  </si>
  <si>
    <t>ORS and Zinc for diarrhea</t>
  </si>
  <si>
    <t>Robberstad (2004); Bulletin of WHO</t>
  </si>
  <si>
    <t>ORS was combined with zinc for treatment of all children with acute diarrhoea</t>
  </si>
  <si>
    <t>PIN and coverage from Malawi HBP</t>
  </si>
  <si>
    <t>250</t>
  </si>
  <si>
    <t>Antibiotics for treatment of dysentery</t>
  </si>
  <si>
    <t>251</t>
  </si>
  <si>
    <t>Treatment of severe diarrhea</t>
  </si>
  <si>
    <t>Ruhago (2015); Cost Eff Resour Alloc</t>
  </si>
  <si>
    <t>Current treatment of diarrhea (using oral rehydration salt (ORS) and intravenous (IV) fluid)</t>
  </si>
  <si>
    <t>Standard/Usual Care- rotavirus vaccination (RV1)
salt (ORS) and intravenous (IV) fluid)</t>
  </si>
  <si>
    <t>WASH and Community-based interventions</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</si>
  <si>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</si>
  <si>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</si>
  <si>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</si>
  <si>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</si>
  <si>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</si>
  <si>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</si>
  <si>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</si>
  <si>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</si>
  <si>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</si>
  <si>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</si>
  <si>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</si>
  <si>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Bacterial conjunctivitis treatment as an outpatient</t>
  </si>
  <si>
    <t>257</t>
  </si>
  <si>
    <t>Acute otitis media in under 5s</t>
  </si>
  <si>
    <t>Children 0-59 months</t>
  </si>
  <si>
    <t>258</t>
  </si>
  <si>
    <t>Scabies and other skin diseases</t>
  </si>
  <si>
    <t>Scabies treatment as an outpatient</t>
  </si>
  <si>
    <t>260</t>
  </si>
  <si>
    <t>Glaucoma treatment</t>
  </si>
  <si>
    <t>Glaucoma treatment as an inpatient</t>
  </si>
  <si>
    <t>261</t>
  </si>
  <si>
    <t>Screening eyes</t>
  </si>
  <si>
    <t>262</t>
  </si>
  <si>
    <t>Solid Wastes Disposal</t>
  </si>
  <si>
    <t>263</t>
  </si>
  <si>
    <t>Growth Monitoring</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</si>
  <si>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</si>
  <si>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</si>
  <si>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</si>
  <si>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</si>
  <si>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</si>
  <si>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</si>
  <si>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</si>
  <si>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</si>
  <si>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</si>
  <si>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</si>
  <si>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</si>
  <si>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</si>
  <si>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</si>
  <si>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</si>
  <si>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 xml:space="preserve">Assess to Basic Sanitation Services </t>
  </si>
  <si>
    <t>271</t>
  </si>
  <si>
    <t>Occupational Health Promotion</t>
  </si>
  <si>
    <t>272</t>
  </si>
  <si>
    <t>Yellow fever vaccine</t>
  </si>
  <si>
    <t>Yellow Fever</t>
  </si>
  <si>
    <t>273</t>
  </si>
  <si>
    <t>Household water quality testing and treatment</t>
  </si>
  <si>
    <t>Oral Health</t>
  </si>
  <si>
    <t>274</t>
  </si>
  <si>
    <t>Management of severe tooth pain - tooth extraction</t>
  </si>
  <si>
    <t>People 4+</t>
  </si>
  <si>
    <t>275</t>
  </si>
  <si>
    <t>Management of mild tooth pain - tooth filling</t>
  </si>
  <si>
    <t>276</t>
  </si>
  <si>
    <t>Root canal therapy</t>
  </si>
  <si>
    <t>People 9+</t>
  </si>
  <si>
    <t>277</t>
  </si>
  <si>
    <t>Tooth scaling and polishing</t>
  </si>
  <si>
    <t>278</t>
  </si>
  <si>
    <t>Intermaxillary Fixation</t>
  </si>
  <si>
    <t>People 12+</t>
  </si>
  <si>
    <t>279</t>
  </si>
  <si>
    <t>Bone plating</t>
  </si>
  <si>
    <t>Adults 18+</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</si>
  <si>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</si>
  <si>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</si>
  <si>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</si>
  <si>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</si>
  <si>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</si>
  <si>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</si>
  <si>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</si>
  <si>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</si>
  <si>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</si>
  <si>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</si>
  <si>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</si>
  <si>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</si>
  <si>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</si>
  <si>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</si>
  <si>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</si>
  <si>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</si>
  <si>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</si>
  <si>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</si>
  <si>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</si>
  <si>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</si>
  <si>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</si>
  <si>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</si>
  <si>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Children 6-15 years</t>
  </si>
  <si>
    <t>291</t>
  </si>
  <si>
    <t>Pill</t>
  </si>
  <si>
    <t>Babigumira (2012); PLoS One</t>
  </si>
  <si>
    <t>Universal access to modern contraceptives</t>
  </si>
  <si>
    <t>Standard/Usual Care- current contraceptive program</t>
  </si>
  <si>
    <t>Women of reproductive age (15-49)</t>
  </si>
  <si>
    <t>Total PIN for modern contraceptives from Spectrum famplan, Coverage = 100 - Unmet need from spectrum famplan; % need for specific contraceptive from Babigumira (2012)</t>
  </si>
  <si>
    <t>Babigumira et al. (2012) - 9 month cycle</t>
  </si>
  <si>
    <t>292</t>
  </si>
  <si>
    <t>comparator</t>
  </si>
  <si>
    <t>International</t>
  </si>
  <si>
    <t>Stover (2017); PLoS One</t>
  </si>
  <si>
    <t>293</t>
  </si>
  <si>
    <t>Female condoms</t>
  </si>
  <si>
    <t>Babigumira et al. (2012) - 9 month cycle - Note that cost of female condom assume to be the same as male condom</t>
  </si>
  <si>
    <t>294</t>
  </si>
  <si>
    <t>Condom promotion among key populations (Female sex workers)</t>
  </si>
  <si>
    <t>Condom promotion programme for female sex workers for HIV prevention</t>
  </si>
  <si>
    <t>Remove - community activity</t>
  </si>
  <si>
    <t>295</t>
  </si>
  <si>
    <t>Condom promotion among key populations (MSM)</t>
  </si>
  <si>
    <t>Condom promotion programme for men who have sex with men for HIV prevention</t>
  </si>
  <si>
    <t>296</t>
  </si>
  <si>
    <t>Fistula</t>
  </si>
  <si>
    <t>country, comparator</t>
  </si>
  <si>
    <t>Epiu (2018); Health Policy Plan</t>
  </si>
  <si>
    <t>Fistula repair surgery</t>
  </si>
  <si>
    <t>United States (2016); currency year stated</t>
  </si>
  <si>
    <t>PIN from Malawi data (Gondwe et al. 2019 - https://www.ncbi.nlm.nih.gov/pmc/articles/PMC6556935/), Coverage from Gebremedhin et al, 2019 - https://journals.plos.org/plosone/article?id=10.1371/journal.pone.0216763 - assumed a 10% annual  increase in coverage rate</t>
  </si>
  <si>
    <t>Epiu et al (2018) - https://www.ncbi.nlm.nih.gov/pmc/articles/PMC6263022/ - only medicines and consumables costs were considered</t>
  </si>
  <si>
    <t>297</t>
  </si>
  <si>
    <t>Modern family planning needs</t>
  </si>
  <si>
    <t>Zakiyah (2018); Appl Health Econ Health Policy</t>
  </si>
  <si>
    <t>Scenario 4 modern Family planning needs fulfilled by 100%</t>
  </si>
  <si>
    <t>Standard/Usual Care- Current situation</t>
  </si>
  <si>
    <t>34 Years</t>
  </si>
  <si>
    <t>298</t>
  </si>
  <si>
    <t>Injectable</t>
  </si>
  <si>
    <t>299</t>
  </si>
  <si>
    <t>IUD</t>
  </si>
  <si>
    <t>300</t>
  </si>
  <si>
    <t>Implant</t>
  </si>
  <si>
    <t>301</t>
  </si>
  <si>
    <t>Female sterilization</t>
  </si>
  <si>
    <t>302</t>
  </si>
  <si>
    <t>Male sterilization</t>
  </si>
  <si>
    <t>Men 15-49</t>
  </si>
  <si>
    <t>Seamans &amp; Harner-Jay (2007) - https://www.ncbi.nlm.nih.gov/pmc/articles/PMC1947949/</t>
  </si>
  <si>
    <t>303</t>
  </si>
  <si>
    <t>Daily iron and folic acid supplementation (pregnant women)</t>
  </si>
  <si>
    <t>Malawi data - demand only</t>
  </si>
  <si>
    <t>MSH International Medical Producets Price Guide (2015) - 180 tablets X $0.0084/tablet</t>
  </si>
  <si>
    <t>305</t>
  </si>
  <si>
    <t>Inhaled short acting beta agonist (SABA) for intermittent asthma</t>
  </si>
  <si>
    <t>Remove - not clear what the intervention is</t>
  </si>
  <si>
    <t>306</t>
  </si>
  <si>
    <t>Anxiety</t>
  </si>
  <si>
    <t>Basic psychosocial treatment for anxiety disorders (mild cases)</t>
  </si>
  <si>
    <t>307</t>
  </si>
  <si>
    <t>Iron fortification</t>
  </si>
  <si>
    <t>WHO-CHOICE</t>
  </si>
  <si>
    <t>Baltussen et al. (2004)</t>
  </si>
  <si>
    <t>Iron fortification 80-95%</t>
  </si>
  <si>
    <t>CE paper - Batussen et al. (2004) - https://academic.oup.com/jn/article/134/10/2678/4688367 - Note that costs are actually for Arf-D region</t>
  </si>
  <si>
    <t>308</t>
  </si>
  <si>
    <t>Iron supplementation</t>
  </si>
  <si>
    <t>Iron supplementation 80-95%</t>
  </si>
  <si>
    <t>Daily iron supplementation for children 6 to 23 months (where anaemia is &gt;= 40%)</t>
  </si>
  <si>
    <t>Remove - exact intervention not specified</t>
  </si>
  <si>
    <t>309</t>
  </si>
  <si>
    <t>Anemia</t>
  </si>
  <si>
    <t>310</t>
  </si>
  <si>
    <t>Hysterectomy</t>
  </si>
  <si>
    <t>Female (47 years)</t>
  </si>
  <si>
    <t>Assuming 80% of African women have uterine fibroids by the age of 50 (https://www.ncbi.nlm.nih.gov/pmc/articles/PMC3874080/) and 14.54% women (mean age 47 years) with uterine fibroids have a hyterectomy in the region (https://clinmedjournals.org/articles/ijsrp/international-journal-of-surgery-research-and-practice-ijsrp-5-092.pdf)</t>
  </si>
  <si>
    <t>Malawi OHT (Not that the cost of medicines and materials for a uterine evacuation as per this paper is only $6 - https://www.sciencedirect.com/science/article/pii/S0039606015001415?via%3Dihub)</t>
  </si>
  <si>
    <t>Remove - repeat intervention</t>
  </si>
  <si>
    <t>311</t>
  </si>
  <si>
    <t>Vaginal barrier method</t>
  </si>
  <si>
    <t>312</t>
  </si>
  <si>
    <t>Vaginal tablets</t>
  </si>
  <si>
    <t>313</t>
  </si>
  <si>
    <t>Microscopy Test</t>
  </si>
  <si>
    <t>Diagnosis with microscopy: Active TB case finding</t>
  </si>
  <si>
    <t>314</t>
  </si>
  <si>
    <t>LED test</t>
  </si>
  <si>
    <t>Tesfaye (2017); BMC Infect Dis</t>
  </si>
  <si>
    <t>Light-emitting diode (LED) fluorescence microscopy using two sputum samples provided within two days (FN-Spot-Morning)</t>
  </si>
  <si>
    <t>Standard/Usual Care- Ziehl-Neelsen microscopy using three sputum samples provided within two days (ZN-Spot-Morning-Spot)</t>
  </si>
  <si>
    <t>United States (2015); currency year assumed</t>
  </si>
  <si>
    <t>315</t>
  </si>
  <si>
    <t>ZN test</t>
  </si>
  <si>
    <t>Diagnosis with culture: Passive TB case finding</t>
  </si>
  <si>
    <t>316</t>
  </si>
  <si>
    <t>Xpert test (Full)</t>
  </si>
  <si>
    <t>Xpert for all patients with presumptive tuberculosis (Full-Xpert)</t>
  </si>
  <si>
    <t>Initial diagnosis with Xpert: Active TB case finding</t>
  </si>
  <si>
    <t>TB/HIV coinfected cases+Extrapulmonary cases+ contacts of MDR/XDR cases (assuming 20 people contacted per person)+relapsed cases+new TB cases</t>
  </si>
  <si>
    <t>see target population (note that TB/HIV coinfections have been divided by 2 because the PIN for this target population subgroup is 500 rather than 1000)</t>
  </si>
  <si>
    <t>Total cost/effect divided by the population of Ethiopia to obtain per capita figures</t>
  </si>
  <si>
    <t>317</t>
  </si>
  <si>
    <t>Xpert test (targeted)</t>
  </si>
  <si>
    <t>Targeted Xpert for patients with presumptive tuberculosis who are smear negative in addition to patients who are HIV positive, known contact of multidrug-resistant tuberculosis patients, and retreatment cases (Targeted-Xpert-ZN-Negative-Spot-Morning-Spot)</t>
  </si>
  <si>
    <t>Initial diagnosis with Xpert: Presumptive TB cases</t>
  </si>
  <si>
    <t>TB/HIV coinfected cases+Extrapulmonary cases+ contacts of MDR/XDR cases (assuming 20 people contacted per person)+ relapsed cases</t>
  </si>
  <si>
    <t>318</t>
  </si>
  <si>
    <t>MGIT test</t>
  </si>
  <si>
    <t>Drugs susceptibility testing for first-line drugs: New TB cases</t>
  </si>
  <si>
    <t>Remove - too specific/other tests covered</t>
  </si>
  <si>
    <t>319</t>
  </si>
  <si>
    <t>LGA test</t>
  </si>
  <si>
    <t>321</t>
  </si>
  <si>
    <t>ART (Second-Line Treatment) for adults without intensive monitoring</t>
  </si>
  <si>
    <t>Proportion of adults on ART using Second-Line ART</t>
  </si>
  <si>
    <t>30% of PLHIV</t>
  </si>
  <si>
    <t>Assume 30% of PLHIV require second-line treatment based on Hogan et al. (2005) assumption - coverage same as ART based on Uganda OHT</t>
  </si>
  <si>
    <t>Costs from CE paper (only second line treatment cost) - Hogan et al. (2005) - https://www.bmj.com/content/331/7530/1431</t>
  </si>
  <si>
    <t>322</t>
  </si>
  <si>
    <t>ART (Second-Line Treatment) for adults with intensive monitoring</t>
  </si>
  <si>
    <t>Costs from CE paper (assuming 4 CD4 tests, 4 viral load tests, 4 blood chemistry tests, 12 complete blood count tests per year) - Hogan et al. (2005) - https://www.bmj.com/content/331/7530/1431</t>
  </si>
  <si>
    <t>323</t>
  </si>
  <si>
    <t>Treatment of severe pneumonia</t>
  </si>
  <si>
    <t>Pneumonia treatment as an inpatient</t>
  </si>
  <si>
    <t>324</t>
  </si>
  <si>
    <t>Asthma severe 1 step adult</t>
  </si>
  <si>
    <t>325</t>
  </si>
  <si>
    <t>Asthma severe +n't resp 1 step</t>
  </si>
  <si>
    <t>326</t>
  </si>
  <si>
    <t>Aural toilets and topical antibiotics</t>
  </si>
  <si>
    <t>region, Tufts score, recent study, WHO-CHOICE</t>
  </si>
  <si>
    <t>Baltussen (2009); Int J Audiol</t>
  </si>
  <si>
    <t>Aural toilet and topical antibiotics, 80% coverage</t>
  </si>
  <si>
    <t>327</t>
  </si>
  <si>
    <t>Treatment of cataracts</t>
  </si>
  <si>
    <t>328</t>
  </si>
  <si>
    <t>Topical tooth fluoride application</t>
  </si>
  <si>
    <t>329</t>
  </si>
  <si>
    <t>Treatment of antepartum hemorrhage</t>
  </si>
  <si>
    <t>331</t>
  </si>
  <si>
    <t>Community management of nutrition in under-5 - Plumpy Peanut</t>
  </si>
  <si>
    <t>Malnutrition surveillance and targeted food supplementation</t>
  </si>
  <si>
    <t>Nutrition Assessment, Counselling and Support in emergency situations</t>
  </si>
  <si>
    <t>https://www.economist.com/middle-east-and-africa/2005/11/03/the-wonders-of-plumpynut</t>
  </si>
  <si>
    <t>332</t>
  </si>
  <si>
    <t>Community management of nutrition in under-5 - micronutrient powder</t>
  </si>
  <si>
    <t>Recent study, country</t>
  </si>
  <si>
    <t>CE paper - Parischa et al. (2020) - https://www.thelancet.com/cms/10.1016/S2214-109X(20)30240-0/attachment/9cf69300-9400-4e48-ace1-cca68ac19592/mmc1.pdf</t>
  </si>
  <si>
    <t>333</t>
  </si>
  <si>
    <t>Community management of nutrition in under-5 - vitamin A</t>
  </si>
  <si>
    <t>334</t>
  </si>
  <si>
    <t>RDTs for under-5</t>
  </si>
  <si>
    <t>Malaria diagnosis (malarial fevers)</t>
  </si>
  <si>
    <t>Assume all children under 5 receive RDTs and coverage = IPTi from Uganda's OHT</t>
  </si>
  <si>
    <t>335</t>
  </si>
  <si>
    <t>Testing of pre-cancerous cells (vinegar)</t>
  </si>
  <si>
    <t>Cervical screening with either HPV testing or visual inspection with acetic acid VIA</t>
  </si>
  <si>
    <t>Visual inspection with acetic acid (VIA)</t>
  </si>
  <si>
    <t>336</t>
  </si>
  <si>
    <t>Leishmaniasis/Kala Azar</t>
  </si>
  <si>
    <t>Cutaneous leishmaniasis</t>
  </si>
  <si>
    <t>337</t>
  </si>
  <si>
    <t>Drucunculosis</t>
  </si>
  <si>
    <t>338</t>
  </si>
  <si>
    <t>Substance use disorder (other drugs)</t>
  </si>
  <si>
    <t>339</t>
  </si>
  <si>
    <t>Hearing impairment</t>
  </si>
  <si>
    <t>340</t>
  </si>
  <si>
    <t>Osteoarthritis</t>
  </si>
  <si>
    <t>341</t>
  </si>
  <si>
    <t>Osteoporosis</t>
  </si>
  <si>
    <t>342</t>
  </si>
  <si>
    <t>Rabies</t>
  </si>
  <si>
    <t>WHO Rabies Modelling Consortium (2019); Lancet Infect Dis</t>
  </si>
  <si>
    <t>Increased rabies post-exposure prophylaxis access, with free vaccination following the dose-sparing abridged 1-week intradermal regimen and improved health seeking, vaccine provision, and post-exposure prophylaxis completion</t>
  </si>
  <si>
    <t>Standard/Usual Care- Countries delivering rabies post-exposure prophylaxis according to current provision rates and practices</t>
  </si>
  <si>
    <t>Annual rabies incidence</t>
  </si>
  <si>
    <t>Rabies incidence from GBD (IHME (2015) - Coverage assumed to be the same as other NTDs</t>
  </si>
  <si>
    <t>CE paper - WHO Rabies Modelling Consortium - https://www.thelancet.com/journals/laninf/article/PIIS1473-3099(18)30512-7/fulltext - cost for the intramuscular regimen (4 vaccine vials + 0.32 RIG vial)</t>
  </si>
  <si>
    <t>343</t>
  </si>
  <si>
    <t>Muscle weakness</t>
  </si>
  <si>
    <t>344</t>
  </si>
  <si>
    <t>Dementia</t>
  </si>
  <si>
    <t>Assessment, diagnosis, advice, and follow-up for dementia</t>
  </si>
  <si>
    <t>Population with Alzheimer's disease and other dementias</t>
  </si>
  <si>
    <t>345</t>
  </si>
  <si>
    <t>Integrated prevention campaign (IPC) against diarrhea (household water filters), malaria (bed-nets) and HIV (counseling, testing, cotrimoxazole prophylaxis, referral to treatment &amp; condom distribution)</t>
  </si>
  <si>
    <t>Marseille (2014); BMJ Open</t>
  </si>
  <si>
    <t>346</t>
  </si>
  <si>
    <t>Prenatal distribution of misoprostol (for PPH prevention)</t>
  </si>
  <si>
    <t>Lubinga et al. (2016)</t>
  </si>
  <si>
    <t>Lubinga et al. (2015)</t>
  </si>
  <si>
    <t>347</t>
  </si>
  <si>
    <t>Multiple micronutrient supplements for pregnant women</t>
  </si>
  <si>
    <t>Burkina Faso</t>
  </si>
  <si>
    <t>Engle-Stone et al. (2019); Ann N Y acad Sci</t>
  </si>
  <si>
    <t>Multiple micronutrient supplements (MMS) during pregnancy</t>
  </si>
  <si>
    <t>Iron and Folic Acid Supplementation</t>
  </si>
  <si>
    <t>Engle-Stone et al. (2019) https://www.ncbi.nlm.nih.gov/pmc/articles/PMC6771790/</t>
  </si>
  <si>
    <t>Final number of interventions -&gt;</t>
  </si>
  <si>
    <t>All data complete</t>
  </si>
  <si>
    <t>only CE evidence missing</t>
  </si>
  <si>
    <t>Per person estimates missing</t>
  </si>
  <si>
    <t>only Epi/cost data missing</t>
  </si>
  <si>
    <t>only HR need estimate missing</t>
  </si>
  <si>
    <t>% of interventions with complete data</t>
  </si>
  <si>
    <t>Conversion factors</t>
  </si>
  <si>
    <t>United States (2009)</t>
  </si>
  <si>
    <t>United States (2000)</t>
  </si>
  <si>
    <t>United States (2001)</t>
  </si>
  <si>
    <t>United States (2002)</t>
  </si>
  <si>
    <t>Row Labels</t>
  </si>
  <si>
    <t>Count of Intervention</t>
  </si>
  <si>
    <t>United States (2003)</t>
  </si>
  <si>
    <t>United States (2004)</t>
  </si>
  <si>
    <t>United States (2005)</t>
  </si>
  <si>
    <t>United States (2006)</t>
  </si>
  <si>
    <t>United States (2007)</t>
  </si>
  <si>
    <t>United States (2008)</t>
  </si>
  <si>
    <t>United States (2010)</t>
  </si>
  <si>
    <t>Grand Total</t>
  </si>
  <si>
    <t>United States (2011)</t>
  </si>
  <si>
    <t>United States (2012)</t>
  </si>
  <si>
    <t>United States (2013)</t>
  </si>
  <si>
    <t>% with complete data</t>
  </si>
  <si>
    <t>% with only CE evidence missing</t>
  </si>
  <si>
    <t>% with only cost/epi data missing</t>
  </si>
  <si>
    <t>% with only HR estimate missing</t>
  </si>
  <si>
    <t>United States (2014)</t>
  </si>
  <si>
    <t>United States (2015)</t>
  </si>
  <si>
    <t>United States (2016)</t>
  </si>
  <si>
    <t>United States (2017)</t>
  </si>
  <si>
    <t>United States (2018)</t>
  </si>
  <si>
    <t>Average drugs and commodities cost (2019 USD)</t>
  </si>
  <si>
    <t>Coverage and cases</t>
  </si>
  <si>
    <t>HR need</t>
  </si>
  <si>
    <t>Health impact</t>
  </si>
  <si>
    <t>Net health impact</t>
  </si>
  <si>
    <t>MALE</t>
  </si>
  <si>
    <t>FEMALE</t>
  </si>
  <si>
    <t>TOTAL</t>
  </si>
  <si>
    <t>Minutes available per year</t>
  </si>
  <si>
    <t>M01</t>
  </si>
  <si>
    <t>M02</t>
  </si>
  <si>
    <t>M03</t>
  </si>
  <si>
    <t>N01</t>
  </si>
  <si>
    <t>N02</t>
  </si>
  <si>
    <t>P01</t>
  </si>
  <si>
    <t>P02</t>
  </si>
  <si>
    <t>P03</t>
  </si>
  <si>
    <t>L01</t>
  </si>
  <si>
    <t>L02</t>
  </si>
  <si>
    <t>L03</t>
  </si>
  <si>
    <t>E01</t>
  </si>
  <si>
    <t>D01</t>
  </si>
  <si>
    <t>D02</t>
  </si>
  <si>
    <t>D03</t>
  </si>
  <si>
    <t>C01</t>
  </si>
  <si>
    <t>T01</t>
  </si>
  <si>
    <t>R01</t>
  </si>
  <si>
    <t>R02</t>
  </si>
  <si>
    <t>R03</t>
  </si>
  <si>
    <t>R04</t>
  </si>
  <si>
    <t>Cadre code</t>
  </si>
  <si>
    <t>Cadre name</t>
  </si>
  <si>
    <t>Data from Malawi tool (Source of CE evidence)</t>
  </si>
  <si>
    <t>Data from Malawi tool (Cost pp)</t>
  </si>
  <si>
    <t>Data from Malawi tool (DALYs pp)</t>
  </si>
  <si>
    <t>Difference</t>
  </si>
  <si>
    <t>Explanation for why the CE metrics are different from the Malawi HBP tool</t>
  </si>
  <si>
    <t>Roberts et al, 2016 http://link.springer.com/article/10.1007/s00268-015-3271-6</t>
  </si>
  <si>
    <t>Roberts et al, 2016 http://link.springer.com/article/10.1007/s00268-015-3271-7</t>
  </si>
  <si>
    <t>Int $ (2010)</t>
  </si>
  <si>
    <t>Adam et al 2005</t>
  </si>
  <si>
    <t>Corticosteroids (50% coverage)</t>
  </si>
  <si>
    <t>Antibiotics for pPROM (95%)</t>
  </si>
  <si>
    <t>Hogan, 2005 http://www.ncbi.nlm.nih.gov/pubmed/16282380</t>
  </si>
  <si>
    <t>The OHT assumes that the PIN is 100% of the adult population. Changed to 1 per 1,000,000 based on Malawi HBP tool</t>
  </si>
  <si>
    <t>Hogan, 2005</t>
  </si>
  <si>
    <t>Berry et al, 2010 http://www.ncbi.nlm.nih.gov/pmc/articles/PMC3962285/</t>
  </si>
  <si>
    <t>Tan-Torres Edejer et al 2005 http://www.ncbi.nlm.nih.gov/pmc/articles/PMC1285096/</t>
  </si>
  <si>
    <t>More recent paper used here</t>
  </si>
  <si>
    <t>Three doses</t>
  </si>
  <si>
    <t>Morel et al 2005 online http://www.who.int/choice/results/mal_afre/en/</t>
  </si>
  <si>
    <t>White et al 2011</t>
  </si>
  <si>
    <t>Indoor residual spraying (IRS)Indoor residual spraying (IRS)</t>
  </si>
  <si>
    <t>Int $ (2009)</t>
  </si>
  <si>
    <t>Kapoor 2016 http://www.ncbi.nlm.nih.gov/pubmed/26688533</t>
  </si>
  <si>
    <t>Baltussen et al, 2005</t>
  </si>
  <si>
    <t>time horizon and cost perspective is different here, consider updating to the value in the Malawi tool</t>
  </si>
  <si>
    <t>Hogan et al, 2005</t>
  </si>
  <si>
    <t>Creese et al, 2002 http://www.sciencedirect.com/science/article/pii/S0140673602085951</t>
  </si>
  <si>
    <t>Updated from Van Hulst (2008) based on Malawi tool</t>
  </si>
  <si>
    <t>Tran(2012);IJRPP</t>
  </si>
  <si>
    <t>Not clear what the source in the Malawi tool is - the same CE has been reported for outreach and drug sustitution in the Malawi tool</t>
  </si>
  <si>
    <t>Vassall et al, 2014  http://www.sciencedirect.com/science/article/pii/S2214109X14702773</t>
  </si>
  <si>
    <t>Uthman et al, 2011  http://www.sciencedirect.com/science/article/pii/S1098301510000124</t>
  </si>
  <si>
    <t>Current coverage of ART only - 40% - (no PreP)</t>
  </si>
  <si>
    <t>Alistar et al, 2014 http://bmcmedicine.biomedcentral.com/articles/10.1186/1741-7015-12-46</t>
  </si>
  <si>
    <t>Revill et al, 2015 http://www.ncbi.nlm.nih.gov/pmc/articles/PMC4318642/</t>
  </si>
  <si>
    <t>Ciaranello et al 2015</t>
  </si>
  <si>
    <t>Shah (2014); AIDS</t>
  </si>
  <si>
    <t>Xpert combined with LF-LAM for HIV-infected individuals with signs/symptoms of TB in Uganda</t>
  </si>
  <si>
    <t>Chisholme, 2012 http://www.bmj.com/content/344/bmj.e586</t>
  </si>
  <si>
    <t>Different paper and intervention specification used here - could be updated if the following intervention is considered more relevant -  Sigmoidoscopy at age 50 &amp; surgical removal of polyps 95%</t>
  </si>
  <si>
    <t>Gaziano et al, 2014  http://www.ncbi.nlm.nih.gov/pmc/articles/PMC3973979/pdf/1471-2458-14-240.pdf</t>
  </si>
  <si>
    <t>The intervention here includes the additional component of "psychosocial intervention"</t>
  </si>
  <si>
    <t>Remme et al, DCPN2 2006, Table 22.2</t>
  </si>
  <si>
    <t>Control through mass drug administration</t>
  </si>
  <si>
    <t>Coffeng et al, 2013.  ICER implied from total cost $47.9m and DALYs averted 2.13m in 2015, table 2</t>
  </si>
  <si>
    <t>Ivermectin mass treatment</t>
  </si>
  <si>
    <t>Baltussen et al, 2012 http://www.bmj.com/content/344/bmj.e615</t>
  </si>
  <si>
    <t>topical antibioticstopical antibiotics 50% coverage</t>
  </si>
  <si>
    <t>United States (2014); currency year assumed</t>
  </si>
  <si>
    <t>United States (2018); currency year assumed</t>
  </si>
  <si>
    <t>2010 Int$</t>
  </si>
  <si>
    <t>Remove - included in combination with LLINs which was more effective</t>
  </si>
  <si>
    <t>Long lasting insecticide treated net (LLIN) (80% coverage) and indoor residual spraying (IRS) (90% coverage)</t>
  </si>
  <si>
    <t>Stuckey et al. (2014) https://www.ncbi.nlm.nih.gov/pmc/articles/PMC4188563/</t>
  </si>
  <si>
    <t>recent paper; region</t>
  </si>
  <si>
    <t>Jo et al. (2021); The Lancet https://www.thelancet.com/journals/eclinm/article/PIIS2589-5370(20)30451-X/fulltext#seccesectitle0021</t>
  </si>
  <si>
    <t>Contact investigation with TB treatment and provision of short-course isoniazid preventive therapy (children under 15)</t>
  </si>
  <si>
    <t>No IPT</t>
  </si>
  <si>
    <t>United States (2018); currency year stated</t>
  </si>
  <si>
    <t>Estimated number of child contacts under 15 years of age eligible for TB preventive treatment</t>
  </si>
  <si>
    <t xml:space="preserve">WHO TB report (2019) - https://www.who.int/tb/publications/global_report/gtbr2018_main_text_28Feb2019.pdf - provides number of contacts under 5 years old eligible for preventive threapy. This was scaled by 1/0.44 since the under 5 population was 44% of the under 15 population in 2020 for Uganda. An annual growth rate of 2% was assumed based on under 15 population growth in Uganda between 2021 and 2020. </t>
  </si>
  <si>
    <t>Jo et al (2021) - per patient cost of IPT</t>
  </si>
  <si>
    <t>Peru</t>
  </si>
  <si>
    <t>Aldridge (2009); BMC Public Health</t>
  </si>
  <si>
    <t>Cost of HIV-Ab test in Ghana  from van Hulst et al. (2008); https://www.sciencedirect.com/science/article/pii/S1098301510605608</t>
  </si>
  <si>
    <t>Pharmaceuticals and other supplies</t>
  </si>
  <si>
    <t>Primary healthcare</t>
  </si>
  <si>
    <t>Health infrastructure and equipment</t>
  </si>
  <si>
    <t>Pharmaceutical and Medical Supplies (National Medical Stores)</t>
  </si>
  <si>
    <t>Regional Referral Hospital</t>
  </si>
  <si>
    <t>Others</t>
  </si>
  <si>
    <t>Clinical and Public Health Services</t>
  </si>
  <si>
    <t>National Referral Hospital</t>
  </si>
  <si>
    <t>Cancer services</t>
  </si>
  <si>
    <t>Policy. Planning</t>
  </si>
  <si>
    <t>$ to UGX Exchange rate (2019)</t>
  </si>
  <si>
    <t>Source:</t>
  </si>
  <si>
    <t>FY2019/20 Nominal allocation (UGX billion)</t>
  </si>
  <si>
    <t>FY2019/20 Nominal allocation (2019$)</t>
  </si>
  <si>
    <t>Mapping to Uganda HSDP 2015/16-2020/21</t>
  </si>
  <si>
    <t>Provide standardized quality Comprehensive Obstetric and New-born Care (CeMONC).</t>
  </si>
  <si>
    <t>Improve knowledge and skills of health workers in post abortion care.</t>
  </si>
  <si>
    <t>Provide comprehensive ANC services that include malaria prevention,HCT, eMTCT and nutrition supplementation</t>
  </si>
  <si>
    <t>Provide standardized quality Basic Obstetric and New-born Care (BeMONC).</t>
  </si>
  <si>
    <t>Scale up and sustain effective coverage of a priority package of cost-effective preventive child survival interventions (breast feeding, cord care, Vitamin A supplementation, ORS-Zinc for diarrhoea, oral amoxicillin for pneumonia, de-worming, LLINs, HBB Plus, etc).</t>
  </si>
  <si>
    <t>Provide required post natal care for mothers and new-borns .</t>
  </si>
  <si>
    <t>??</t>
  </si>
  <si>
    <t>Manage STIs (syphilis, gonorrhoea and others).</t>
  </si>
  <si>
    <t>Kim (2011); BMC Infect Dis</t>
  </si>
  <si>
    <t>Rotavirus vaccine at Int $25 per vaccinated child (70% coverage)</t>
  </si>
  <si>
    <t xml:space="preserve"> Lifetime</t>
  </si>
  <si>
    <t>New vaccines introductions ;  Inactivated Polio Vaccine  Rota virus vaccine introduction with 2 oral doses  Human papillomavirus vaccine introduction</t>
  </si>
  <si>
    <t>region, comparator, Tufts score, recent study</t>
  </si>
  <si>
    <t>Routine immunization for measles at 9 months + supplementary immunization activity every 3 years to children aged 0-5 years</t>
  </si>
  <si>
    <t>Sustain universal coverage of available routine immunization services, with a focus on identifying high risk populations and hard to reach (exposed, or uncovered areas).</t>
  </si>
  <si>
    <t>Only study found</t>
  </si>
  <si>
    <t>Global</t>
  </si>
  <si>
    <t>Khan (2008)</t>
  </si>
  <si>
    <t>Introduction of Inactivated Polio Vaccine (IPV)</t>
  </si>
  <si>
    <t>Oral Polio vaccine</t>
  </si>
  <si>
    <t>LMIC, only study found, recent study</t>
  </si>
  <si>
    <t>Indonesia</t>
  </si>
  <si>
    <t>Machlaurin (2020); Vaccines</t>
  </si>
  <si>
    <t>Universal BCG vaccination</t>
  </si>
  <si>
    <t>Tufts score, region</t>
  </si>
  <si>
    <t>Sinha (2007); Lancet</t>
  </si>
  <si>
    <t>Pneumococcal conjugate vaccination</t>
  </si>
  <si>
    <t>Immunization against Hepatitis B.</t>
  </si>
  <si>
    <t>Scale-up and sustain indoor residual spraying (IRS) in 50 malaria epidemic prone districts.</t>
  </si>
  <si>
    <t>Build capacity for larval source management, including urban malaria control.</t>
  </si>
  <si>
    <t>Scale up of diagnosis and treatment of malaria cases at all levels of care including public, private and village levels.</t>
  </si>
  <si>
    <t>Early detection, treatment initiation and adherence in all diagnosed TB patients.</t>
  </si>
  <si>
    <t>Implement TB/HIV interventions to decrease the burden of HIV among patients with presumptive and diagnosed TB.</t>
  </si>
  <si>
    <t>Early detection and improve DR-TB patient management (including infection prevention, and home based care).</t>
  </si>
  <si>
    <t>Improve access to and utilization of quality laboratory network and radiology services for TB diagnosis.</t>
  </si>
  <si>
    <t>Scale-up HIV prevention interventions: HCT, Safe male circumcision, targeted behavioural change communication for risk sexual behaviours, and condom availability and access.</t>
  </si>
  <si>
    <t>Implement the costed plan for family planning services at all levels of care.</t>
  </si>
  <si>
    <t>ART without circumcision</t>
  </si>
  <si>
    <t>Test and treat children (&lt;15 yrs.) and pregnant women, sero-discordant couples, and people with TB/HIV co-infection.</t>
  </si>
  <si>
    <t>Scale-up access to ART for all with CD4 count 500 cell/ul and below</t>
  </si>
  <si>
    <t>Create awareness at community level on right foods to eat for good nutrition status and promote their production.</t>
  </si>
  <si>
    <t>Screen for malnutrition in all age – groups and ensure appropriate care and rehabilitation for the identified individuals.</t>
  </si>
  <si>
    <t>Support growth promotion and monitoring in the first two years of life at community level.</t>
  </si>
  <si>
    <t>Institutional screening  for NCD risks.</t>
  </si>
  <si>
    <t>Management of NCDs including conditions related with drug abuse and harmful use of alcohol at all levels of care</t>
  </si>
  <si>
    <t>Mass screening  and prevalence assessments of NTDS (Kalar Azar, Schistosomiasis, Drucunculosis, Leishmaniasis).</t>
  </si>
  <si>
    <t>Mass deworming for schistosomiasis and soil transmitted helminths.</t>
  </si>
  <si>
    <t>Mass treatment and rehabilitation for trachoma .</t>
  </si>
  <si>
    <t>Ensure universal access to leprosy surveillance and management services in endemic districts, including medical and social rehabilitation.</t>
  </si>
  <si>
    <t>Design and implement the Prevent, Protect and Treat (PPT) strategy for diarrhea and pneumonia as recommended by the Global Action Plan for Diarrhea and pneumonia.</t>
  </si>
  <si>
    <t>Ensure water quality testing and surveillance</t>
  </si>
  <si>
    <t>Promote improved hygiene and sanitation at household level and in public places.</t>
  </si>
  <si>
    <t>Scale up services for management of NTDs (blinding diseases/conditions, hearing impairment and deafness, osteoarthritis, osteoporosis, muscle weaknesses, dementia).</t>
  </si>
  <si>
    <t>Surveillance and response to communicable conditions of epidemic importance including cholera, typhoid, Emerging Viral Diseases, etc.</t>
  </si>
  <si>
    <t>Build capacity of health workers in elderly care / geriatric medicine.</t>
  </si>
  <si>
    <t>Awareness creation on indoor air pollution prevention,  proper liquid, solid and gaseous waste management.</t>
  </si>
  <si>
    <t>Current trend in condom use (for family planning, HIV and STI prevention) continues through to 2030</t>
  </si>
  <si>
    <t>Current condom use (for family planning, HIV and STI prevention), 10 condoms per per woman per year on average (47% of demand met)</t>
  </si>
  <si>
    <t>Eligible condom users</t>
  </si>
  <si>
    <t>Remove - the intervention in the CE paper used is not appropriate</t>
  </si>
  <si>
    <t>Total PIN for modern contraceptives from Spectrum famplan, Coverage = 100 - Unmet need from spectrum famplan; % need for specific contraceptive from Babigumira (2012) - Note that demand for female condoms assume to be the same as male condom</t>
  </si>
  <si>
    <t>Current contraceptive program (CCP) - 31% women have access to modern contraceptives</t>
  </si>
  <si>
    <t>Remove - CE evidence against "do nothing" not available</t>
  </si>
  <si>
    <t>348</t>
  </si>
  <si>
    <t>Malaria vaccine</t>
  </si>
  <si>
    <t>349</t>
  </si>
  <si>
    <t>Oral cholera vaccine</t>
  </si>
  <si>
    <t>Mozambique</t>
  </si>
  <si>
    <t>Jeuland (2009); Value Health</t>
  </si>
  <si>
    <t>School-based program targeting all 1-14 year olds for Oral cholra vaccination</t>
  </si>
  <si>
    <t>School children (1-14 years)</t>
  </si>
  <si>
    <t>Coverage based on CE paper assumption</t>
  </si>
  <si>
    <t>Jeuland (2009)</t>
  </si>
  <si>
    <t>Venn diagram</t>
  </si>
  <si>
    <t>Only CE data available</t>
  </si>
  <si>
    <t>Only HR data available</t>
  </si>
  <si>
    <t>Only case number/cost data available</t>
  </si>
  <si>
    <t>ICER</t>
  </si>
  <si>
    <t>Yes</t>
  </si>
  <si>
    <t>Alistar et al. (2014)</t>
  </si>
  <si>
    <t>Universal ART (all identified HIV-infected individuals)</t>
  </si>
  <si>
    <t>United States (2010); currency year assumed</t>
  </si>
  <si>
    <t>PIN from Adebisi (2019) (https://www.ncbi.nlm.nih.gov/pmc/articles/PMC6878600/#:~:text=Uganda's%20national%20estimates%2C%20which%20the,1.3%25%20have%20severe%20acute%20malnutrition.) and coverage from OHT</t>
  </si>
  <si>
    <t>Total medical staff</t>
  </si>
  <si>
    <t>Total nursing staff</t>
  </si>
  <si>
    <t>Total pharmacy staff</t>
  </si>
  <si>
    <t>Total lab staff</t>
  </si>
  <si>
    <t>ART only for those with &lt;=350 cells/muL CD4 cell counts</t>
  </si>
  <si>
    <t>Mean minutes available per staff</t>
  </si>
  <si>
    <t>sum of 4 first-line treatment categories from Uganda's OHT, note that PIN in the OHT was 1000% - this has been changed to 100%</t>
  </si>
  <si>
    <t>Malaria treatment cost from OHT</t>
  </si>
  <si>
    <t>Summary</t>
  </si>
  <si>
    <t>Total # in tool</t>
  </si>
  <si>
    <t>All data missing</t>
  </si>
  <si>
    <t>Treatment of sexually transmitted infections (Provided in primary care facilities, available to anyone who requests it; includes visits, drugs, counselling, advice on protection, and condom distribution if requested; effectiveness scaled by access and likelihood of using the services)</t>
  </si>
  <si>
    <t>Febrile children 2–59 months received artesunate–amodiaquine when taken to community health workers (CHWs) by their caregivers and diagnosed of having uncomplicated fever</t>
  </si>
  <si>
    <t>Percentage of 2-59 month olds diagnosed with malaria (using RDT)  taken from DHS 2016 (30%) and % coverage based on % of children with fever who sought advice or treatment (87%)</t>
  </si>
  <si>
    <t>Remove - repeat intervention (included under #106)</t>
  </si>
  <si>
    <t>Television and radio episodes and inserts in key newspapers, repeated every two years (development and administration costs included; effectiveness scaled by proportion of population reporting weekly exposure to radio, television, or newspapers)</t>
  </si>
  <si>
    <t>School-based education targeted at youths aged 10-18 years; sessions provided during regular lessons to all students, to promote prevention of HIV and other sexually transmitted infections; includes training of selected teachers at each school</t>
  </si>
  <si>
    <t>The Malawi HBP had a cost of 23.5$ but these seems inaccurate given the way in which Hogan (2005) describes the intervention so this was changed to 0</t>
  </si>
  <si>
    <t>The Malawi HBP had a cost of 5.3$ but these seems inaccurate given the way in which Hogan (2005) describes the intervention so this was changed to 0</t>
  </si>
  <si>
    <t>Peer education for sex workers (95%) - Training of selected sex workers by social workers to undertake peer education; provision of condoms</t>
  </si>
  <si>
    <t>Voluntary counselling and testing (95%) - Performed in primary care clinics for anyone requesting the services; includes training of health workers; based on rapid test; number of tests over five year period assumed to be twice average annual prevalence</t>
  </si>
  <si>
    <t>No intensive monitoring, first and second line drugs (ANC coverage level) - monthly contact</t>
  </si>
  <si>
    <t>Intensive monitoring, first and second line drugs (ANC coverage level) - weekly contact</t>
  </si>
  <si>
    <t>Pasricha et al. (2020)</t>
  </si>
  <si>
    <t>Provision of a 6-month course of iron-containing daily MNPs to children aged 6 months</t>
  </si>
  <si>
    <t>Cost of a course of MNPs for Uganda assumed by the CE paper(Pasricha et al., 2020) - see supplementary material, pg 28</t>
  </si>
  <si>
    <t>Prenatal community distribution of misoprostol to pregnant mothers as a strategy to increase access to uterotonics for prevention of PPH</t>
  </si>
  <si>
    <t>Remove - CE evidence not reliable</t>
  </si>
  <si>
    <t>The Malawi HBP had a cost of $1.43 but these seems inaccurate given the way in which Hogan (2005) describes the intervention so this was changed to 0</t>
  </si>
  <si>
    <t>Workforce size</t>
  </si>
  <si>
    <t>Average patient-facing time per year per staff member</t>
  </si>
  <si>
    <t>Aggregate</t>
  </si>
  <si>
    <t>Male</t>
  </si>
  <si>
    <t>Female</t>
  </si>
  <si>
    <t>Total staff</t>
  </si>
  <si>
    <t>Total Non-Admin Minutes per Year - male</t>
  </si>
  <si>
    <t>Total Non-Admin Minutes per Year - female</t>
  </si>
  <si>
    <t>Total Available Non-Admin Minutes per Year - pregnant female</t>
  </si>
  <si>
    <t>Total patient-facing time per year (minutes)</t>
  </si>
  <si>
    <t>Medical staff</t>
  </si>
  <si>
    <t>Nursing staff</t>
  </si>
  <si>
    <t>Pharmaceutical staff</t>
  </si>
  <si>
    <t>Lab staff</t>
  </si>
  <si>
    <t>Dental staff</t>
  </si>
  <si>
    <t>Mental Health staff</t>
  </si>
  <si>
    <t>Nutrition staff</t>
  </si>
  <si>
    <t>Radiography staff</t>
  </si>
  <si>
    <t>Community Health workers</t>
  </si>
  <si>
    <t>Total number of cases in need</t>
  </si>
  <si>
    <t>Maximum feasible coverage (%)</t>
  </si>
  <si>
    <t>Source of cost-effectiveness evidence</t>
  </si>
  <si>
    <t>Cost of traction/nailing from Kamau et al. (2014) - Kenya (Note that only the costs of commodities were included) - https://www.ajol.info/index.php/eaoj/article/view/104541
Data extracted from systematic review - https://www.ncbi.nlm.nih.gov/pmc/articles/PMC5623315/</t>
  </si>
  <si>
    <t>PIN taken from Malawi OHT (1% of total population) - we assume that only 10% pf all fractures require surgical/fixation procedures based on Wegman et al. (1996) - https://trid.trb.org/view/478331</t>
  </si>
  <si>
    <t>Cost per case (Uganda)*</t>
  </si>
  <si>
    <t>ICER*</t>
  </si>
  <si>
    <t>Darmstadt et al, 2005; Lancet</t>
  </si>
  <si>
    <t>No.</t>
  </si>
  <si>
    <t>Remove - duplicate of 021</t>
  </si>
  <si>
    <t xml:space="preserve">Drug cost is zero so we assume that once of the following methods are used for the induction of labour - balloon catheter, membrane sweep - rather than using drugs (prostaglandins) or hormones. </t>
  </si>
  <si>
    <t>Minimal DOTS (95% coverage)</t>
  </si>
  <si>
    <t>Full DOTS (95% coverage)</t>
  </si>
  <si>
    <t>Full Combination (95% coverage)</t>
  </si>
  <si>
    <t>Full DOTS (smear-positive, smear negative and extrapulmonary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</si>
</sst>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 #,##0.00_-;_-* &quot;-&quot;??_-;_-@_-"/>
    <numFmt numFmtId="164" formatCode="_(* #,##0.00_);_(* \(#,##0.00\);_(* &quot;-&quot;??_);_(@_)"/>
    <numFmt numFmtId="165" formatCode="_(* #,##0_);_(* \(#,##0\);_(* &quot;-&quot;??_);_(@_)"/>
    <numFmt numFmtId="166" formatCode="_-* #,##0_-;\-* #,##0_-;_-* &quot;-&quot;??_-;_-@_-"/>
    <numFmt numFmtId="167" formatCode="_(* #,##0.0000_);_(* \(#,##0.0000\);_(* &quot;-&quot;??_);_(@_)"/>
    <numFmt numFmtId="168" formatCode="_(* #,##0.0_);_(* \(#,##0.0\);_(* &quot;-&quot;??_);_(@_)"/>
    <numFmt numFmtId="169" formatCode="0.000"/>
    <numFmt numFmtId="170" formatCode="_(* #,##0.0_);_(* \(#,##0.0\);_(* &quot;-&quot;?_);_(@_)"/>
    <numFmt numFmtId="171" formatCode="0.0000000%"/>
    <numFmt numFmtId="172" formatCode="[$$-C09]#,##0.0"/>
    <numFmt numFmtId="173" formatCode="[$$-C09]#,##0"/>
    <numFmt numFmtId="174" formatCode="0.0"/>
  </numFmts>
  <fonts count="25">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1"/>
      <color theme="1"/>
      <name val="Calibri"/>
      <family val="2"/>
      <scheme val="minor"/>
    </font>
    <font>
      <b/>
      <sz val="12"/>
      <color theme="1"/>
      <name val="Arial"/>
      <family val="2"/>
    </font>
    <font>
      <b/>
      <sz val="16"/>
      <color theme="0"/>
      <name val="Calibri"/>
      <family val="2"/>
      <scheme val="minor"/>
    </font>
    <font>
      <b/>
      <sz val="12"/>
      <color theme="0"/>
      <name val="Arial"/>
      <family val="2"/>
    </font>
    <font>
      <sz val="10"/>
      <name val="Verdana"/>
      <family val="2"/>
    </font>
    <font>
      <b/>
      <sz val="12"/>
      <name val="Calibri"/>
      <family val="2"/>
      <scheme val="minor"/>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color theme="1"/>
      <name val="Calibri"/>
      <family val="2"/>
    </font>
    <font>
      <sz val="11"/>
      <name val="Arial"/>
      <family val="2"/>
    </font>
    <font>
      <u/>
      <sz val="11"/>
      <color theme="10"/>
      <name val="Calibri"/>
      <family val="2"/>
      <scheme val="minor"/>
    </font>
    <font>
      <sz val="16"/>
      <color rgb="FF202124"/>
      <name val="Arial"/>
      <family val="2"/>
    </font>
    <font>
      <sz val="11"/>
      <name val="Calibri"/>
      <family val="2"/>
    </font>
    <font>
      <sz val="10"/>
      <color theme="1"/>
      <name val="Calibri"/>
      <family val="2"/>
      <scheme val="minor"/>
    </font>
    <font>
      <b/>
      <sz val="10"/>
      <color theme="1"/>
      <name val="Calibri"/>
      <family val="2"/>
      <scheme val="minor"/>
    </font>
    <font>
      <b/>
      <sz val="11"/>
      <color theme="1"/>
      <name val="Calibri"/>
      <family val="2"/>
      <scheme val="minor"/>
    </font>
    <font>
      <sz val="12"/>
      <color rgb="FF000000"/>
      <name val="Helvetica Neue"/>
      <family val="2"/>
    </font>
    <font>
      <b/>
      <sz val="10"/>
      <color theme="1"/>
      <name val="Arial"/>
      <family val="2"/>
    </font>
  </fonts>
  <fills count="24">
    <fill>
      <patternFill patternType="none"/>
    </fill>
    <fill>
      <patternFill patternType="gray125"/>
    </fill>
    <fill>
      <patternFill patternType="solid">
        <fgColor theme="2" tint="-0.249977111117893"/>
        <bgColor indexed="64"/>
      </patternFill>
    </fill>
    <fill>
      <patternFill patternType="solid">
        <fgColor theme="3" tint="-0.499984740745262"/>
        <bgColor indexed="64"/>
      </patternFill>
    </fill>
    <fill>
      <patternFill patternType="solid">
        <fgColor theme="5" tint="-0.499984740745262"/>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0" tint="-0.249977111117893"/>
        <bgColor indexed="64"/>
      </patternFill>
    </fill>
    <fill>
      <patternFill patternType="solid">
        <fgColor theme="2" tint="-9.9978637043366805E-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0"/>
    <xf numFmtId="0" fontId="4" fillId="0" borderId="0"/>
    <xf numFmtId="0" fontId="8" fillId="0" borderId="0"/>
    <xf numFmtId="0" fontId="4" fillId="0" borderId="0"/>
    <xf numFmtId="0" fontId="17" fillId="0" borderId="0" applyNumberFormat="0" applyFill="0" applyBorder="0" applyAlignment="0" applyProtection="0"/>
  </cellStyleXfs>
  <cellXfs count="137">
    <xf numFmtId="0" fontId="0" fillId="0" borderId="0" xfId="0"/>
    <xf numFmtId="43" fontId="0" fillId="0" borderId="0" xfId="0" applyNumberFormat="1"/>
    <xf numFmtId="164" fontId="0" fillId="0" borderId="0" xfId="1" applyFont="1"/>
    <xf numFmtId="0" fontId="5" fillId="2" borderId="1" xfId="3" applyFont="1" applyFill="1" applyBorder="1" applyAlignment="1">
      <alignment horizontal="center" vertical="center" wrapText="1"/>
    </xf>
    <xf numFmtId="0" fontId="2" fillId="4"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4" applyFont="1" applyFill="1" applyBorder="1" applyAlignment="1">
      <alignment horizontal="center" vertical="center" wrapText="1"/>
    </xf>
    <xf numFmtId="0" fontId="2" fillId="11" borderId="1" xfId="4" applyFont="1" applyFill="1" applyBorder="1" applyAlignment="1">
      <alignment horizontal="center" vertical="center" wrapText="1"/>
    </xf>
    <xf numFmtId="0" fontId="9" fillId="12" borderId="1" xfId="5" applyFont="1" applyFill="1" applyBorder="1" applyAlignment="1">
      <alignment horizontal="left" vertical="center" wrapText="1"/>
    </xf>
    <xf numFmtId="0" fontId="9" fillId="10" borderId="1" xfId="5" applyFont="1" applyFill="1" applyBorder="1" applyAlignment="1">
      <alignment horizontal="left" vertical="center" wrapText="1"/>
    </xf>
    <xf numFmtId="0" fontId="9" fillId="13" borderId="1" xfId="5" applyFont="1" applyFill="1" applyBorder="1" applyAlignment="1">
      <alignment horizontal="left" vertical="center" wrapText="1"/>
    </xf>
    <xf numFmtId="0" fontId="9" fillId="9" borderId="1" xfId="5" applyFont="1" applyFill="1" applyBorder="1" applyAlignment="1">
      <alignment horizontal="left" vertical="center" wrapText="1"/>
    </xf>
    <xf numFmtId="0" fontId="9" fillId="14" borderId="1" xfId="5" applyFont="1" applyFill="1" applyBorder="1" applyAlignment="1">
      <alignment horizontal="left" vertical="center" wrapText="1"/>
    </xf>
    <xf numFmtId="0" fontId="9" fillId="15" borderId="1" xfId="5" applyFont="1" applyFill="1" applyBorder="1" applyAlignment="1">
      <alignment horizontal="left" vertical="center" wrapText="1"/>
    </xf>
    <xf numFmtId="0" fontId="9" fillId="16" borderId="1" xfId="5" applyFont="1" applyFill="1" applyBorder="1" applyAlignment="1">
      <alignment horizontal="left" vertical="center" wrapText="1"/>
    </xf>
    <xf numFmtId="0" fontId="9" fillId="17" borderId="1" xfId="5" applyFont="1" applyFill="1" applyBorder="1" applyAlignment="1">
      <alignment horizontal="left" vertical="center" wrapText="1"/>
    </xf>
    <xf numFmtId="0" fontId="9" fillId="18" borderId="1" xfId="5" applyFont="1" applyFill="1" applyBorder="1" applyAlignment="1">
      <alignment horizontal="left" vertical="center" wrapText="1"/>
    </xf>
    <xf numFmtId="0" fontId="0" fillId="0" borderId="0" xfId="0" applyAlignment="1">
      <alignment wrapText="1"/>
    </xf>
    <xf numFmtId="0" fontId="0" fillId="0" borderId="1" xfId="0" applyBorder="1"/>
    <xf numFmtId="0" fontId="10" fillId="0" borderId="1" xfId="0" applyFont="1" applyBorder="1" applyAlignment="1">
      <alignment vertical="center"/>
    </xf>
    <xf numFmtId="49" fontId="10" fillId="0" borderId="1" xfId="0" applyNumberFormat="1" applyFont="1" applyBorder="1" applyAlignment="1">
      <alignment vertical="center"/>
    </xf>
    <xf numFmtId="0" fontId="11" fillId="0" borderId="1" xfId="0" applyFont="1" applyBorder="1" applyAlignment="1">
      <alignment vertical="center"/>
    </xf>
    <xf numFmtId="0" fontId="0" fillId="0" borderId="1" xfId="0" applyBorder="1" applyAlignment="1">
      <alignment wrapText="1"/>
    </xf>
    <xf numFmtId="165" fontId="0" fillId="0" borderId="1" xfId="1" applyNumberFormat="1" applyFont="1" applyBorder="1"/>
    <xf numFmtId="164" fontId="0" fillId="0" borderId="1" xfId="1" applyFont="1" applyBorder="1"/>
    <xf numFmtId="0" fontId="12" fillId="0" borderId="1" xfId="0" applyFont="1" applyBorder="1" applyAlignment="1">
      <alignment vertical="center"/>
    </xf>
    <xf numFmtId="0" fontId="13" fillId="0" borderId="1" xfId="0" applyFont="1" applyBorder="1" applyAlignment="1">
      <alignment vertical="center"/>
    </xf>
    <xf numFmtId="164" fontId="0" fillId="0" borderId="1" xfId="1" applyFont="1" applyBorder="1" applyAlignment="1"/>
    <xf numFmtId="165" fontId="0" fillId="19" borderId="1" xfId="1" applyNumberFormat="1" applyFont="1" applyFill="1" applyBorder="1"/>
    <xf numFmtId="0" fontId="11" fillId="0" borderId="1" xfId="6" applyFont="1" applyBorder="1" applyAlignment="1">
      <alignment vertical="center"/>
    </xf>
    <xf numFmtId="0" fontId="13" fillId="19" borderId="1" xfId="0" applyFont="1" applyFill="1" applyBorder="1" applyAlignment="1">
      <alignment vertical="center"/>
    </xf>
    <xf numFmtId="0" fontId="0" fillId="19" borderId="1" xfId="0" applyFill="1" applyBorder="1"/>
    <xf numFmtId="165" fontId="0" fillId="0" borderId="1" xfId="1" applyNumberFormat="1" applyFont="1" applyBorder="1" applyAlignment="1"/>
    <xf numFmtId="0" fontId="14" fillId="19" borderId="1" xfId="0" applyFont="1" applyFill="1" applyBorder="1" applyAlignment="1">
      <alignment vertical="center"/>
    </xf>
    <xf numFmtId="166" fontId="0" fillId="19" borderId="1" xfId="1" applyNumberFormat="1" applyFont="1" applyFill="1" applyBorder="1"/>
    <xf numFmtId="0" fontId="13" fillId="20" borderId="1" xfId="0" applyFont="1" applyFill="1" applyBorder="1" applyAlignment="1">
      <alignment vertical="center"/>
    </xf>
    <xf numFmtId="43" fontId="0" fillId="19" borderId="1" xfId="1" applyNumberFormat="1" applyFont="1" applyFill="1" applyBorder="1"/>
    <xf numFmtId="0" fontId="3" fillId="21" borderId="1" xfId="0" applyFont="1" applyFill="1" applyBorder="1" applyAlignment="1">
      <alignment vertical="center"/>
    </xf>
    <xf numFmtId="167" fontId="0" fillId="19" borderId="1" xfId="1" applyNumberFormat="1" applyFont="1" applyFill="1" applyBorder="1"/>
    <xf numFmtId="0" fontId="12" fillId="0" borderId="1" xfId="0" applyFont="1" applyBorder="1" applyAlignment="1">
      <alignment horizontal="left" vertical="center"/>
    </xf>
    <xf numFmtId="168" fontId="0" fillId="19" borderId="1" xfId="1" applyNumberFormat="1" applyFont="1" applyFill="1" applyBorder="1"/>
    <xf numFmtId="0" fontId="14" fillId="0" borderId="1" xfId="0" applyFont="1" applyBorder="1" applyAlignment="1">
      <alignment vertical="center"/>
    </xf>
    <xf numFmtId="0" fontId="0" fillId="19" borderId="1" xfId="1" applyNumberFormat="1" applyFont="1" applyFill="1" applyBorder="1"/>
    <xf numFmtId="0" fontId="12" fillId="0" borderId="1" xfId="6" applyFont="1" applyBorder="1" applyAlignment="1">
      <alignment vertical="center"/>
    </xf>
    <xf numFmtId="165" fontId="15" fillId="19" borderId="1" xfId="1" applyNumberFormat="1" applyFont="1" applyFill="1" applyBorder="1"/>
    <xf numFmtId="0" fontId="16" fillId="0" borderId="1" xfId="0" applyFont="1" applyBorder="1" applyAlignment="1">
      <alignment horizontal="left" vertical="center"/>
    </xf>
    <xf numFmtId="0" fontId="17" fillId="0" borderId="1" xfId="7" applyBorder="1"/>
    <xf numFmtId="169" fontId="0" fillId="0" borderId="0" xfId="0" applyNumberFormat="1"/>
    <xf numFmtId="9" fontId="0" fillId="0" borderId="1" xfId="2" applyFont="1" applyBorder="1"/>
    <xf numFmtId="0" fontId="3" fillId="22" borderId="1" xfId="0" applyFont="1" applyFill="1" applyBorder="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center"/>
    </xf>
    <xf numFmtId="9" fontId="3" fillId="0" borderId="1" xfId="2" applyFont="1" applyBorder="1" applyAlignment="1">
      <alignment horizontal="center"/>
    </xf>
    <xf numFmtId="0" fontId="0" fillId="0" borderId="0" xfId="0" applyAlignment="1">
      <alignment horizontal="left"/>
    </xf>
    <xf numFmtId="0" fontId="3" fillId="23" borderId="1" xfId="0" applyFont="1" applyFill="1" applyBorder="1" applyAlignment="1">
      <alignment horizontal="center"/>
    </xf>
    <xf numFmtId="9" fontId="3" fillId="23" borderId="1" xfId="2" applyFont="1" applyFill="1" applyBorder="1" applyAlignment="1">
      <alignment horizontal="center"/>
    </xf>
    <xf numFmtId="9" fontId="3" fillId="0" borderId="8" xfId="2" applyFont="1" applyFill="1" applyBorder="1" applyAlignment="1">
      <alignment horizontal="center"/>
    </xf>
    <xf numFmtId="9" fontId="3" fillId="0" borderId="1" xfId="2" applyFont="1" applyBorder="1" applyAlignment="1">
      <alignment horizontal="center" vertical="center"/>
    </xf>
    <xf numFmtId="164" fontId="0" fillId="0" borderId="1" xfId="0" applyNumberFormat="1" applyBorder="1"/>
    <xf numFmtId="2" fontId="0" fillId="0" borderId="1" xfId="0" applyNumberFormat="1" applyBorder="1"/>
    <xf numFmtId="0" fontId="0" fillId="0" borderId="2" xfId="0" applyBorder="1" applyAlignment="1">
      <alignment horizontal="center"/>
    </xf>
    <xf numFmtId="0" fontId="0" fillId="0" borderId="2" xfId="0" applyBorder="1" applyAlignment="1"/>
    <xf numFmtId="0" fontId="18" fillId="0" borderId="0" xfId="0" applyFont="1"/>
    <xf numFmtId="164" fontId="0" fillId="0" borderId="0" xfId="0" applyNumberFormat="1"/>
    <xf numFmtId="9" fontId="0" fillId="0" borderId="0" xfId="2" applyFont="1"/>
    <xf numFmtId="165" fontId="0" fillId="0" borderId="0" xfId="1" applyNumberFormat="1" applyFont="1"/>
    <xf numFmtId="165" fontId="0" fillId="0" borderId="0" xfId="0" applyNumberFormat="1"/>
    <xf numFmtId="170" fontId="0" fillId="0" borderId="0" xfId="0" applyNumberFormat="1"/>
    <xf numFmtId="0" fontId="0" fillId="19" borderId="1" xfId="0" applyFill="1" applyBorder="1" applyAlignment="1">
      <alignment wrapText="1"/>
    </xf>
    <xf numFmtId="164" fontId="0" fillId="19" borderId="1" xfId="1" applyFont="1" applyFill="1" applyBorder="1" applyAlignment="1"/>
    <xf numFmtId="164" fontId="0" fillId="0" borderId="1" xfId="1" applyFont="1" applyBorder="1" applyAlignment="1">
      <alignment wrapText="1"/>
    </xf>
    <xf numFmtId="167" fontId="0" fillId="19" borderId="1" xfId="1" applyNumberFormat="1" applyFont="1" applyFill="1" applyBorder="1" applyAlignment="1"/>
    <xf numFmtId="167" fontId="0" fillId="0" borderId="1" xfId="1" applyNumberFormat="1" applyFont="1" applyBorder="1"/>
    <xf numFmtId="165" fontId="0" fillId="19" borderId="1" xfId="1" applyNumberFormat="1" applyFont="1" applyFill="1" applyBorder="1" applyAlignment="1"/>
    <xf numFmtId="43" fontId="0" fillId="19" borderId="1" xfId="1" applyNumberFormat="1" applyFont="1" applyFill="1" applyBorder="1" applyAlignment="1"/>
    <xf numFmtId="0" fontId="0" fillId="0" borderId="0" xfId="0" applyAlignment="1">
      <alignment vertical="center"/>
    </xf>
    <xf numFmtId="165" fontId="19" fillId="0" borderId="0" xfId="1" applyNumberFormat="1" applyFont="1"/>
    <xf numFmtId="0" fontId="10" fillId="0" borderId="0" xfId="0" applyFont="1" applyAlignment="1">
      <alignment vertical="center"/>
    </xf>
    <xf numFmtId="49" fontId="10" fillId="0" borderId="0" xfId="0" applyNumberFormat="1" applyFont="1" applyAlignment="1">
      <alignment vertical="center"/>
    </xf>
    <xf numFmtId="0" fontId="13" fillId="0" borderId="0" xfId="0" applyFont="1" applyAlignment="1">
      <alignment vertical="center"/>
    </xf>
    <xf numFmtId="0" fontId="0" fillId="19" borderId="0" xfId="0" applyFill="1"/>
    <xf numFmtId="165" fontId="0" fillId="0" borderId="0" xfId="1" applyNumberFormat="1" applyFont="1" applyBorder="1"/>
    <xf numFmtId="164" fontId="0" fillId="0" borderId="0" xfId="1" applyFont="1" applyBorder="1"/>
    <xf numFmtId="10" fontId="0" fillId="0" borderId="0" xfId="0" applyNumberFormat="1"/>
    <xf numFmtId="171" fontId="0" fillId="0" borderId="0" xfId="2" applyNumberFormat="1" applyFont="1"/>
    <xf numFmtId="1" fontId="0" fillId="0" borderId="1" xfId="0" applyNumberFormat="1" applyBorder="1"/>
    <xf numFmtId="2" fontId="0" fillId="0" borderId="0" xfId="0" applyNumberFormat="1"/>
    <xf numFmtId="0" fontId="9" fillId="18" borderId="1" xfId="5" applyFont="1" applyFill="1" applyBorder="1" applyAlignment="1">
      <alignment horizontal="center" vertical="center" wrapText="1"/>
    </xf>
    <xf numFmtId="0" fontId="0" fillId="0" borderId="0" xfId="0" applyAlignment="1">
      <alignment horizontal="center" vertical="center"/>
    </xf>
    <xf numFmtId="0" fontId="20" fillId="0" borderId="1" xfId="0" applyFont="1" applyBorder="1"/>
    <xf numFmtId="0" fontId="4" fillId="0" borderId="0" xfId="0" applyFont="1"/>
    <xf numFmtId="0" fontId="22" fillId="0" borderId="1" xfId="0" applyFont="1" applyBorder="1" applyAlignment="1">
      <alignment horizontal="center" vertical="center"/>
    </xf>
    <xf numFmtId="0" fontId="4" fillId="0" borderId="3" xfId="0" applyFont="1" applyBorder="1"/>
    <xf numFmtId="0" fontId="22" fillId="0" borderId="1" xfId="0" applyFont="1" applyBorder="1" applyAlignment="1">
      <alignment horizontal="center" vertical="center" wrapText="1"/>
    </xf>
    <xf numFmtId="0" fontId="4" fillId="0" borderId="1" xfId="0" applyFont="1" applyBorder="1"/>
    <xf numFmtId="165" fontId="4" fillId="0" borderId="1" xfId="0" applyNumberFormat="1" applyFont="1" applyBorder="1"/>
    <xf numFmtId="165" fontId="4" fillId="0" borderId="1" xfId="1" applyNumberFormat="1" applyFont="1" applyBorder="1"/>
    <xf numFmtId="3" fontId="4" fillId="0" borderId="1" xfId="0" applyNumberFormat="1" applyFont="1" applyBorder="1"/>
    <xf numFmtId="164" fontId="4" fillId="0" borderId="1" xfId="0" applyNumberFormat="1" applyFont="1" applyBorder="1"/>
    <xf numFmtId="1" fontId="0" fillId="0" borderId="0" xfId="0" applyNumberFormat="1"/>
    <xf numFmtId="164" fontId="23" fillId="0" borderId="0" xfId="1" applyFont="1"/>
    <xf numFmtId="0" fontId="3" fillId="0" borderId="1" xfId="5"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 xfId="4" applyFont="1" applyFill="1" applyBorder="1" applyAlignment="1">
      <alignment horizontal="center" vertical="center" wrapText="1"/>
    </xf>
    <xf numFmtId="0" fontId="21" fillId="0" borderId="1" xfId="5" applyFont="1" applyFill="1" applyBorder="1" applyAlignment="1">
      <alignment horizontal="center" vertical="center" wrapText="1"/>
    </xf>
    <xf numFmtId="0" fontId="24" fillId="0" borderId="1" xfId="3" applyFont="1" applyFill="1" applyBorder="1" applyAlignment="1">
      <alignment horizontal="center" vertical="center" wrapText="1"/>
    </xf>
    <xf numFmtId="172" fontId="20" fillId="0" borderId="1" xfId="1" applyNumberFormat="1" applyFont="1" applyBorder="1"/>
    <xf numFmtId="173" fontId="20" fillId="0" borderId="1" xfId="1" applyNumberFormat="1" applyFont="1" applyBorder="1"/>
    <xf numFmtId="174" fontId="20" fillId="0" borderId="1" xfId="1" applyNumberFormat="1" applyFont="1" applyBorder="1"/>
    <xf numFmtId="9" fontId="20" fillId="0" borderId="1" xfId="2" applyFont="1" applyBorder="1"/>
    <xf numFmtId="168" fontId="20" fillId="0" borderId="1" xfId="1" applyNumberFormat="1" applyFont="1" applyBorder="1"/>
    <xf numFmtId="165" fontId="20" fillId="0" borderId="1" xfId="1" applyNumberFormat="1" applyFont="1" applyBorder="1"/>
    <xf numFmtId="174" fontId="20" fillId="0" borderId="1" xfId="0" applyNumberFormat="1" applyFont="1" applyBorder="1"/>
    <xf numFmtId="0" fontId="20" fillId="0" borderId="3" xfId="0" applyFont="1" applyBorder="1"/>
    <xf numFmtId="0" fontId="20" fillId="0" borderId="0" xfId="0" applyFont="1" applyBorder="1"/>
    <xf numFmtId="0" fontId="20" fillId="19" borderId="0" xfId="0" applyFont="1" applyFill="1" applyBorder="1"/>
    <xf numFmtId="0" fontId="0" fillId="0" borderId="2" xfId="0" applyBorder="1" applyAlignment="1">
      <alignment horizont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7"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7" xfId="0" applyFont="1" applyFill="1" applyBorder="1" applyAlignment="1">
      <alignment horizontal="center" vertical="center" wrapText="1"/>
    </xf>
    <xf numFmtId="43" fontId="2" fillId="5" borderId="1" xfId="0" applyNumberFormat="1" applyFont="1" applyFill="1" applyBorder="1" applyAlignment="1">
      <alignment horizontal="center" vertical="center"/>
    </xf>
    <xf numFmtId="0" fontId="6" fillId="3" borderId="2"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7" fillId="5" borderId="3" xfId="3" applyFont="1" applyFill="1" applyBorder="1" applyAlignment="1">
      <alignment horizontal="center" vertical="center"/>
    </xf>
    <xf numFmtId="0" fontId="7" fillId="5" borderId="4" xfId="3" applyFont="1" applyFill="1" applyBorder="1" applyAlignment="1">
      <alignment horizontal="center" vertical="center"/>
    </xf>
    <xf numFmtId="0" fontId="7" fillId="5" borderId="5" xfId="3"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22" fillId="0" borderId="1" xfId="0" applyFont="1" applyBorder="1" applyAlignment="1">
      <alignment horizontal="center" vertical="center"/>
    </xf>
  </cellXfs>
  <cellStyles count="8">
    <cellStyle name="Comma" xfId="1" builtinId="3"/>
    <cellStyle name="Hyperlink" xfId="7" builtinId="8"/>
    <cellStyle name="Normal" xfId="0" builtinId="0"/>
    <cellStyle name="Normal 2 3" xfId="3"/>
    <cellStyle name="Normal 2 3 2" xfId="4"/>
    <cellStyle name="Normal 2 3 3" xfId="5"/>
    <cellStyle name="Normal 3 2 2" xfId="6"/>
    <cellStyle name="Percent" xfId="2" builtinId="5"/>
  </cellStyles>
  <dxfs count="15">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
      <font>
        <color rgb="FF9C0006"/>
      </font>
      <fill>
        <patternFill>
          <bgColor rgb="FFFFC7CE"/>
        </patternFill>
      </fill>
    </dxf>
    <dxf>
      <font>
        <color rgb="FF9C0006"/>
      </font>
      <fill>
        <patternFill>
          <bgColor rgb="FFFFC7CE"/>
        </patternFill>
      </fill>
    </dxf>
    <dxf>
      <fill>
        <patternFill>
          <bgColor theme="9"/>
        </patternFill>
      </fill>
    </dxf>
    <dxf>
      <font>
        <color rgb="FF9C0006"/>
      </font>
      <fill>
        <patternFill>
          <bgColor rgb="FFFFC7CE"/>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m2511/Dropbox/York/Research%20Projects/Uganda%20EHP/Uganda%20HBP%20Tool_31Jan21_v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sheetName val="Data Sources"/>
      <sheetName val="Summary"/>
      <sheetName val="HBP Tool"/>
      <sheetName val="Cost-Effectiveness"/>
      <sheetName val="External Data"/>
      <sheetName val="2005 WHO-CHOICE conversion"/>
      <sheetName val="HRH Need estimation"/>
      <sheetName val="Epi Data"/>
      <sheetName val="OHT Cost data"/>
      <sheetName val="OHT Case data"/>
      <sheetName val="Mapping to OHT data"/>
      <sheetName val="Family Planning data"/>
      <sheetName val="Exchange rate"/>
      <sheetName val="Malawi tool extracts -&gt;"/>
      <sheetName val="Epi data - ML"/>
      <sheetName val="Intervention costs"/>
      <sheetName val="IHME data - all ages"/>
      <sheetName val="Tufts Database -&gt;"/>
      <sheetName val="Target population data"/>
      <sheetName val="Ratios"/>
      <sheetName val="Cost_completeness"/>
      <sheetName val="DALY_completeness"/>
      <sheetName val="Methods"/>
      <sheetName val="Methods - description"/>
      <sheetName val="Ratios - description"/>
      <sheetName val="Local costs -&gt;"/>
      <sheetName val="Intervention unit costs"/>
      <sheetName val="Intervention total costs"/>
      <sheetName val="PPP conversion factor"/>
      <sheetName val="Population data -&gt;"/>
      <sheetName val="Survey data"/>
      <sheetName val="Policies &amp; Guidelines -&gt;"/>
      <sheetName val="HSDP Key interventions"/>
      <sheetName val="WHO Guidelines"/>
      <sheetName val="Outputs--&gt;"/>
      <sheetName val="Library"/>
      <sheetName val="ICERs &amp; DALYs"/>
      <sheetName val="Resource avai vs EHP Need"/>
    </sheetNames>
    <sheetDataSet>
      <sheetData sheetId="0" refreshError="1"/>
      <sheetData sheetId="1" refreshError="1"/>
      <sheetData sheetId="2" refreshError="1"/>
      <sheetData sheetId="3" refreshError="1"/>
      <sheetData sheetId="4" refreshError="1"/>
      <sheetData sheetId="5">
        <row r="23">
          <cell r="C23">
            <v>44269590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6"/>
  <sheetViews>
    <sheetView zoomScale="90" zoomScaleNormal="90" workbookViewId="0">
      <pane xSplit="3" ySplit="3" topLeftCell="N85" activePane="bottomRight" state="frozen"/>
      <selection pane="topRight" activeCell="D1" sqref="D1"/>
      <selection pane="bottomLeft" activeCell="A4" sqref="A4"/>
      <selection pane="bottomRight" activeCell="B100" sqref="B100"/>
    </sheetView>
  </sheetViews>
  <sheetFormatPr defaultColWidth="11" defaultRowHeight="15.75"/>
  <cols>
    <col min="1" max="1" width="26.375" customWidth="1"/>
    <col min="2" max="2" width="10.5" customWidth="1"/>
    <col min="3" max="3" width="78.125" customWidth="1"/>
    <col min="4" max="4" width="15.875" customWidth="1"/>
    <col min="5" max="5" width="15" bestFit="1" customWidth="1"/>
    <col min="6" max="6" width="14.375" bestFit="1" customWidth="1"/>
    <col min="7" max="7" width="9.625" customWidth="1"/>
    <col min="8" max="8" width="11.125" bestFit="1" customWidth="1"/>
    <col min="9" max="9" width="11" customWidth="1"/>
    <col min="10" max="10" width="14.375" bestFit="1" customWidth="1"/>
    <col min="11" max="11" width="15.375" bestFit="1" customWidth="1"/>
    <col min="12" max="12" width="14.375" bestFit="1" customWidth="1"/>
    <col min="15" max="15" width="11.625" bestFit="1" customWidth="1"/>
    <col min="17" max="17" width="13.375" bestFit="1" customWidth="1"/>
    <col min="20" max="20" width="11.125" bestFit="1" customWidth="1"/>
    <col min="33" max="33" width="23.125" customWidth="1"/>
    <col min="34" max="34" width="13.125" bestFit="1" customWidth="1"/>
    <col min="35" max="35" width="12.125" bestFit="1" customWidth="1"/>
    <col min="36" max="37" width="13.125" bestFit="1" customWidth="1"/>
    <col min="38" max="38" width="15.375" bestFit="1" customWidth="1"/>
    <col min="39" max="39" width="11.625" bestFit="1" customWidth="1"/>
    <col min="40" max="40" width="11.125" bestFit="1" customWidth="1"/>
  </cols>
  <sheetData>
    <row r="1" spans="1:38">
      <c r="A1" s="90">
        <v>1</v>
      </c>
      <c r="B1" s="90">
        <v>2</v>
      </c>
      <c r="C1" s="90">
        <v>3</v>
      </c>
      <c r="D1" s="90">
        <v>4</v>
      </c>
      <c r="E1" s="90">
        <v>5</v>
      </c>
      <c r="F1" s="90">
        <v>6</v>
      </c>
      <c r="G1" s="90">
        <v>7</v>
      </c>
      <c r="H1" s="90">
        <v>8</v>
      </c>
      <c r="I1" s="90">
        <v>9</v>
      </c>
      <c r="J1" s="90">
        <v>10</v>
      </c>
      <c r="K1" s="90">
        <v>11</v>
      </c>
      <c r="L1" s="90">
        <v>12</v>
      </c>
      <c r="M1" s="90">
        <v>13</v>
      </c>
      <c r="N1" s="90">
        <v>14</v>
      </c>
      <c r="O1" s="90">
        <v>15</v>
      </c>
      <c r="P1" s="90">
        <v>16</v>
      </c>
      <c r="Q1" s="90">
        <v>17</v>
      </c>
      <c r="R1" s="90">
        <v>18</v>
      </c>
      <c r="S1" s="90">
        <v>19</v>
      </c>
      <c r="T1" s="90">
        <v>20</v>
      </c>
      <c r="U1" s="90">
        <v>21</v>
      </c>
      <c r="V1" s="90">
        <v>22</v>
      </c>
      <c r="W1" s="90">
        <v>23</v>
      </c>
      <c r="X1" s="90">
        <v>24</v>
      </c>
      <c r="Y1" s="90">
        <v>25</v>
      </c>
      <c r="Z1" s="90">
        <v>26</v>
      </c>
      <c r="AA1" s="90">
        <v>27</v>
      </c>
      <c r="AB1" s="90">
        <v>28</v>
      </c>
      <c r="AC1" s="90">
        <v>29</v>
      </c>
      <c r="AD1" s="90">
        <v>30</v>
      </c>
      <c r="AE1" s="90">
        <v>31</v>
      </c>
      <c r="AF1" s="90">
        <v>32</v>
      </c>
      <c r="AG1" s="90">
        <v>33</v>
      </c>
      <c r="AH1" s="90">
        <v>34</v>
      </c>
      <c r="AI1" s="90">
        <v>35</v>
      </c>
    </row>
    <row r="2" spans="1:38">
      <c r="E2" s="118" t="s">
        <v>1397</v>
      </c>
      <c r="F2" s="118"/>
      <c r="G2" s="62"/>
      <c r="H2" s="63" t="s">
        <v>1395</v>
      </c>
      <c r="I2" s="63"/>
      <c r="J2" s="63"/>
      <c r="K2" t="s">
        <v>29</v>
      </c>
      <c r="L2" s="118" t="s">
        <v>1396</v>
      </c>
      <c r="M2" s="118"/>
      <c r="N2" s="118"/>
      <c r="O2" s="118"/>
      <c r="P2" s="118"/>
      <c r="Q2" s="118"/>
      <c r="R2" s="118"/>
      <c r="S2" s="118"/>
      <c r="T2" s="118"/>
      <c r="U2" s="118"/>
      <c r="V2" s="118"/>
      <c r="W2" s="118"/>
      <c r="X2" s="118"/>
      <c r="Y2" s="118"/>
      <c r="Z2" s="118"/>
      <c r="AA2" s="118"/>
      <c r="AB2" s="118"/>
      <c r="AC2" s="118"/>
      <c r="AD2" s="118"/>
      <c r="AE2" s="118"/>
      <c r="AF2" s="118"/>
    </row>
    <row r="3" spans="1:38" ht="63">
      <c r="A3" s="5" t="s">
        <v>17</v>
      </c>
      <c r="B3" s="5" t="s">
        <v>18</v>
      </c>
      <c r="C3" s="5" t="s">
        <v>19</v>
      </c>
      <c r="D3" s="9" t="s">
        <v>34</v>
      </c>
      <c r="E3" s="9" t="s">
        <v>96</v>
      </c>
      <c r="F3" s="9" t="s">
        <v>99</v>
      </c>
      <c r="G3" s="9" t="s">
        <v>1398</v>
      </c>
      <c r="H3" s="3" t="s">
        <v>51</v>
      </c>
      <c r="I3" s="3" t="s">
        <v>56</v>
      </c>
      <c r="J3" s="3" t="s">
        <v>2</v>
      </c>
      <c r="K3" s="8" t="s">
        <v>1394</v>
      </c>
      <c r="L3" s="10" t="s">
        <v>73</v>
      </c>
      <c r="M3" s="10" t="s">
        <v>74</v>
      </c>
      <c r="N3" s="10" t="s">
        <v>75</v>
      </c>
      <c r="O3" s="11" t="s">
        <v>76</v>
      </c>
      <c r="P3" s="11" t="s">
        <v>77</v>
      </c>
      <c r="Q3" s="12" t="s">
        <v>78</v>
      </c>
      <c r="R3" s="12" t="s">
        <v>79</v>
      </c>
      <c r="S3" s="12" t="s">
        <v>80</v>
      </c>
      <c r="T3" s="13" t="s">
        <v>81</v>
      </c>
      <c r="U3" s="13" t="s">
        <v>82</v>
      </c>
      <c r="V3" s="13" t="s">
        <v>83</v>
      </c>
      <c r="W3" s="14" t="s">
        <v>84</v>
      </c>
      <c r="X3" s="15" t="s">
        <v>85</v>
      </c>
      <c r="Y3" s="15" t="s">
        <v>86</v>
      </c>
      <c r="Z3" s="15" t="s">
        <v>87</v>
      </c>
      <c r="AA3" s="16" t="s">
        <v>88</v>
      </c>
      <c r="AB3" s="17" t="s">
        <v>89</v>
      </c>
      <c r="AC3" s="18" t="s">
        <v>90</v>
      </c>
      <c r="AD3" s="18" t="s">
        <v>91</v>
      </c>
      <c r="AE3" s="18" t="s">
        <v>92</v>
      </c>
      <c r="AF3" s="18" t="s">
        <v>93</v>
      </c>
      <c r="AG3" s="89" t="s">
        <v>23</v>
      </c>
      <c r="AH3" s="89" t="s">
        <v>24</v>
      </c>
      <c r="AI3" s="89" t="s">
        <v>1583</v>
      </c>
    </row>
    <row r="4" spans="1:38">
      <c r="A4" s="20" t="str">
        <f>INDEX(raw_data!$A$3:$CR$330,MATCH(data!$B4,raw_data!$F$3:$F$330,0), MATCH(data!A$3,raw_data!$A$3:$CR$3,0))</f>
        <v>RMNCH</v>
      </c>
      <c r="B4" s="22" t="s">
        <v>104</v>
      </c>
      <c r="C4" s="20" t="str">
        <f>INDEX(raw_data!$A$3:$CR$330,MATCH(data!$B4,raw_data!$F$3:$F$330,0), MATCH(data!C$3,raw_data!$A$3:$CR$3,0))</f>
        <v>Cesearian Section with indication (with complication)</v>
      </c>
      <c r="D4" s="20" t="str">
        <f>INDEX(raw_data!$A$3:$CR$330,MATCH(data!$B4,raw_data!$F$3:$F$330,0), MATCH(data!D$3,raw_data!$A$3:$CR$3,0))</f>
        <v>1 year</v>
      </c>
      <c r="E4" s="61">
        <f>INDEX(raw_data!$A$3:$CR$330,MATCH(data!$B4,raw_data!$F$3:$F$330,0), MATCH(data!E$3,raw_data!$A$3:$CR$3,0))</f>
        <v>27.188775510204081</v>
      </c>
      <c r="F4" s="61">
        <f>INDEX(raw_data!$A$3:$CR$330,MATCH(data!$B4,raw_data!$F$3:$F$330,0), MATCH(data!F$3,raw_data!$A$3:$CR$3,0))</f>
        <v>335.29126530612251</v>
      </c>
      <c r="G4" s="61">
        <f>E4-F4/154</f>
        <v>25.011559501722765</v>
      </c>
      <c r="H4" s="87">
        <f>INDEX(raw_data!$A$3:$CR$330,MATCH(data!$B4,raw_data!$F$3:$F$330,0), MATCH(data!H$3,raw_data!$A$3:$CR$3,0))</f>
        <v>92.361109999999996</v>
      </c>
      <c r="I4" s="87">
        <f>INDEX(raw_data!$A$3:$CR$330,MATCH(data!$B4,raw_data!$F$3:$F$330,0), MATCH(data!I$3,raw_data!$A$3:$CR$3,0))</f>
        <v>2139.413393560133</v>
      </c>
      <c r="J4" s="87">
        <f>INDEX(raw_data!$A$3:$CR$330,MATCH(data!$B4,raw_data!$F$3:$F$330,0), MATCH(data!J$3,raw_data!$A$3:$CR$3,0))</f>
        <v>2316.3573863069996</v>
      </c>
      <c r="K4" s="61">
        <f>INDEX(raw_data!$A$3:$CR$330,MATCH(data!$B4,raw_data!$F$3:$F$330,0), MATCH(data!K$3,raw_data!$A$3:$CR$3,0))</f>
        <v>108.30945962376171</v>
      </c>
      <c r="L4" s="20">
        <f>INDEX(raw_data!$A$3:$CR$330,MATCH(data!$B4,raw_data!$F$3:$F$330,0), MATCH(data!L$3,raw_data!$A$3:$CR$3,0))</f>
        <v>22.5</v>
      </c>
      <c r="M4" s="20">
        <f>INDEX(raw_data!$A$3:$CR$330,MATCH(data!$B4,raw_data!$F$3:$F$330,0), MATCH(data!M$3,raw_data!$A$3:$CR$3,0))</f>
        <v>22.5</v>
      </c>
      <c r="N4" s="20">
        <f>INDEX(raw_data!$A$3:$CR$330,MATCH(data!$B4,raw_data!$F$3:$F$330,0), MATCH(data!N$3,raw_data!$A$3:$CR$3,0))</f>
        <v>0</v>
      </c>
      <c r="O4" s="20">
        <f>INDEX(raw_data!$A$3:$CR$330,MATCH(data!$B4,raw_data!$F$3:$F$330,0), MATCH(data!O$3,raw_data!$A$3:$CR$3,0))</f>
        <v>50</v>
      </c>
      <c r="P4" s="20">
        <f>INDEX(raw_data!$A$3:$CR$330,MATCH(data!$B4,raw_data!$F$3:$F$330,0), MATCH(data!P$3,raw_data!$A$3:$CR$3,0))</f>
        <v>50</v>
      </c>
      <c r="Q4" s="20">
        <f>INDEX(raw_data!$A$3:$CR$330,MATCH(data!$B4,raw_data!$F$3:$F$330,0), MATCH(data!Q$3,raw_data!$A$3:$CR$3,0))</f>
        <v>5</v>
      </c>
      <c r="R4" s="20">
        <f>INDEX(raw_data!$A$3:$CR$330,MATCH(data!$B4,raw_data!$F$3:$F$330,0), MATCH(data!R$3,raw_data!$A$3:$CR$3,0))</f>
        <v>5</v>
      </c>
      <c r="S4" s="20">
        <f>INDEX(raw_data!$A$3:$CR$330,MATCH(data!$B4,raw_data!$F$3:$F$330,0), MATCH(data!S$3,raw_data!$A$3:$CR$3,0))</f>
        <v>0</v>
      </c>
      <c r="T4" s="20">
        <f>INDEX(raw_data!$A$3:$CR$330,MATCH(data!$B4,raw_data!$F$3:$F$330,0), MATCH(data!T$3,raw_data!$A$3:$CR$3,0))</f>
        <v>0</v>
      </c>
      <c r="U4" s="20">
        <f>INDEX(raw_data!$A$3:$CR$330,MATCH(data!$B4,raw_data!$F$3:$F$330,0), MATCH(data!U$3,raw_data!$A$3:$CR$3,0))</f>
        <v>0</v>
      </c>
      <c r="V4" s="20">
        <f>INDEX(raw_data!$A$3:$CR$330,MATCH(data!$B4,raw_data!$F$3:$F$330,0), MATCH(data!V$3,raw_data!$A$3:$CR$3,0))</f>
        <v>0</v>
      </c>
      <c r="W4" s="20">
        <v>0</v>
      </c>
      <c r="X4" s="20">
        <f>INDEX(raw_data!$A$3:$CR$330,MATCH(data!$B4,raw_data!$F$3:$F$330,0), MATCH(data!X$3,raw_data!$A$3:$CR$3,0))</f>
        <v>0</v>
      </c>
      <c r="Y4" s="20">
        <f>INDEX(raw_data!$A$3:$CR$330,MATCH(data!$B4,raw_data!$F$3:$F$330,0), MATCH(data!Y$3,raw_data!$A$3:$CR$3,0))</f>
        <v>0</v>
      </c>
      <c r="Z4" s="20">
        <f>INDEX(raw_data!$A$3:$CR$330,MATCH(data!$B4,raw_data!$F$3:$F$330,0), MATCH(data!Z$3,raw_data!$A$3:$CR$3,0))</f>
        <v>0</v>
      </c>
      <c r="AA4" s="20">
        <f>INDEX(raw_data!$A$3:$CR$330,MATCH(data!$B4,raw_data!$F$3:$F$330,0), MATCH(data!AA$3,raw_data!$A$3:$CR$3,0))</f>
        <v>0</v>
      </c>
      <c r="AB4" s="20">
        <f>INDEX(raw_data!$A$3:$CR$330,MATCH(data!$B4,raw_data!$F$3:$F$330,0), MATCH(data!AB$3,raw_data!$A$3:$CR$3,0))</f>
        <v>0</v>
      </c>
      <c r="AC4" s="20">
        <f>INDEX(raw_data!$A$3:$CR$330,MATCH(data!$B4,raw_data!$F$3:$F$330,0), MATCH(data!AC$3,raw_data!$A$3:$CR$3,0))</f>
        <v>0</v>
      </c>
      <c r="AD4" s="20">
        <f>INDEX(raw_data!$A$3:$CR$330,MATCH(data!$B4,raw_data!$F$3:$F$330,0), MATCH(data!AD$3,raw_data!$A$3:$CR$3,0))</f>
        <v>0</v>
      </c>
      <c r="AE4" s="20">
        <f>INDEX(raw_data!$A$3:$CR$330,MATCH(data!$B4,raw_data!$F$3:$F$330,0), MATCH(data!AE$3,raw_data!$A$3:$CR$3,0))</f>
        <v>0</v>
      </c>
      <c r="AF4" s="20">
        <f>INDEX(raw_data!$A$3:$CR$330,MATCH(data!$B4,raw_data!$F$3:$F$330,0), MATCH(data!AF$3,raw_data!$A$3:$CR$3,0))</f>
        <v>0</v>
      </c>
      <c r="AG4" s="20" t="str">
        <f>INDEX(raw_data!$A$3:$CR$330,MATCH(data!$B4,raw_data!$F$3:$F$330,0), MATCH(data!AG$3,raw_data!$A$3:$CR$3,0))</f>
        <v>Roberts (2016); World J Surg</v>
      </c>
      <c r="AH4" s="20" t="str">
        <f>INDEX(raw_data!$A$3:$CR$330,MATCH(data!$B4,raw_data!$F$3:$F$330,0), MATCH(data!AH$3,raw_data!$A$3:$CR$3,0))</f>
        <v>Emergency caesarian section, using Zambian life expectancy</v>
      </c>
      <c r="AI4" s="61">
        <f t="shared" ref="AI4" si="0">F4/E4</f>
        <v>12.331973728654534</v>
      </c>
      <c r="AL4" s="67"/>
    </row>
    <row r="5" spans="1:38">
      <c r="A5" s="20" t="str">
        <f>INDEX(raw_data!$A$3:$CR$330,MATCH(data!$B5,raw_data!$F$3:$F$330,0), MATCH(data!A$3,raw_data!$A$3:$CR$3,0))</f>
        <v>RMNCH</v>
      </c>
      <c r="B5" s="22" t="s">
        <v>119</v>
      </c>
      <c r="C5" s="20" t="str">
        <f>INDEX(raw_data!$A$3:$CR$330,MATCH(data!$B5,raw_data!$F$3:$F$330,0), MATCH(data!C$3,raw_data!$A$3:$CR$3,0))</f>
        <v>Cesearian section with indication</v>
      </c>
      <c r="D5" s="20" t="str">
        <f>INDEX(raw_data!$A$3:$CR$330,MATCH(data!$B5,raw_data!$F$3:$F$330,0), MATCH(data!D$3,raw_data!$A$3:$CR$3,0))</f>
        <v>1 year</v>
      </c>
      <c r="E5" s="61">
        <f>INDEX(raw_data!$A$3:$CR$330,MATCH(data!$B5,raw_data!$F$3:$F$330,0), MATCH(data!E$3,raw_data!$A$3:$CR$3,0))</f>
        <v>9.6363636363636367</v>
      </c>
      <c r="F5" s="61">
        <f>INDEX(raw_data!$A$3:$CR$330,MATCH(data!$B5,raw_data!$F$3:$F$330,0), MATCH(data!F$3,raw_data!$A$3:$CR$3,0))</f>
        <v>328.59556727272729</v>
      </c>
      <c r="G5" s="61">
        <f t="shared" ref="G5:G69" si="1">E5-F5/154</f>
        <v>7.5026261865407324</v>
      </c>
      <c r="H5" s="87">
        <f>INDEX(raw_data!$A$3:$CR$330,MATCH(data!$B5,raw_data!$F$3:$F$330,0), MATCH(data!H$3,raw_data!$A$3:$CR$3,0))</f>
        <v>92.361109999999996</v>
      </c>
      <c r="I5" s="87">
        <f>INDEX(raw_data!$A$3:$CR$330,MATCH(data!$B5,raw_data!$F$3:$F$330,0), MATCH(data!I$3,raw_data!$A$3:$CR$3,0))</f>
        <v>12123.342563507422</v>
      </c>
      <c r="J5" s="87">
        <f>INDEX(raw_data!$A$3:$CR$330,MATCH(data!$B5,raw_data!$F$3:$F$330,0), MATCH(data!J$3,raw_data!$A$3:$CR$3,0))</f>
        <v>13126.025189073</v>
      </c>
      <c r="K5" s="61">
        <f>INDEX(raw_data!$A$3:$CR$330,MATCH(data!$B5,raw_data!$F$3:$F$330,0), MATCH(data!K$3,raw_data!$A$3:$CR$3,0))</f>
        <v>62.902067792541814</v>
      </c>
      <c r="L5" s="20">
        <f>INDEX(raw_data!$A$3:$CR$330,MATCH(data!$B5,raw_data!$F$3:$F$330,0), MATCH(data!L$3,raw_data!$A$3:$CR$3,0))</f>
        <v>22.5</v>
      </c>
      <c r="M5" s="20">
        <f>INDEX(raw_data!$A$3:$CR$330,MATCH(data!$B5,raw_data!$F$3:$F$330,0), MATCH(data!M$3,raw_data!$A$3:$CR$3,0))</f>
        <v>22.5</v>
      </c>
      <c r="N5" s="20">
        <f>INDEX(raw_data!$A$3:$CR$330,MATCH(data!$B5,raw_data!$F$3:$F$330,0), MATCH(data!N$3,raw_data!$A$3:$CR$3,0))</f>
        <v>0</v>
      </c>
      <c r="O5" s="20">
        <f>INDEX(raw_data!$A$3:$CR$330,MATCH(data!$B5,raw_data!$F$3:$F$330,0), MATCH(data!O$3,raw_data!$A$3:$CR$3,0))</f>
        <v>50</v>
      </c>
      <c r="P5" s="20">
        <f>INDEX(raw_data!$A$3:$CR$330,MATCH(data!$B5,raw_data!$F$3:$F$330,0), MATCH(data!P$3,raw_data!$A$3:$CR$3,0))</f>
        <v>50</v>
      </c>
      <c r="Q5" s="20">
        <f>INDEX(raw_data!$A$3:$CR$330,MATCH(data!$B5,raw_data!$F$3:$F$330,0), MATCH(data!Q$3,raw_data!$A$3:$CR$3,0))</f>
        <v>5</v>
      </c>
      <c r="R5" s="20">
        <f>INDEX(raw_data!$A$3:$CR$330,MATCH(data!$B5,raw_data!$F$3:$F$330,0), MATCH(data!R$3,raw_data!$A$3:$CR$3,0))</f>
        <v>5</v>
      </c>
      <c r="S5" s="20">
        <f>INDEX(raw_data!$A$3:$CR$330,MATCH(data!$B5,raw_data!$F$3:$F$330,0), MATCH(data!S$3,raw_data!$A$3:$CR$3,0))</f>
        <v>0</v>
      </c>
      <c r="T5" s="20">
        <f>INDEX(raw_data!$A$3:$CR$330,MATCH(data!$B5,raw_data!$F$3:$F$330,0), MATCH(data!T$3,raw_data!$A$3:$CR$3,0))</f>
        <v>0</v>
      </c>
      <c r="U5" s="20">
        <f>INDEX(raw_data!$A$3:$CR$330,MATCH(data!$B5,raw_data!$F$3:$F$330,0), MATCH(data!U$3,raw_data!$A$3:$CR$3,0))</f>
        <v>0</v>
      </c>
      <c r="V5" s="20">
        <f>INDEX(raw_data!$A$3:$CR$330,MATCH(data!$B5,raw_data!$F$3:$F$330,0), MATCH(data!V$3,raw_data!$A$3:$CR$3,0))</f>
        <v>0</v>
      </c>
      <c r="W5" s="20">
        <v>0</v>
      </c>
      <c r="X5" s="20">
        <f>INDEX(raw_data!$A$3:$CR$330,MATCH(data!$B5,raw_data!$F$3:$F$330,0), MATCH(data!X$3,raw_data!$A$3:$CR$3,0))</f>
        <v>0</v>
      </c>
      <c r="Y5" s="20">
        <f>INDEX(raw_data!$A$3:$CR$330,MATCH(data!$B5,raw_data!$F$3:$F$330,0), MATCH(data!Y$3,raw_data!$A$3:$CR$3,0))</f>
        <v>0</v>
      </c>
      <c r="Z5" s="20">
        <f>INDEX(raw_data!$A$3:$CR$330,MATCH(data!$B5,raw_data!$F$3:$F$330,0), MATCH(data!Z$3,raw_data!$A$3:$CR$3,0))</f>
        <v>0</v>
      </c>
      <c r="AA5" s="20">
        <f>INDEX(raw_data!$A$3:$CR$330,MATCH(data!$B5,raw_data!$F$3:$F$330,0), MATCH(data!AA$3,raw_data!$A$3:$CR$3,0))</f>
        <v>0</v>
      </c>
      <c r="AB5" s="20">
        <f>INDEX(raw_data!$A$3:$CR$330,MATCH(data!$B5,raw_data!$F$3:$F$330,0), MATCH(data!AB$3,raw_data!$A$3:$CR$3,0))</f>
        <v>0</v>
      </c>
      <c r="AC5" s="20">
        <f>INDEX(raw_data!$A$3:$CR$330,MATCH(data!$B5,raw_data!$F$3:$F$330,0), MATCH(data!AC$3,raw_data!$A$3:$CR$3,0))</f>
        <v>0</v>
      </c>
      <c r="AD5" s="20">
        <f>INDEX(raw_data!$A$3:$CR$330,MATCH(data!$B5,raw_data!$F$3:$F$330,0), MATCH(data!AD$3,raw_data!$A$3:$CR$3,0))</f>
        <v>0</v>
      </c>
      <c r="AE5" s="20">
        <f>INDEX(raw_data!$A$3:$CR$330,MATCH(data!$B5,raw_data!$F$3:$F$330,0), MATCH(data!AE$3,raw_data!$A$3:$CR$3,0))</f>
        <v>0</v>
      </c>
      <c r="AF5" s="20">
        <f>INDEX(raw_data!$A$3:$CR$330,MATCH(data!$B5,raw_data!$F$3:$F$330,0), MATCH(data!AF$3,raw_data!$A$3:$CR$3,0))</f>
        <v>0</v>
      </c>
      <c r="AG5" s="20" t="str">
        <f>INDEX(raw_data!$A$3:$CR$330,MATCH(data!$B5,raw_data!$F$3:$F$330,0), MATCH(data!AG$3,raw_data!$A$3:$CR$3,0))</f>
        <v>Roberts (2016); World J Surg</v>
      </c>
      <c r="AH5" s="20" t="str">
        <f>INDEX(raw_data!$A$3:$CR$330,MATCH(data!$B5,raw_data!$F$3:$F$330,0), MATCH(data!AH$3,raw_data!$A$3:$CR$3,0))</f>
        <v>Elective caesarian section, using Zambian life expectancy</v>
      </c>
      <c r="AI5" s="61">
        <f t="shared" ref="AI5:AI69" si="2">F5/E5</f>
        <v>34.099539999999998</v>
      </c>
      <c r="AL5" s="67"/>
    </row>
    <row r="6" spans="1:38">
      <c r="A6" s="20" t="str">
        <f>INDEX(raw_data!$A$3:$CR$330,MATCH(data!$B6,raw_data!$F$3:$F$330,0), MATCH(data!A$3,raw_data!$A$3:$CR$3,0))</f>
        <v>RMNCH</v>
      </c>
      <c r="B6" s="22" t="s">
        <v>124</v>
      </c>
      <c r="C6" s="20" t="str">
        <f>INDEX(raw_data!$A$3:$CR$330,MATCH(data!$B6,raw_data!$F$3:$F$330,0), MATCH(data!C$3,raw_data!$A$3:$CR$3,0))</f>
        <v>Safe abortion services</v>
      </c>
      <c r="D6" s="20" t="str">
        <f>INDEX(raw_data!$A$3:$CR$330,MATCH(data!$B6,raw_data!$F$3:$F$330,0), MATCH(data!D$3,raw_data!$A$3:$CR$3,0))</f>
        <v>1 year</v>
      </c>
      <c r="E6" s="61">
        <f>INDEX(raw_data!$A$3:$CR$330,MATCH(data!$B6,raw_data!$F$3:$F$330,0), MATCH(data!E$3,raw_data!$A$3:$CR$3,0))</f>
        <v>5.9999999999999991E-2</v>
      </c>
      <c r="F6" s="61">
        <f>INDEX(raw_data!$A$3:$CR$330,MATCH(data!$B6,raw_data!$F$3:$F$330,0), MATCH(data!F$3,raw_data!$A$3:$CR$3,0))</f>
        <v>29.082644676109567</v>
      </c>
      <c r="G6" s="61">
        <f t="shared" si="1"/>
        <v>-0.12884834205265952</v>
      </c>
      <c r="H6" s="87">
        <f>INDEX(raw_data!$A$3:$CR$330,MATCH(data!$B6,raw_data!$F$3:$F$330,0), MATCH(data!H$3,raw_data!$A$3:$CR$3,0))</f>
        <v>3.3</v>
      </c>
      <c r="I6" s="87">
        <f>INDEX(raw_data!$A$3:$CR$330,MATCH(data!$B6,raw_data!$F$3:$F$330,0), MATCH(data!I$3,raw_data!$A$3:$CR$3,0))</f>
        <v>11187.156779999999</v>
      </c>
      <c r="J6" s="87">
        <f>INDEX(raw_data!$A$3:$CR$330,MATCH(data!$B6,raw_data!$F$3:$F$330,0), MATCH(data!J$3,raw_data!$A$3:$CR$3,0))</f>
        <v>339004.75090909086</v>
      </c>
      <c r="K6" s="61">
        <f>INDEX(raw_data!$A$3:$CR$330,MATCH(data!$B6,raw_data!$F$3:$F$330,0), MATCH(data!K$3,raw_data!$A$3:$CR$3,0))</f>
        <v>1.258452372322008</v>
      </c>
      <c r="L6" s="20">
        <f>INDEX(raw_data!$A$3:$CR$330,MATCH(data!$B6,raw_data!$F$3:$F$330,0), MATCH(data!L$3,raw_data!$A$3:$CR$3,0))</f>
        <v>15</v>
      </c>
      <c r="M6" s="20">
        <f>INDEX(raw_data!$A$3:$CR$330,MATCH(data!$B6,raw_data!$F$3:$F$330,0), MATCH(data!M$3,raw_data!$A$3:$CR$3,0))</f>
        <v>6</v>
      </c>
      <c r="N6" s="20">
        <f>INDEX(raw_data!$A$3:$CR$330,MATCH(data!$B6,raw_data!$F$3:$F$330,0), MATCH(data!N$3,raw_data!$A$3:$CR$3,0))</f>
        <v>0.75</v>
      </c>
      <c r="O6" s="20">
        <f>INDEX(raw_data!$A$3:$CR$330,MATCH(data!$B6,raw_data!$F$3:$F$330,0), MATCH(data!O$3,raw_data!$A$3:$CR$3,0))</f>
        <v>28</v>
      </c>
      <c r="P6" s="20">
        <f>INDEX(raw_data!$A$3:$CR$330,MATCH(data!$B6,raw_data!$F$3:$F$330,0), MATCH(data!P$3,raw_data!$A$3:$CR$3,0))</f>
        <v>12</v>
      </c>
      <c r="Q6" s="20">
        <f>INDEX(raw_data!$A$3:$CR$330,MATCH(data!$B6,raw_data!$F$3:$F$330,0), MATCH(data!Q$3,raw_data!$A$3:$CR$3,0))</f>
        <v>0.25</v>
      </c>
      <c r="R6" s="20">
        <f>INDEX(raw_data!$A$3:$CR$330,MATCH(data!$B6,raw_data!$F$3:$F$330,0), MATCH(data!R$3,raw_data!$A$3:$CR$3,0))</f>
        <v>1.25</v>
      </c>
      <c r="S6" s="20">
        <f>INDEX(raw_data!$A$3:$CR$330,MATCH(data!$B6,raw_data!$F$3:$F$330,0), MATCH(data!S$3,raw_data!$A$3:$CR$3,0))</f>
        <v>3.5</v>
      </c>
      <c r="T6" s="20">
        <f>INDEX(raw_data!$A$3:$CR$330,MATCH(data!$B6,raw_data!$F$3:$F$330,0), MATCH(data!T$3,raw_data!$A$3:$CR$3,0))</f>
        <v>0</v>
      </c>
      <c r="U6" s="20">
        <f>INDEX(raw_data!$A$3:$CR$330,MATCH(data!$B6,raw_data!$F$3:$F$330,0), MATCH(data!U$3,raw_data!$A$3:$CR$3,0))</f>
        <v>0.25</v>
      </c>
      <c r="V6" s="20">
        <f>INDEX(raw_data!$A$3:$CR$330,MATCH(data!$B6,raw_data!$F$3:$F$330,0), MATCH(data!V$3,raw_data!$A$3:$CR$3,0))</f>
        <v>1</v>
      </c>
      <c r="W6" s="20">
        <v>0</v>
      </c>
      <c r="X6" s="20">
        <f>INDEX(raw_data!$A$3:$CR$330,MATCH(data!$B6,raw_data!$F$3:$F$330,0), MATCH(data!X$3,raw_data!$A$3:$CR$3,0))</f>
        <v>0</v>
      </c>
      <c r="Y6" s="20">
        <f>INDEX(raw_data!$A$3:$CR$330,MATCH(data!$B6,raw_data!$F$3:$F$330,0), MATCH(data!Y$3,raw_data!$A$3:$CR$3,0))</f>
        <v>0</v>
      </c>
      <c r="Z6" s="20">
        <f>INDEX(raw_data!$A$3:$CR$330,MATCH(data!$B6,raw_data!$F$3:$F$330,0), MATCH(data!Z$3,raw_data!$A$3:$CR$3,0))</f>
        <v>0</v>
      </c>
      <c r="AA6" s="20">
        <f>INDEX(raw_data!$A$3:$CR$330,MATCH(data!$B6,raw_data!$F$3:$F$330,0), MATCH(data!AA$3,raw_data!$A$3:$CR$3,0))</f>
        <v>0</v>
      </c>
      <c r="AB6" s="20">
        <f>INDEX(raw_data!$A$3:$CR$330,MATCH(data!$B6,raw_data!$F$3:$F$330,0), MATCH(data!AB$3,raw_data!$A$3:$CR$3,0))</f>
        <v>0</v>
      </c>
      <c r="AC6" s="20">
        <f>INDEX(raw_data!$A$3:$CR$330,MATCH(data!$B6,raw_data!$F$3:$F$330,0), MATCH(data!AC$3,raw_data!$A$3:$CR$3,0))</f>
        <v>0</v>
      </c>
      <c r="AD6" s="20">
        <f>INDEX(raw_data!$A$3:$CR$330,MATCH(data!$B6,raw_data!$F$3:$F$330,0), MATCH(data!AD$3,raw_data!$A$3:$CR$3,0))</f>
        <v>0</v>
      </c>
      <c r="AE6" s="20">
        <f>INDEX(raw_data!$A$3:$CR$330,MATCH(data!$B6,raw_data!$F$3:$F$330,0), MATCH(data!AE$3,raw_data!$A$3:$CR$3,0))</f>
        <v>0</v>
      </c>
      <c r="AF6" s="20">
        <f>INDEX(raw_data!$A$3:$CR$330,MATCH(data!$B6,raw_data!$F$3:$F$330,0), MATCH(data!AF$3,raw_data!$A$3:$CR$3,0))</f>
        <v>0</v>
      </c>
      <c r="AG6" s="20" t="str">
        <f>INDEX(raw_data!$A$3:$CR$330,MATCH(data!$B6,raw_data!$F$3:$F$330,0), MATCH(data!AG$3,raw_data!$A$3:$CR$3,0))</f>
        <v>WHO-CHOICE</v>
      </c>
      <c r="AH6" s="20" t="str">
        <f>INDEX(raw_data!$A$3:$CR$330,MATCH(data!$B6,raw_data!$F$3:$F$330,0), MATCH(data!AH$3,raw_data!$A$3:$CR$3,0))</f>
        <v/>
      </c>
      <c r="AI6" s="61">
        <f t="shared" si="2"/>
        <v>484.71074460182621</v>
      </c>
      <c r="AL6" s="67"/>
    </row>
    <row r="7" spans="1:38">
      <c r="A7" s="20" t="str">
        <f>INDEX(raw_data!$A$3:$CR$330,MATCH(data!$B7,raw_data!$F$3:$F$330,0), MATCH(data!A$3,raw_data!$A$3:$CR$3,0))</f>
        <v>RMNCH</v>
      </c>
      <c r="B7" s="22" t="s">
        <v>128</v>
      </c>
      <c r="C7" s="20" t="str">
        <f>INDEX(raw_data!$A$3:$CR$330,MATCH(data!$B7,raw_data!$F$3:$F$330,0), MATCH(data!C$3,raw_data!$A$3:$CR$3,0))</f>
        <v>Post-abortion case management</v>
      </c>
      <c r="D7" s="20" t="str">
        <f>INDEX(raw_data!$A$3:$CR$330,MATCH(data!$B7,raw_data!$F$3:$F$330,0), MATCH(data!D$3,raw_data!$A$3:$CR$3,0))</f>
        <v>1 year</v>
      </c>
      <c r="E7" s="61">
        <f>INDEX(raw_data!$A$3:$CR$330,MATCH(data!$B7,raw_data!$F$3:$F$330,0), MATCH(data!E$3,raw_data!$A$3:$CR$3,0))</f>
        <v>0.05</v>
      </c>
      <c r="F7" s="61">
        <f>INDEX(raw_data!$A$3:$CR$330,MATCH(data!$B7,raw_data!$F$3:$F$330,0), MATCH(data!F$3,raw_data!$A$3:$CR$3,0))</f>
        <v>28.699553181407602</v>
      </c>
      <c r="G7" s="61">
        <f t="shared" si="1"/>
        <v>-0.1363607349442052</v>
      </c>
      <c r="H7" s="87">
        <f>INDEX(raw_data!$A$3:$CR$330,MATCH(data!$B7,raw_data!$F$3:$F$330,0), MATCH(data!H$3,raw_data!$A$3:$CR$3,0))</f>
        <v>100</v>
      </c>
      <c r="I7" s="87">
        <f>INDEX(raw_data!$A$3:$CR$330,MATCH(data!$B7,raw_data!$F$3:$F$330,0), MATCH(data!I$3,raw_data!$A$3:$CR$3,0))</f>
        <v>16950.237539999998</v>
      </c>
      <c r="J7" s="87">
        <f>INDEX(raw_data!$A$3:$CR$330,MATCH(data!$B7,raw_data!$F$3:$F$330,0), MATCH(data!J$3,raw_data!$A$3:$CR$3,0))</f>
        <v>16950.237539999998</v>
      </c>
      <c r="K7" s="61">
        <f>INDEX(raw_data!$A$3:$CR$330,MATCH(data!$B7,raw_data!$F$3:$F$330,0), MATCH(data!K$3,raw_data!$A$3:$CR$3,0))</f>
        <v>15.560670339212292</v>
      </c>
      <c r="L7" s="20">
        <f>INDEX(raw_data!$A$3:$CR$330,MATCH(data!$B7,raw_data!$F$3:$F$330,0), MATCH(data!L$3,raw_data!$A$3:$CR$3,0))</f>
        <v>28</v>
      </c>
      <c r="M7" s="20">
        <f>INDEX(raw_data!$A$3:$CR$330,MATCH(data!$B7,raw_data!$F$3:$F$330,0), MATCH(data!M$3,raw_data!$A$3:$CR$3,0))</f>
        <v>6</v>
      </c>
      <c r="N7" s="20">
        <f>INDEX(raw_data!$A$3:$CR$330,MATCH(data!$B7,raw_data!$F$3:$F$330,0), MATCH(data!N$3,raw_data!$A$3:$CR$3,0))</f>
        <v>0.75</v>
      </c>
      <c r="O7" s="20">
        <f>INDEX(raw_data!$A$3:$CR$330,MATCH(data!$B7,raw_data!$F$3:$F$330,0), MATCH(data!O$3,raw_data!$A$3:$CR$3,0))</f>
        <v>28</v>
      </c>
      <c r="P7" s="20">
        <f>INDEX(raw_data!$A$3:$CR$330,MATCH(data!$B7,raw_data!$F$3:$F$330,0), MATCH(data!P$3,raw_data!$A$3:$CR$3,0))</f>
        <v>12</v>
      </c>
      <c r="Q7" s="20">
        <f>INDEX(raw_data!$A$3:$CR$330,MATCH(data!$B7,raw_data!$F$3:$F$330,0), MATCH(data!Q$3,raw_data!$A$3:$CR$3,0))</f>
        <v>0.25</v>
      </c>
      <c r="R7" s="20">
        <f>INDEX(raw_data!$A$3:$CR$330,MATCH(data!$B7,raw_data!$F$3:$F$330,0), MATCH(data!R$3,raw_data!$A$3:$CR$3,0))</f>
        <v>1.25</v>
      </c>
      <c r="S7" s="20">
        <f>INDEX(raw_data!$A$3:$CR$330,MATCH(data!$B7,raw_data!$F$3:$F$330,0), MATCH(data!S$3,raw_data!$A$3:$CR$3,0))</f>
        <v>3.5</v>
      </c>
      <c r="T7" s="20">
        <f>INDEX(raw_data!$A$3:$CR$330,MATCH(data!$B7,raw_data!$F$3:$F$330,0), MATCH(data!T$3,raw_data!$A$3:$CR$3,0))</f>
        <v>0</v>
      </c>
      <c r="U7" s="20">
        <f>INDEX(raw_data!$A$3:$CR$330,MATCH(data!$B7,raw_data!$F$3:$F$330,0), MATCH(data!U$3,raw_data!$A$3:$CR$3,0))</f>
        <v>1.25</v>
      </c>
      <c r="V7" s="20">
        <f>INDEX(raw_data!$A$3:$CR$330,MATCH(data!$B7,raw_data!$F$3:$F$330,0), MATCH(data!V$3,raw_data!$A$3:$CR$3,0))</f>
        <v>1.5</v>
      </c>
      <c r="W7" s="20">
        <v>0</v>
      </c>
      <c r="X7" s="20">
        <f>INDEX(raw_data!$A$3:$CR$330,MATCH(data!$B7,raw_data!$F$3:$F$330,0), MATCH(data!X$3,raw_data!$A$3:$CR$3,0))</f>
        <v>0</v>
      </c>
      <c r="Y7" s="20">
        <f>INDEX(raw_data!$A$3:$CR$330,MATCH(data!$B7,raw_data!$F$3:$F$330,0), MATCH(data!Y$3,raw_data!$A$3:$CR$3,0))</f>
        <v>0</v>
      </c>
      <c r="Z7" s="20">
        <f>INDEX(raw_data!$A$3:$CR$330,MATCH(data!$B7,raw_data!$F$3:$F$330,0), MATCH(data!Z$3,raw_data!$A$3:$CR$3,0))</f>
        <v>0</v>
      </c>
      <c r="AA7" s="20">
        <f>INDEX(raw_data!$A$3:$CR$330,MATCH(data!$B7,raw_data!$F$3:$F$330,0), MATCH(data!AA$3,raw_data!$A$3:$CR$3,0))</f>
        <v>0</v>
      </c>
      <c r="AB7" s="20">
        <f>INDEX(raw_data!$A$3:$CR$330,MATCH(data!$B7,raw_data!$F$3:$F$330,0), MATCH(data!AB$3,raw_data!$A$3:$CR$3,0))</f>
        <v>0</v>
      </c>
      <c r="AC7" s="20">
        <f>INDEX(raw_data!$A$3:$CR$330,MATCH(data!$B7,raw_data!$F$3:$F$330,0), MATCH(data!AC$3,raw_data!$A$3:$CR$3,0))</f>
        <v>0</v>
      </c>
      <c r="AD7" s="20">
        <f>INDEX(raw_data!$A$3:$CR$330,MATCH(data!$B7,raw_data!$F$3:$F$330,0), MATCH(data!AD$3,raw_data!$A$3:$CR$3,0))</f>
        <v>0</v>
      </c>
      <c r="AE7" s="20">
        <f>INDEX(raw_data!$A$3:$CR$330,MATCH(data!$B7,raw_data!$F$3:$F$330,0), MATCH(data!AE$3,raw_data!$A$3:$CR$3,0))</f>
        <v>0</v>
      </c>
      <c r="AF7" s="20">
        <f>INDEX(raw_data!$A$3:$CR$330,MATCH(data!$B7,raw_data!$F$3:$F$330,0), MATCH(data!AF$3,raw_data!$A$3:$CR$3,0))</f>
        <v>0</v>
      </c>
      <c r="AG7" s="20" t="str">
        <f>INDEX(raw_data!$A$3:$CR$330,MATCH(data!$B7,raw_data!$F$3:$F$330,0), MATCH(data!AG$3,raw_data!$A$3:$CR$3,0))</f>
        <v>WHO-CHOICE</v>
      </c>
      <c r="AH7" s="20" t="str">
        <f>INDEX(raw_data!$A$3:$CR$330,MATCH(data!$B7,raw_data!$F$3:$F$330,0), MATCH(data!AH$3,raw_data!$A$3:$CR$3,0))</f>
        <v/>
      </c>
      <c r="AI7" s="61">
        <f t="shared" si="2"/>
        <v>573.99106362815201</v>
      </c>
      <c r="AL7" s="67"/>
    </row>
    <row r="8" spans="1:38">
      <c r="A8" s="20" t="str">
        <f>INDEX(raw_data!$A$3:$CR$330,MATCH(data!$B8,raw_data!$F$3:$F$330,0), MATCH(data!A$3,raw_data!$A$3:$CR$3,0))</f>
        <v>RMNCH</v>
      </c>
      <c r="B8" s="22" t="s">
        <v>131</v>
      </c>
      <c r="C8" s="20" t="str">
        <f>INDEX(raw_data!$A$3:$CR$330,MATCH(data!$B8,raw_data!$F$3:$F$330,0), MATCH(data!C$3,raw_data!$A$3:$CR$3,0))</f>
        <v>Ectopic case management</v>
      </c>
      <c r="D8" s="20" t="str">
        <f>INDEX(raw_data!$A$3:$CR$330,MATCH(data!$B8,raw_data!$F$3:$F$330,0), MATCH(data!D$3,raw_data!$A$3:$CR$3,0))</f>
        <v>1 year</v>
      </c>
      <c r="E8" s="61">
        <f>INDEX(raw_data!$A$3:$CR$330,MATCH(data!$B8,raw_data!$F$3:$F$330,0), MATCH(data!E$3,raw_data!$A$3:$CR$3,0))</f>
        <v>2.0000000000000004E-2</v>
      </c>
      <c r="F8" s="61">
        <f>INDEX(raw_data!$A$3:$CR$330,MATCH(data!$B8,raw_data!$F$3:$F$330,0), MATCH(data!F$3,raw_data!$A$3:$CR$3,0))</f>
        <v>27.134878281359807</v>
      </c>
      <c r="G8" s="61">
        <f t="shared" si="1"/>
        <v>-0.15620050832051824</v>
      </c>
      <c r="H8" s="87">
        <f>INDEX(raw_data!$A$3:$CR$330,MATCH(data!$B8,raw_data!$F$3:$F$330,0), MATCH(data!H$3,raw_data!$A$3:$CR$3,0))</f>
        <v>100</v>
      </c>
      <c r="I8" s="87">
        <f>INDEX(raw_data!$A$3:$CR$330,MATCH(data!$B8,raw_data!$F$3:$F$330,0), MATCH(data!I$3,raw_data!$A$3:$CR$3,0))</f>
        <v>25737.30429</v>
      </c>
      <c r="J8" s="87">
        <f>INDEX(raw_data!$A$3:$CR$330,MATCH(data!$B8,raw_data!$F$3:$F$330,0), MATCH(data!J$3,raw_data!$A$3:$CR$3,0))</f>
        <v>25737.30429</v>
      </c>
      <c r="K8" s="61">
        <f>INDEX(raw_data!$A$3:$CR$330,MATCH(data!$B8,raw_data!$F$3:$F$330,0), MATCH(data!K$3,raw_data!$A$3:$CR$3,0))</f>
        <v>27.390561436918414</v>
      </c>
      <c r="L8" s="20">
        <f>INDEX(raw_data!$A$3:$CR$330,MATCH(data!$B8,raw_data!$F$3:$F$330,0), MATCH(data!L$3,raw_data!$A$3:$CR$3,0))</f>
        <v>10.5</v>
      </c>
      <c r="M8" s="20">
        <f>INDEX(raw_data!$A$3:$CR$330,MATCH(data!$B8,raw_data!$F$3:$F$330,0), MATCH(data!M$3,raw_data!$A$3:$CR$3,0))</f>
        <v>19.5</v>
      </c>
      <c r="N8" s="20">
        <f>INDEX(raw_data!$A$3:$CR$330,MATCH(data!$B8,raw_data!$F$3:$F$330,0), MATCH(data!N$3,raw_data!$A$3:$CR$3,0))</f>
        <v>0</v>
      </c>
      <c r="O8" s="20">
        <f>INDEX(raw_data!$A$3:$CR$330,MATCH(data!$B8,raw_data!$F$3:$F$330,0), MATCH(data!O$3,raw_data!$A$3:$CR$3,0))</f>
        <v>30</v>
      </c>
      <c r="P8" s="20">
        <f>INDEX(raw_data!$A$3:$CR$330,MATCH(data!$B8,raw_data!$F$3:$F$330,0), MATCH(data!P$3,raw_data!$A$3:$CR$3,0))</f>
        <v>30</v>
      </c>
      <c r="Q8" s="20">
        <f>INDEX(raw_data!$A$3:$CR$330,MATCH(data!$B8,raw_data!$F$3:$F$330,0), MATCH(data!Q$3,raw_data!$A$3:$CR$3,0))</f>
        <v>0</v>
      </c>
      <c r="R8" s="20">
        <f>INDEX(raw_data!$A$3:$CR$330,MATCH(data!$B8,raw_data!$F$3:$F$330,0), MATCH(data!R$3,raw_data!$A$3:$CR$3,0))</f>
        <v>2</v>
      </c>
      <c r="S8" s="20">
        <f>INDEX(raw_data!$A$3:$CR$330,MATCH(data!$B8,raw_data!$F$3:$F$330,0), MATCH(data!S$3,raw_data!$A$3:$CR$3,0))</f>
        <v>0</v>
      </c>
      <c r="T8" s="20">
        <f>INDEX(raw_data!$A$3:$CR$330,MATCH(data!$B8,raw_data!$F$3:$F$330,0), MATCH(data!T$3,raw_data!$A$3:$CR$3,0))</f>
        <v>0</v>
      </c>
      <c r="U8" s="20">
        <f>INDEX(raw_data!$A$3:$CR$330,MATCH(data!$B8,raw_data!$F$3:$F$330,0), MATCH(data!U$3,raw_data!$A$3:$CR$3,0))</f>
        <v>0</v>
      </c>
      <c r="V8" s="20">
        <f>INDEX(raw_data!$A$3:$CR$330,MATCH(data!$B8,raw_data!$F$3:$F$330,0), MATCH(data!V$3,raw_data!$A$3:$CR$3,0))</f>
        <v>0</v>
      </c>
      <c r="W8" s="20">
        <v>0</v>
      </c>
      <c r="X8" s="20">
        <f>INDEX(raw_data!$A$3:$CR$330,MATCH(data!$B8,raw_data!$F$3:$F$330,0), MATCH(data!X$3,raw_data!$A$3:$CR$3,0))</f>
        <v>0</v>
      </c>
      <c r="Y8" s="20">
        <f>INDEX(raw_data!$A$3:$CR$330,MATCH(data!$B8,raw_data!$F$3:$F$330,0), MATCH(data!Y$3,raw_data!$A$3:$CR$3,0))</f>
        <v>0</v>
      </c>
      <c r="Z8" s="20">
        <f>INDEX(raw_data!$A$3:$CR$330,MATCH(data!$B8,raw_data!$F$3:$F$330,0), MATCH(data!Z$3,raw_data!$A$3:$CR$3,0))</f>
        <v>0</v>
      </c>
      <c r="AA8" s="20">
        <f>INDEX(raw_data!$A$3:$CR$330,MATCH(data!$B8,raw_data!$F$3:$F$330,0), MATCH(data!AA$3,raw_data!$A$3:$CR$3,0))</f>
        <v>0</v>
      </c>
      <c r="AB8" s="20">
        <f>INDEX(raw_data!$A$3:$CR$330,MATCH(data!$B8,raw_data!$F$3:$F$330,0), MATCH(data!AB$3,raw_data!$A$3:$CR$3,0))</f>
        <v>0</v>
      </c>
      <c r="AC8" s="20">
        <f>INDEX(raw_data!$A$3:$CR$330,MATCH(data!$B8,raw_data!$F$3:$F$330,0), MATCH(data!AC$3,raw_data!$A$3:$CR$3,0))</f>
        <v>0</v>
      </c>
      <c r="AD8" s="20">
        <f>INDEX(raw_data!$A$3:$CR$330,MATCH(data!$B8,raw_data!$F$3:$F$330,0), MATCH(data!AD$3,raw_data!$A$3:$CR$3,0))</f>
        <v>0</v>
      </c>
      <c r="AE8" s="20">
        <f>INDEX(raw_data!$A$3:$CR$330,MATCH(data!$B8,raw_data!$F$3:$F$330,0), MATCH(data!AE$3,raw_data!$A$3:$CR$3,0))</f>
        <v>0</v>
      </c>
      <c r="AF8" s="20">
        <f>INDEX(raw_data!$A$3:$CR$330,MATCH(data!$B8,raw_data!$F$3:$F$330,0), MATCH(data!AF$3,raw_data!$A$3:$CR$3,0))</f>
        <v>0</v>
      </c>
      <c r="AG8" s="20" t="str">
        <f>INDEX(raw_data!$A$3:$CR$330,MATCH(data!$B8,raw_data!$F$3:$F$330,0), MATCH(data!AG$3,raw_data!$A$3:$CR$3,0))</f>
        <v>WHO-CHOICE</v>
      </c>
      <c r="AH8" s="20" t="str">
        <f>INDEX(raw_data!$A$3:$CR$330,MATCH(data!$B8,raw_data!$F$3:$F$330,0), MATCH(data!AH$3,raw_data!$A$3:$CR$3,0))</f>
        <v/>
      </c>
      <c r="AI8" s="61">
        <f t="shared" si="2"/>
        <v>1356.7439140679901</v>
      </c>
      <c r="AL8" s="67"/>
    </row>
    <row r="9" spans="1:38">
      <c r="A9" s="20" t="str">
        <f>INDEX(raw_data!$A$3:$CR$330,MATCH(data!$B9,raw_data!$F$3:$F$330,0), MATCH(data!A$3,raw_data!$A$3:$CR$3,0))</f>
        <v>RMNCH</v>
      </c>
      <c r="B9" s="22" t="s">
        <v>133</v>
      </c>
      <c r="C9" s="20" t="str">
        <f>INDEX(raw_data!$A$3:$CR$330,MATCH(data!$B9,raw_data!$F$3:$F$330,0), MATCH(data!C$3,raw_data!$A$3:$CR$3,0))</f>
        <v>Basic ANC</v>
      </c>
      <c r="D9" s="20" t="str">
        <f>INDEX(raw_data!$A$3:$CR$330,MATCH(data!$B9,raw_data!$F$3:$F$330,0), MATCH(data!D$3,raw_data!$A$3:$CR$3,0))</f>
        <v>1 year</v>
      </c>
      <c r="E9" s="61">
        <f>INDEX(raw_data!$A$3:$CR$330,MATCH(data!$B9,raw_data!$F$3:$F$330,0), MATCH(data!E$3,raw_data!$A$3:$CR$3,0))</f>
        <v>8.0650027498696417E-2</v>
      </c>
      <c r="F9" s="61">
        <f>INDEX(raw_data!$A$3:$CR$330,MATCH(data!$B9,raw_data!$F$3:$F$330,0), MATCH(data!F$3,raw_data!$A$3:$CR$3,0))</f>
        <v>2.0934393924194015</v>
      </c>
      <c r="G9" s="61">
        <f t="shared" si="1"/>
        <v>6.7056265210258745E-2</v>
      </c>
      <c r="H9" s="87">
        <f>INDEX(raw_data!$A$3:$CR$330,MATCH(data!$B9,raw_data!$F$3:$F$330,0), MATCH(data!H$3,raw_data!$A$3:$CR$3,0))</f>
        <v>100</v>
      </c>
      <c r="I9" s="87">
        <f>INDEX(raw_data!$A$3:$CR$330,MATCH(data!$B9,raw_data!$F$3:$F$330,0), MATCH(data!I$3,raw_data!$A$3:$CR$3,0))</f>
        <v>2573730.4292299999</v>
      </c>
      <c r="J9" s="87">
        <f>INDEX(raw_data!$A$3:$CR$330,MATCH(data!$B9,raw_data!$F$3:$F$330,0), MATCH(data!J$3,raw_data!$A$3:$CR$3,0))</f>
        <v>2573730.4292299999</v>
      </c>
      <c r="K9" s="61">
        <f>INDEX(raw_data!$A$3:$CR$330,MATCH(data!$B9,raw_data!$F$3:$F$330,0), MATCH(data!K$3,raw_data!$A$3:$CR$3,0))</f>
        <v>38.911173166152594</v>
      </c>
      <c r="L9" s="20">
        <f>INDEX(raw_data!$A$3:$CR$330,MATCH(data!$B9,raw_data!$F$3:$F$330,0), MATCH(data!L$3,raw_data!$A$3:$CR$3,0))</f>
        <v>1.5</v>
      </c>
      <c r="M9" s="20">
        <f>INDEX(raw_data!$A$3:$CR$330,MATCH(data!$B9,raw_data!$F$3:$F$330,0), MATCH(data!M$3,raw_data!$A$3:$CR$3,0))</f>
        <v>1.5</v>
      </c>
      <c r="N9" s="20">
        <f>INDEX(raw_data!$A$3:$CR$330,MATCH(data!$B9,raw_data!$F$3:$F$330,0), MATCH(data!N$3,raw_data!$A$3:$CR$3,0))</f>
        <v>0</v>
      </c>
      <c r="O9" s="20">
        <f>INDEX(raw_data!$A$3:$CR$330,MATCH(data!$B9,raw_data!$F$3:$F$330,0), MATCH(data!O$3,raw_data!$A$3:$CR$3,0))</f>
        <v>30</v>
      </c>
      <c r="P9" s="20">
        <f>INDEX(raw_data!$A$3:$CR$330,MATCH(data!$B9,raw_data!$F$3:$F$330,0), MATCH(data!P$3,raw_data!$A$3:$CR$3,0))</f>
        <v>30</v>
      </c>
      <c r="Q9" s="20">
        <f>INDEX(raw_data!$A$3:$CR$330,MATCH(data!$B9,raw_data!$F$3:$F$330,0), MATCH(data!Q$3,raw_data!$A$3:$CR$3,0))</f>
        <v>0</v>
      </c>
      <c r="R9" s="20">
        <f>INDEX(raw_data!$A$3:$CR$330,MATCH(data!$B9,raw_data!$F$3:$F$330,0), MATCH(data!R$3,raw_data!$A$3:$CR$3,0))</f>
        <v>0</v>
      </c>
      <c r="S9" s="20">
        <f>INDEX(raw_data!$A$3:$CR$330,MATCH(data!$B9,raw_data!$F$3:$F$330,0), MATCH(data!S$3,raw_data!$A$3:$CR$3,0))</f>
        <v>0</v>
      </c>
      <c r="T9" s="20">
        <f>INDEX(raw_data!$A$3:$CR$330,MATCH(data!$B9,raw_data!$F$3:$F$330,0), MATCH(data!T$3,raw_data!$A$3:$CR$3,0))</f>
        <v>0</v>
      </c>
      <c r="U9" s="20">
        <f>INDEX(raw_data!$A$3:$CR$330,MATCH(data!$B9,raw_data!$F$3:$F$330,0), MATCH(data!U$3,raw_data!$A$3:$CR$3,0))</f>
        <v>0</v>
      </c>
      <c r="V9" s="20">
        <f>INDEX(raw_data!$A$3:$CR$330,MATCH(data!$B9,raw_data!$F$3:$F$330,0), MATCH(data!V$3,raw_data!$A$3:$CR$3,0))</f>
        <v>0</v>
      </c>
      <c r="W9" s="20">
        <v>0</v>
      </c>
      <c r="X9" s="20">
        <f>INDEX(raw_data!$A$3:$CR$330,MATCH(data!$B9,raw_data!$F$3:$F$330,0), MATCH(data!X$3,raw_data!$A$3:$CR$3,0))</f>
        <v>0</v>
      </c>
      <c r="Y9" s="20">
        <f>INDEX(raw_data!$A$3:$CR$330,MATCH(data!$B9,raw_data!$F$3:$F$330,0), MATCH(data!Y$3,raw_data!$A$3:$CR$3,0))</f>
        <v>0</v>
      </c>
      <c r="Z9" s="20">
        <f>INDEX(raw_data!$A$3:$CR$330,MATCH(data!$B9,raw_data!$F$3:$F$330,0), MATCH(data!Z$3,raw_data!$A$3:$CR$3,0))</f>
        <v>0</v>
      </c>
      <c r="AA9" s="20">
        <f>INDEX(raw_data!$A$3:$CR$330,MATCH(data!$B9,raw_data!$F$3:$F$330,0), MATCH(data!AA$3,raw_data!$A$3:$CR$3,0))</f>
        <v>0</v>
      </c>
      <c r="AB9" s="20">
        <f>INDEX(raw_data!$A$3:$CR$330,MATCH(data!$B9,raw_data!$F$3:$F$330,0), MATCH(data!AB$3,raw_data!$A$3:$CR$3,0))</f>
        <v>0</v>
      </c>
      <c r="AC9" s="20">
        <f>INDEX(raw_data!$A$3:$CR$330,MATCH(data!$B9,raw_data!$F$3:$F$330,0), MATCH(data!AC$3,raw_data!$A$3:$CR$3,0))</f>
        <v>0</v>
      </c>
      <c r="AD9" s="20">
        <f>INDEX(raw_data!$A$3:$CR$330,MATCH(data!$B9,raw_data!$F$3:$F$330,0), MATCH(data!AD$3,raw_data!$A$3:$CR$3,0))</f>
        <v>0</v>
      </c>
      <c r="AE9" s="20">
        <f>INDEX(raw_data!$A$3:$CR$330,MATCH(data!$B9,raw_data!$F$3:$F$330,0), MATCH(data!AE$3,raw_data!$A$3:$CR$3,0))</f>
        <v>0</v>
      </c>
      <c r="AF9" s="20">
        <f>INDEX(raw_data!$A$3:$CR$330,MATCH(data!$B9,raw_data!$F$3:$F$330,0), MATCH(data!AF$3,raw_data!$A$3:$CR$3,0))</f>
        <v>0</v>
      </c>
      <c r="AG9" s="20" t="str">
        <f>INDEX(raw_data!$A$3:$CR$330,MATCH(data!$B9,raw_data!$F$3:$F$330,0), MATCH(data!AG$3,raw_data!$A$3:$CR$3,0))</f>
        <v>Darmstadt, 2004; Lancet</v>
      </c>
      <c r="AH9" s="20" t="str">
        <f>INDEX(raw_data!$A$3:$CR$330,MATCH(data!$B9,raw_data!$F$3:$F$330,0), MATCH(data!AH$3,raw_data!$A$3:$CR$3,0))</f>
        <v>Universal ANC (95%)</v>
      </c>
      <c r="AI9" s="61">
        <f t="shared" si="2"/>
        <v>25.957082190123725</v>
      </c>
      <c r="AL9" s="67"/>
    </row>
    <row r="10" spans="1:38">
      <c r="A10" s="20" t="str">
        <f>INDEX(raw_data!$A$3:$CR$330,MATCH(data!$B10,raw_data!$F$3:$F$330,0), MATCH(data!A$3,raw_data!$A$3:$CR$3,0))</f>
        <v>RMNCH</v>
      </c>
      <c r="B10" s="22" t="s">
        <v>141</v>
      </c>
      <c r="C10" s="20" t="str">
        <f>INDEX(raw_data!$A$3:$CR$330,MATCH(data!$B10,raw_data!$F$3:$F$330,0), MATCH(data!C$3,raw_data!$A$3:$CR$3,0))</f>
        <v>Tetanus toxoid (pregnant women)</v>
      </c>
      <c r="D10" s="20" t="str">
        <f>INDEX(raw_data!$A$3:$CR$330,MATCH(data!$B10,raw_data!$F$3:$F$330,0), MATCH(data!D$3,raw_data!$A$3:$CR$3,0))</f>
        <v>1 year</v>
      </c>
      <c r="E10" s="61">
        <f>INDEX(raw_data!$A$3:$CR$330,MATCH(data!$B10,raw_data!$F$3:$F$330,0), MATCH(data!E$3,raw_data!$A$3:$CR$3,0))</f>
        <v>9.4364158929620148E-2</v>
      </c>
      <c r="F10" s="61">
        <f>INDEX(raw_data!$A$3:$CR$330,MATCH(data!$B10,raw_data!$F$3:$F$330,0), MATCH(data!F$3,raw_data!$A$3:$CR$3,0))</f>
        <v>0.90557602403382209</v>
      </c>
      <c r="G10" s="61">
        <f t="shared" si="1"/>
        <v>8.8483795137192733E-2</v>
      </c>
      <c r="H10" s="87">
        <f>INDEX(raw_data!$A$3:$CR$330,MATCH(data!$B10,raw_data!$F$3:$F$330,0), MATCH(data!H$3,raw_data!$A$3:$CR$3,0))</f>
        <v>85</v>
      </c>
      <c r="I10" s="87">
        <f>INDEX(raw_data!$A$3:$CR$330,MATCH(data!$B10,raw_data!$F$3:$F$330,0), MATCH(data!I$3,raw_data!$A$3:$CR$3,0))</f>
        <v>2187670.8648399999</v>
      </c>
      <c r="J10" s="87">
        <f>INDEX(raw_data!$A$3:$CR$330,MATCH(data!$B10,raw_data!$F$3:$F$330,0), MATCH(data!J$3,raw_data!$A$3:$CR$3,0))</f>
        <v>2573730.4292235295</v>
      </c>
      <c r="K10" s="61">
        <f>INDEX(raw_data!$A$3:$CR$330,MATCH(data!$B10,raw_data!$F$3:$F$330,0), MATCH(data!K$3,raw_data!$A$3:$CR$3,0))</f>
        <v>0.21939893962345811</v>
      </c>
      <c r="L10" s="20">
        <f>INDEX(raw_data!$A$3:$CR$330,MATCH(data!$B10,raw_data!$F$3:$F$330,0), MATCH(data!L$3,raw_data!$A$3:$CR$3,0))</f>
        <v>0</v>
      </c>
      <c r="M10" s="20">
        <f>INDEX(raw_data!$A$3:$CR$330,MATCH(data!$B10,raw_data!$F$3:$F$330,0), MATCH(data!M$3,raw_data!$A$3:$CR$3,0))</f>
        <v>0</v>
      </c>
      <c r="N10" s="20">
        <f>INDEX(raw_data!$A$3:$CR$330,MATCH(data!$B10,raw_data!$F$3:$F$330,0), MATCH(data!N$3,raw_data!$A$3:$CR$3,0))</f>
        <v>0</v>
      </c>
      <c r="O10" s="20">
        <f>INDEX(raw_data!$A$3:$CR$330,MATCH(data!$B10,raw_data!$F$3:$F$330,0), MATCH(data!O$3,raw_data!$A$3:$CR$3,0))</f>
        <v>0</v>
      </c>
      <c r="P10" s="20">
        <f>INDEX(raw_data!$A$3:$CR$330,MATCH(data!$B10,raw_data!$F$3:$F$330,0), MATCH(data!P$3,raw_data!$A$3:$CR$3,0))</f>
        <v>1</v>
      </c>
      <c r="Q10" s="20">
        <f>INDEX(raw_data!$A$3:$CR$330,MATCH(data!$B10,raw_data!$F$3:$F$330,0), MATCH(data!Q$3,raw_data!$A$3:$CR$3,0))</f>
        <v>0</v>
      </c>
      <c r="R10" s="20">
        <f>INDEX(raw_data!$A$3:$CR$330,MATCH(data!$B10,raw_data!$F$3:$F$330,0), MATCH(data!R$3,raw_data!$A$3:$CR$3,0))</f>
        <v>0</v>
      </c>
      <c r="S10" s="20">
        <f>INDEX(raw_data!$A$3:$CR$330,MATCH(data!$B10,raw_data!$F$3:$F$330,0), MATCH(data!S$3,raw_data!$A$3:$CR$3,0))</f>
        <v>1</v>
      </c>
      <c r="T10" s="20">
        <f>INDEX(raw_data!$A$3:$CR$330,MATCH(data!$B10,raw_data!$F$3:$F$330,0), MATCH(data!T$3,raw_data!$A$3:$CR$3,0))</f>
        <v>0</v>
      </c>
      <c r="U10" s="20">
        <f>INDEX(raw_data!$A$3:$CR$330,MATCH(data!$B10,raw_data!$F$3:$F$330,0), MATCH(data!U$3,raw_data!$A$3:$CR$3,0))</f>
        <v>0</v>
      </c>
      <c r="V10" s="20">
        <f>INDEX(raw_data!$A$3:$CR$330,MATCH(data!$B10,raw_data!$F$3:$F$330,0), MATCH(data!V$3,raw_data!$A$3:$CR$3,0))</f>
        <v>0</v>
      </c>
      <c r="W10" s="20">
        <v>0</v>
      </c>
      <c r="X10" s="20">
        <f>INDEX(raw_data!$A$3:$CR$330,MATCH(data!$B10,raw_data!$F$3:$F$330,0), MATCH(data!X$3,raw_data!$A$3:$CR$3,0))</f>
        <v>0</v>
      </c>
      <c r="Y10" s="20">
        <f>INDEX(raw_data!$A$3:$CR$330,MATCH(data!$B10,raw_data!$F$3:$F$330,0), MATCH(data!Y$3,raw_data!$A$3:$CR$3,0))</f>
        <v>0</v>
      </c>
      <c r="Z10" s="20">
        <f>INDEX(raw_data!$A$3:$CR$330,MATCH(data!$B10,raw_data!$F$3:$F$330,0), MATCH(data!Z$3,raw_data!$A$3:$CR$3,0))</f>
        <v>0</v>
      </c>
      <c r="AA10" s="20">
        <f>INDEX(raw_data!$A$3:$CR$330,MATCH(data!$B10,raw_data!$F$3:$F$330,0), MATCH(data!AA$3,raw_data!$A$3:$CR$3,0))</f>
        <v>0</v>
      </c>
      <c r="AB10" s="20">
        <f>INDEX(raw_data!$A$3:$CR$330,MATCH(data!$B10,raw_data!$F$3:$F$330,0), MATCH(data!AB$3,raw_data!$A$3:$CR$3,0))</f>
        <v>0</v>
      </c>
      <c r="AC10" s="20">
        <f>INDEX(raw_data!$A$3:$CR$330,MATCH(data!$B10,raw_data!$F$3:$F$330,0), MATCH(data!AC$3,raw_data!$A$3:$CR$3,0))</f>
        <v>0</v>
      </c>
      <c r="AD10" s="20">
        <f>INDEX(raw_data!$A$3:$CR$330,MATCH(data!$B10,raw_data!$F$3:$F$330,0), MATCH(data!AD$3,raw_data!$A$3:$CR$3,0))</f>
        <v>0</v>
      </c>
      <c r="AE10" s="20">
        <f>INDEX(raw_data!$A$3:$CR$330,MATCH(data!$B10,raw_data!$F$3:$F$330,0), MATCH(data!AE$3,raw_data!$A$3:$CR$3,0))</f>
        <v>0</v>
      </c>
      <c r="AF10" s="20">
        <f>INDEX(raw_data!$A$3:$CR$330,MATCH(data!$B10,raw_data!$F$3:$F$330,0), MATCH(data!AF$3,raw_data!$A$3:$CR$3,0))</f>
        <v>0</v>
      </c>
      <c r="AG10" s="20" t="str">
        <f>INDEX(raw_data!$A$3:$CR$330,MATCH(data!$B10,raw_data!$F$3:$F$330,0), MATCH(data!AG$3,raw_data!$A$3:$CR$3,0))</f>
        <v>Adam (2005); BMJ</v>
      </c>
      <c r="AH10" s="20" t="str">
        <f>INDEX(raw_data!$A$3:$CR$330,MATCH(data!$B10,raw_data!$F$3:$F$330,0), MATCH(data!AH$3,raw_data!$A$3:$CR$3,0))</f>
        <v>Tetanus Toxoid</v>
      </c>
      <c r="AI10" s="61">
        <f t="shared" si="2"/>
        <v>9.5966099237871667</v>
      </c>
      <c r="AL10" s="67"/>
    </row>
    <row r="11" spans="1:38">
      <c r="A11" s="20" t="str">
        <f>INDEX(raw_data!$A$3:$CR$330,MATCH(data!$B11,raw_data!$F$3:$F$330,0), MATCH(data!A$3,raw_data!$A$3:$CR$3,0))</f>
        <v>RMNCH</v>
      </c>
      <c r="B11" s="22" t="s">
        <v>162</v>
      </c>
      <c r="C11" s="20" t="str">
        <f>INDEX(raw_data!$A$3:$CR$330,MATCH(data!$B11,raw_data!$F$3:$F$330,0), MATCH(data!C$3,raw_data!$A$3:$CR$3,0))</f>
        <v>Syphilis detection and treatment (pregnant women)</v>
      </c>
      <c r="D11" s="20" t="str">
        <f>INDEX(raw_data!$A$3:$CR$330,MATCH(data!$B11,raw_data!$F$3:$F$330,0), MATCH(data!D$3,raw_data!$A$3:$CR$3,0))</f>
        <v>1 year</v>
      </c>
      <c r="E11" s="61">
        <f>INDEX(raw_data!$A$3:$CR$330,MATCH(data!$B11,raw_data!$F$3:$F$330,0), MATCH(data!E$3,raw_data!$A$3:$CR$3,0))</f>
        <v>9.8991703892788774E-2</v>
      </c>
      <c r="F11" s="61">
        <f>INDEX(raw_data!$A$3:$CR$330,MATCH(data!$B11,raw_data!$F$3:$F$330,0), MATCH(data!F$3,raw_data!$A$3:$CR$3,0))</f>
        <v>0.82276860880663694</v>
      </c>
      <c r="G11" s="61">
        <f t="shared" si="1"/>
        <v>9.3649050588849578E-2</v>
      </c>
      <c r="H11" s="87">
        <f>INDEX(raw_data!$A$3:$CR$330,MATCH(data!$B11,raw_data!$F$3:$F$330,0), MATCH(data!H$3,raw_data!$A$3:$CR$3,0))</f>
        <v>59.301560000000002</v>
      </c>
      <c r="I11" s="87">
        <f>INDEX(raw_data!$A$3:$CR$330,MATCH(data!$B11,raw_data!$F$3:$F$330,0), MATCH(data!I$3,raw_data!$A$3:$CR$3,0))</f>
        <v>1526262.29473</v>
      </c>
      <c r="J11" s="87">
        <f>INDEX(raw_data!$A$3:$CR$330,MATCH(data!$B11,raw_data!$F$3:$F$330,0), MATCH(data!J$3,raw_data!$A$3:$CR$3,0))</f>
        <v>2573730.4292332279</v>
      </c>
      <c r="K11" s="61">
        <f>INDEX(raw_data!$A$3:$CR$330,MATCH(data!$B11,raw_data!$F$3:$F$330,0), MATCH(data!K$3,raw_data!$A$3:$CR$3,0))</f>
        <v>0.48048367777537326</v>
      </c>
      <c r="L11" s="20">
        <f>INDEX(raw_data!$A$3:$CR$330,MATCH(data!$B11,raw_data!$F$3:$F$330,0), MATCH(data!L$3,raw_data!$A$3:$CR$3,0))</f>
        <v>0</v>
      </c>
      <c r="M11" s="20">
        <f>INDEX(raw_data!$A$3:$CR$330,MATCH(data!$B11,raw_data!$F$3:$F$330,0), MATCH(data!M$3,raw_data!$A$3:$CR$3,0))</f>
        <v>5</v>
      </c>
      <c r="N11" s="20">
        <f>INDEX(raw_data!$A$3:$CR$330,MATCH(data!$B11,raw_data!$F$3:$F$330,0), MATCH(data!N$3,raw_data!$A$3:$CR$3,0))</f>
        <v>0</v>
      </c>
      <c r="O11" s="20">
        <f>INDEX(raw_data!$A$3:$CR$330,MATCH(data!$B11,raw_data!$F$3:$F$330,0), MATCH(data!O$3,raw_data!$A$3:$CR$3,0))</f>
        <v>5</v>
      </c>
      <c r="P11" s="20">
        <f>INDEX(raw_data!$A$3:$CR$330,MATCH(data!$B11,raw_data!$F$3:$F$330,0), MATCH(data!P$3,raw_data!$A$3:$CR$3,0))</f>
        <v>5</v>
      </c>
      <c r="Q11" s="20">
        <f>INDEX(raw_data!$A$3:$CR$330,MATCH(data!$B11,raw_data!$F$3:$F$330,0), MATCH(data!Q$3,raw_data!$A$3:$CR$3,0))</f>
        <v>0.2</v>
      </c>
      <c r="R11" s="20">
        <f>INDEX(raw_data!$A$3:$CR$330,MATCH(data!$B11,raw_data!$F$3:$F$330,0), MATCH(data!R$3,raw_data!$A$3:$CR$3,0))</f>
        <v>1.5</v>
      </c>
      <c r="S11" s="20">
        <f>INDEX(raw_data!$A$3:$CR$330,MATCH(data!$B11,raw_data!$F$3:$F$330,0), MATCH(data!S$3,raw_data!$A$3:$CR$3,0))</f>
        <v>1.5</v>
      </c>
      <c r="T11" s="20">
        <f>INDEX(raw_data!$A$3:$CR$330,MATCH(data!$B11,raw_data!$F$3:$F$330,0), MATCH(data!T$3,raw_data!$A$3:$CR$3,0))</f>
        <v>0</v>
      </c>
      <c r="U11" s="20">
        <f>INDEX(raw_data!$A$3:$CR$330,MATCH(data!$B11,raw_data!$F$3:$F$330,0), MATCH(data!U$3,raw_data!$A$3:$CR$3,0))</f>
        <v>0</v>
      </c>
      <c r="V11" s="20">
        <f>INDEX(raw_data!$A$3:$CR$330,MATCH(data!$B11,raw_data!$F$3:$F$330,0), MATCH(data!V$3,raw_data!$A$3:$CR$3,0))</f>
        <v>0</v>
      </c>
      <c r="W11" s="20">
        <v>0</v>
      </c>
      <c r="X11" s="20">
        <f>INDEX(raw_data!$A$3:$CR$330,MATCH(data!$B11,raw_data!$F$3:$F$330,0), MATCH(data!X$3,raw_data!$A$3:$CR$3,0))</f>
        <v>0</v>
      </c>
      <c r="Y11" s="20">
        <f>INDEX(raw_data!$A$3:$CR$330,MATCH(data!$B11,raw_data!$F$3:$F$330,0), MATCH(data!Y$3,raw_data!$A$3:$CR$3,0))</f>
        <v>0</v>
      </c>
      <c r="Z11" s="20">
        <f>INDEX(raw_data!$A$3:$CR$330,MATCH(data!$B11,raw_data!$F$3:$F$330,0), MATCH(data!Z$3,raw_data!$A$3:$CR$3,0))</f>
        <v>0</v>
      </c>
      <c r="AA11" s="20">
        <f>INDEX(raw_data!$A$3:$CR$330,MATCH(data!$B11,raw_data!$F$3:$F$330,0), MATCH(data!AA$3,raw_data!$A$3:$CR$3,0))</f>
        <v>0</v>
      </c>
      <c r="AB11" s="20">
        <f>INDEX(raw_data!$A$3:$CR$330,MATCH(data!$B11,raw_data!$F$3:$F$330,0), MATCH(data!AB$3,raw_data!$A$3:$CR$3,0))</f>
        <v>0</v>
      </c>
      <c r="AC11" s="20">
        <f>INDEX(raw_data!$A$3:$CR$330,MATCH(data!$B11,raw_data!$F$3:$F$330,0), MATCH(data!AC$3,raw_data!$A$3:$CR$3,0))</f>
        <v>0</v>
      </c>
      <c r="AD11" s="20">
        <f>INDEX(raw_data!$A$3:$CR$330,MATCH(data!$B11,raw_data!$F$3:$F$330,0), MATCH(data!AD$3,raw_data!$A$3:$CR$3,0))</f>
        <v>0</v>
      </c>
      <c r="AE11" s="20">
        <f>INDEX(raw_data!$A$3:$CR$330,MATCH(data!$B11,raw_data!$F$3:$F$330,0), MATCH(data!AE$3,raw_data!$A$3:$CR$3,0))</f>
        <v>0</v>
      </c>
      <c r="AF11" s="20">
        <f>INDEX(raw_data!$A$3:$CR$330,MATCH(data!$B11,raw_data!$F$3:$F$330,0), MATCH(data!AF$3,raw_data!$A$3:$CR$3,0))</f>
        <v>0</v>
      </c>
      <c r="AG11" s="20" t="str">
        <f>INDEX(raw_data!$A$3:$CR$330,MATCH(data!$B11,raw_data!$F$3:$F$330,0), MATCH(data!AG$3,raw_data!$A$3:$CR$3,0))</f>
        <v>Kuznik (2013); PLoS Med</v>
      </c>
      <c r="AH11" s="20" t="str">
        <f>INDEX(raw_data!$A$3:$CR$330,MATCH(data!$B11,raw_data!$F$3:$F$330,0), MATCH(data!AH$3,raw_data!$A$3:$CR$3,0))</f>
        <v>Syphilis screening before third trimester + treat with three injections of benzathine penicillin if positive</v>
      </c>
      <c r="AI11" s="61">
        <f t="shared" si="2"/>
        <v>8.3114905234657037</v>
      </c>
      <c r="AL11" s="67"/>
    </row>
    <row r="12" spans="1:38">
      <c r="A12" s="20" t="str">
        <f>INDEX(raw_data!$A$3:$CR$330,MATCH(data!$B12,raw_data!$F$3:$F$330,0), MATCH(data!A$3,raw_data!$A$3:$CR$3,0))</f>
        <v>RMNCH</v>
      </c>
      <c r="B12" s="22" t="s">
        <v>172</v>
      </c>
      <c r="C12" s="20" t="str">
        <f>INDEX(raw_data!$A$3:$CR$330,MATCH(data!$B12,raw_data!$F$3:$F$330,0), MATCH(data!C$3,raw_data!$A$3:$CR$3,0))</f>
        <v>Hypertensive disorder case management</v>
      </c>
      <c r="D12" s="20" t="str">
        <f>INDEX(raw_data!$A$3:$CR$330,MATCH(data!$B12,raw_data!$F$3:$F$330,0), MATCH(data!D$3,raw_data!$A$3:$CR$3,0))</f>
        <v>1 year</v>
      </c>
      <c r="E12" s="61">
        <f>INDEX(raw_data!$A$3:$CR$330,MATCH(data!$B12,raw_data!$F$3:$F$330,0), MATCH(data!E$3,raw_data!$A$3:$CR$3,0))</f>
        <v>0.1</v>
      </c>
      <c r="F12" s="61">
        <f>INDEX(raw_data!$A$3:$CR$330,MATCH(data!$B12,raw_data!$F$3:$F$330,0), MATCH(data!F$3,raw_data!$A$3:$CR$3,0))</f>
        <v>22.879331798043982</v>
      </c>
      <c r="G12" s="61">
        <f t="shared" si="1"/>
        <v>-4.8567089597688184E-2</v>
      </c>
      <c r="H12" s="87">
        <f>INDEX(raw_data!$A$3:$CR$330,MATCH(data!$B12,raw_data!$F$3:$F$330,0), MATCH(data!H$3,raw_data!$A$3:$CR$3,0))</f>
        <v>34.031010000000002</v>
      </c>
      <c r="I12" s="87">
        <f>INDEX(raw_data!$A$3:$CR$330,MATCH(data!$B12,raw_data!$F$3:$F$330,0), MATCH(data!I$3,raw_data!$A$3:$CR$3,0))</f>
        <v>87586.645969999998</v>
      </c>
      <c r="J12" s="87">
        <f>INDEX(raw_data!$A$3:$CR$330,MATCH(data!$B12,raw_data!$F$3:$F$330,0), MATCH(data!J$3,raw_data!$A$3:$CR$3,0))</f>
        <v>257373.04290998122</v>
      </c>
      <c r="K12" s="61">
        <f>INDEX(raw_data!$A$3:$CR$330,MATCH(data!$B12,raw_data!$F$3:$F$330,0), MATCH(data!K$3,raw_data!$A$3:$CR$3,0))</f>
        <v>0.14959018610690325</v>
      </c>
      <c r="L12" s="20">
        <f>INDEX(raw_data!$A$3:$CR$330,MATCH(data!$B12,raw_data!$F$3:$F$330,0), MATCH(data!L$3,raw_data!$A$3:$CR$3,0))</f>
        <v>0.5</v>
      </c>
      <c r="M12" s="20">
        <f>INDEX(raw_data!$A$3:$CR$330,MATCH(data!$B12,raw_data!$F$3:$F$330,0), MATCH(data!M$3,raw_data!$A$3:$CR$3,0))</f>
        <v>0.5</v>
      </c>
      <c r="N12" s="20">
        <f>INDEX(raw_data!$A$3:$CR$330,MATCH(data!$B12,raw_data!$F$3:$F$330,0), MATCH(data!N$3,raw_data!$A$3:$CR$3,0))</f>
        <v>0</v>
      </c>
      <c r="O12" s="20">
        <f>INDEX(raw_data!$A$3:$CR$330,MATCH(data!$B12,raw_data!$F$3:$F$330,0), MATCH(data!O$3,raw_data!$A$3:$CR$3,0))</f>
        <v>0</v>
      </c>
      <c r="P12" s="20">
        <f>INDEX(raw_data!$A$3:$CR$330,MATCH(data!$B12,raw_data!$F$3:$F$330,0), MATCH(data!P$3,raw_data!$A$3:$CR$3,0))</f>
        <v>15</v>
      </c>
      <c r="Q12" s="20">
        <f>INDEX(raw_data!$A$3:$CR$330,MATCH(data!$B12,raw_data!$F$3:$F$330,0), MATCH(data!Q$3,raw_data!$A$3:$CR$3,0))</f>
        <v>0</v>
      </c>
      <c r="R12" s="20">
        <f>INDEX(raw_data!$A$3:$CR$330,MATCH(data!$B12,raw_data!$F$3:$F$330,0), MATCH(data!R$3,raw_data!$A$3:$CR$3,0))</f>
        <v>0</v>
      </c>
      <c r="S12" s="20">
        <f>INDEX(raw_data!$A$3:$CR$330,MATCH(data!$B12,raw_data!$F$3:$F$330,0), MATCH(data!S$3,raw_data!$A$3:$CR$3,0))</f>
        <v>0</v>
      </c>
      <c r="T12" s="20">
        <f>INDEX(raw_data!$A$3:$CR$330,MATCH(data!$B12,raw_data!$F$3:$F$330,0), MATCH(data!T$3,raw_data!$A$3:$CR$3,0))</f>
        <v>0</v>
      </c>
      <c r="U12" s="20">
        <f>INDEX(raw_data!$A$3:$CR$330,MATCH(data!$B12,raw_data!$F$3:$F$330,0), MATCH(data!U$3,raw_data!$A$3:$CR$3,0))</f>
        <v>0</v>
      </c>
      <c r="V12" s="20">
        <f>INDEX(raw_data!$A$3:$CR$330,MATCH(data!$B12,raw_data!$F$3:$F$330,0), MATCH(data!V$3,raw_data!$A$3:$CR$3,0))</f>
        <v>0</v>
      </c>
      <c r="W12" s="20">
        <v>0</v>
      </c>
      <c r="X12" s="20">
        <f>INDEX(raw_data!$A$3:$CR$330,MATCH(data!$B12,raw_data!$F$3:$F$330,0), MATCH(data!X$3,raw_data!$A$3:$CR$3,0))</f>
        <v>0</v>
      </c>
      <c r="Y12" s="20">
        <f>INDEX(raw_data!$A$3:$CR$330,MATCH(data!$B12,raw_data!$F$3:$F$330,0), MATCH(data!Y$3,raw_data!$A$3:$CR$3,0))</f>
        <v>0</v>
      </c>
      <c r="Z12" s="20">
        <f>INDEX(raw_data!$A$3:$CR$330,MATCH(data!$B12,raw_data!$F$3:$F$330,0), MATCH(data!Z$3,raw_data!$A$3:$CR$3,0))</f>
        <v>0</v>
      </c>
      <c r="AA12" s="20">
        <f>INDEX(raw_data!$A$3:$CR$330,MATCH(data!$B12,raw_data!$F$3:$F$330,0), MATCH(data!AA$3,raw_data!$A$3:$CR$3,0))</f>
        <v>0</v>
      </c>
      <c r="AB12" s="20">
        <f>INDEX(raw_data!$A$3:$CR$330,MATCH(data!$B12,raw_data!$F$3:$F$330,0), MATCH(data!AB$3,raw_data!$A$3:$CR$3,0))</f>
        <v>0</v>
      </c>
      <c r="AC12" s="20">
        <f>INDEX(raw_data!$A$3:$CR$330,MATCH(data!$B12,raw_data!$F$3:$F$330,0), MATCH(data!AC$3,raw_data!$A$3:$CR$3,0))</f>
        <v>0</v>
      </c>
      <c r="AD12" s="20">
        <f>INDEX(raw_data!$A$3:$CR$330,MATCH(data!$B12,raw_data!$F$3:$F$330,0), MATCH(data!AD$3,raw_data!$A$3:$CR$3,0))</f>
        <v>0</v>
      </c>
      <c r="AE12" s="20">
        <f>INDEX(raw_data!$A$3:$CR$330,MATCH(data!$B12,raw_data!$F$3:$F$330,0), MATCH(data!AE$3,raw_data!$A$3:$CR$3,0))</f>
        <v>0</v>
      </c>
      <c r="AF12" s="20">
        <f>INDEX(raw_data!$A$3:$CR$330,MATCH(data!$B12,raw_data!$F$3:$F$330,0), MATCH(data!AF$3,raw_data!$A$3:$CR$3,0))</f>
        <v>0</v>
      </c>
      <c r="AG12" s="20" t="str">
        <f>INDEX(raw_data!$A$3:$CR$330,MATCH(data!$B12,raw_data!$F$3:$F$330,0), MATCH(data!AG$3,raw_data!$A$3:$CR$3,0))</f>
        <v>WHO-CHOICE</v>
      </c>
      <c r="AH12" s="20" t="str">
        <f>INDEX(raw_data!$A$3:$CR$330,MATCH(data!$B12,raw_data!$F$3:$F$330,0), MATCH(data!AH$3,raw_data!$A$3:$CR$3,0))</f>
        <v/>
      </c>
      <c r="AI12" s="61">
        <f t="shared" si="2"/>
        <v>228.79331798043981</v>
      </c>
      <c r="AL12" s="67"/>
    </row>
    <row r="13" spans="1:38">
      <c r="A13" s="20" t="str">
        <f>INDEX(raw_data!$A$3:$CR$330,MATCH(data!$B13,raw_data!$F$3:$F$330,0), MATCH(data!A$3,raw_data!$A$3:$CR$3,0))</f>
        <v>RMNCH</v>
      </c>
      <c r="B13" s="22" t="s">
        <v>179</v>
      </c>
      <c r="C13" s="20" t="str">
        <f>INDEX(raw_data!$A$3:$CR$330,MATCH(data!$B13,raw_data!$F$3:$F$330,0), MATCH(data!C$3,raw_data!$A$3:$CR$3,0))</f>
        <v>Active management of the 3rd stage of labour</v>
      </c>
      <c r="D13" s="20" t="str">
        <f>INDEX(raw_data!$A$3:$CR$330,MATCH(data!$B13,raw_data!$F$3:$F$330,0), MATCH(data!D$3,raw_data!$A$3:$CR$3,0))</f>
        <v>1 year</v>
      </c>
      <c r="E13" s="61">
        <f>INDEX(raw_data!$A$3:$CR$330,MATCH(data!$B13,raw_data!$F$3:$F$330,0), MATCH(data!E$3,raw_data!$A$3:$CR$3,0))</f>
        <v>7.3</v>
      </c>
      <c r="F13" s="61">
        <f>INDEX(raw_data!$A$3:$CR$330,MATCH(data!$B13,raw_data!$F$3:$F$330,0), MATCH(data!F$3,raw_data!$A$3:$CR$3,0))</f>
        <v>22.607013747593186</v>
      </c>
      <c r="G13" s="61">
        <f t="shared" si="1"/>
        <v>7.153201209431213</v>
      </c>
      <c r="H13" s="87">
        <f>INDEX(raw_data!$A$3:$CR$330,MATCH(data!$B13,raw_data!$F$3:$F$330,0), MATCH(data!H$3,raw_data!$A$3:$CR$3,0))</f>
        <v>55.021590000000003</v>
      </c>
      <c r="I13" s="87">
        <f>INDEX(raw_data!$A$3:$CR$330,MATCH(data!$B13,raw_data!$F$3:$F$330,0), MATCH(data!I$3,raw_data!$A$3:$CR$3,0))</f>
        <v>1067467.65655</v>
      </c>
      <c r="J13" s="87">
        <f>INDEX(raw_data!$A$3:$CR$330,MATCH(data!$B13,raw_data!$F$3:$F$330,0), MATCH(data!J$3,raw_data!$A$3:$CR$3,0))</f>
        <v>1940088.7116311979</v>
      </c>
      <c r="K13" s="61">
        <f>INDEX(raw_data!$A$3:$CR$330,MATCH(data!$B13,raw_data!$F$3:$F$330,0), MATCH(data!K$3,raw_data!$A$3:$CR$3,0))</f>
        <v>0.22937161869725167</v>
      </c>
      <c r="L13" s="20">
        <f>INDEX(raw_data!$A$3:$CR$330,MATCH(data!$B13,raw_data!$F$3:$F$330,0), MATCH(data!L$3,raw_data!$A$3:$CR$3,0))</f>
        <v>0.5</v>
      </c>
      <c r="M13" s="20">
        <f>INDEX(raw_data!$A$3:$CR$330,MATCH(data!$B13,raw_data!$F$3:$F$330,0), MATCH(data!M$3,raw_data!$A$3:$CR$3,0))</f>
        <v>0.5</v>
      </c>
      <c r="N13" s="20">
        <f>INDEX(raw_data!$A$3:$CR$330,MATCH(data!$B13,raw_data!$F$3:$F$330,0), MATCH(data!N$3,raw_data!$A$3:$CR$3,0))</f>
        <v>0</v>
      </c>
      <c r="O13" s="20">
        <f>INDEX(raw_data!$A$3:$CR$330,MATCH(data!$B13,raw_data!$F$3:$F$330,0), MATCH(data!O$3,raw_data!$A$3:$CR$3,0))</f>
        <v>0</v>
      </c>
      <c r="P13" s="20">
        <f>INDEX(raw_data!$A$3:$CR$330,MATCH(data!$B13,raw_data!$F$3:$F$330,0), MATCH(data!P$3,raw_data!$A$3:$CR$3,0))</f>
        <v>15</v>
      </c>
      <c r="Q13" s="20">
        <f>INDEX(raw_data!$A$3:$CR$330,MATCH(data!$B13,raw_data!$F$3:$F$330,0), MATCH(data!Q$3,raw_data!$A$3:$CR$3,0))</f>
        <v>0</v>
      </c>
      <c r="R13" s="20">
        <f>INDEX(raw_data!$A$3:$CR$330,MATCH(data!$B13,raw_data!$F$3:$F$330,0), MATCH(data!R$3,raw_data!$A$3:$CR$3,0))</f>
        <v>0</v>
      </c>
      <c r="S13" s="20">
        <f>INDEX(raw_data!$A$3:$CR$330,MATCH(data!$B13,raw_data!$F$3:$F$330,0), MATCH(data!S$3,raw_data!$A$3:$CR$3,0))</f>
        <v>0</v>
      </c>
      <c r="T13" s="20">
        <f>INDEX(raw_data!$A$3:$CR$330,MATCH(data!$B13,raw_data!$F$3:$F$330,0), MATCH(data!T$3,raw_data!$A$3:$CR$3,0))</f>
        <v>0</v>
      </c>
      <c r="U13" s="20">
        <f>INDEX(raw_data!$A$3:$CR$330,MATCH(data!$B13,raw_data!$F$3:$F$330,0), MATCH(data!U$3,raw_data!$A$3:$CR$3,0))</f>
        <v>0</v>
      </c>
      <c r="V13" s="20">
        <f>INDEX(raw_data!$A$3:$CR$330,MATCH(data!$B13,raw_data!$F$3:$F$330,0), MATCH(data!V$3,raw_data!$A$3:$CR$3,0))</f>
        <v>0</v>
      </c>
      <c r="W13" s="20">
        <v>0</v>
      </c>
      <c r="X13" s="20">
        <f>INDEX(raw_data!$A$3:$CR$330,MATCH(data!$B13,raw_data!$F$3:$F$330,0), MATCH(data!X$3,raw_data!$A$3:$CR$3,0))</f>
        <v>0</v>
      </c>
      <c r="Y13" s="20">
        <f>INDEX(raw_data!$A$3:$CR$330,MATCH(data!$B13,raw_data!$F$3:$F$330,0), MATCH(data!Y$3,raw_data!$A$3:$CR$3,0))</f>
        <v>0</v>
      </c>
      <c r="Z13" s="20">
        <f>INDEX(raw_data!$A$3:$CR$330,MATCH(data!$B13,raw_data!$F$3:$F$330,0), MATCH(data!Z$3,raw_data!$A$3:$CR$3,0))</f>
        <v>0</v>
      </c>
      <c r="AA13" s="20">
        <f>INDEX(raw_data!$A$3:$CR$330,MATCH(data!$B13,raw_data!$F$3:$F$330,0), MATCH(data!AA$3,raw_data!$A$3:$CR$3,0))</f>
        <v>0</v>
      </c>
      <c r="AB13" s="20">
        <f>INDEX(raw_data!$A$3:$CR$330,MATCH(data!$B13,raw_data!$F$3:$F$330,0), MATCH(data!AB$3,raw_data!$A$3:$CR$3,0))</f>
        <v>0</v>
      </c>
      <c r="AC13" s="20">
        <f>INDEX(raw_data!$A$3:$CR$330,MATCH(data!$B13,raw_data!$F$3:$F$330,0), MATCH(data!AC$3,raw_data!$A$3:$CR$3,0))</f>
        <v>0</v>
      </c>
      <c r="AD13" s="20">
        <f>INDEX(raw_data!$A$3:$CR$330,MATCH(data!$B13,raw_data!$F$3:$F$330,0), MATCH(data!AD$3,raw_data!$A$3:$CR$3,0))</f>
        <v>0</v>
      </c>
      <c r="AE13" s="20">
        <f>INDEX(raw_data!$A$3:$CR$330,MATCH(data!$B13,raw_data!$F$3:$F$330,0), MATCH(data!AE$3,raw_data!$A$3:$CR$3,0))</f>
        <v>0</v>
      </c>
      <c r="AF13" s="20">
        <f>INDEX(raw_data!$A$3:$CR$330,MATCH(data!$B13,raw_data!$F$3:$F$330,0), MATCH(data!AF$3,raw_data!$A$3:$CR$3,0))</f>
        <v>0</v>
      </c>
      <c r="AG13" s="20" t="str">
        <f>INDEX(raw_data!$A$3:$CR$330,MATCH(data!$B13,raw_data!$F$3:$F$330,0), MATCH(data!AG$3,raw_data!$A$3:$CR$3,0))</f>
        <v>WHO-CHOICE</v>
      </c>
      <c r="AH13" s="20" t="str">
        <f>INDEX(raw_data!$A$3:$CR$330,MATCH(data!$B13,raw_data!$F$3:$F$330,0), MATCH(data!AH$3,raw_data!$A$3:$CR$3,0))</f>
        <v/>
      </c>
      <c r="AI13" s="61">
        <f t="shared" si="2"/>
        <v>3.0968511983004365</v>
      </c>
      <c r="AL13" s="67"/>
    </row>
    <row r="14" spans="1:38">
      <c r="A14" s="20" t="str">
        <f>INDEX(raw_data!$A$3:$CR$330,MATCH(data!$B14,raw_data!$F$3:$F$330,0), MATCH(data!A$3,raw_data!$A$3:$CR$3,0))</f>
        <v>RMNCH</v>
      </c>
      <c r="B14" s="22" t="s">
        <v>181</v>
      </c>
      <c r="C14" s="20" t="str">
        <f>INDEX(raw_data!$A$3:$CR$330,MATCH(data!$B14,raw_data!$F$3:$F$330,0), MATCH(data!C$3,raw_data!$A$3:$CR$3,0))</f>
        <v>Management of eclampsia</v>
      </c>
      <c r="D14" s="20" t="str">
        <f>INDEX(raw_data!$A$3:$CR$330,MATCH(data!$B14,raw_data!$F$3:$F$330,0), MATCH(data!D$3,raw_data!$A$3:$CR$3,0))</f>
        <v>1 Years</v>
      </c>
      <c r="E14" s="61">
        <f>INDEX(raw_data!$A$3:$CR$330,MATCH(data!$B14,raw_data!$F$3:$F$330,0), MATCH(data!E$3,raw_data!$A$3:$CR$3,0))</f>
        <v>0.13</v>
      </c>
      <c r="F14" s="61">
        <f>INDEX(raw_data!$A$3:$CR$330,MATCH(data!$B14,raw_data!$F$3:$F$330,0), MATCH(data!F$3,raw_data!$A$3:$CR$3,0))</f>
        <v>2.6676000000000002</v>
      </c>
      <c r="G14" s="61">
        <f t="shared" si="1"/>
        <v>0.11267792207792209</v>
      </c>
      <c r="H14" s="87">
        <f>INDEX(raw_data!$A$3:$CR$330,MATCH(data!$B14,raw_data!$F$3:$F$330,0), MATCH(data!H$3,raw_data!$A$3:$CR$3,0))</f>
        <v>55.021590000000003</v>
      </c>
      <c r="I14" s="87">
        <f>INDEX(raw_data!$A$3:$CR$330,MATCH(data!$B14,raw_data!$F$3:$F$330,0), MATCH(data!I$3,raw_data!$A$3:$CR$3,0))</f>
        <v>106746.76565</v>
      </c>
      <c r="J14" s="87">
        <f>INDEX(raw_data!$A$3:$CR$330,MATCH(data!$B14,raw_data!$F$3:$F$330,0), MATCH(data!J$3,raw_data!$A$3:$CR$3,0))</f>
        <v>194008.87115403244</v>
      </c>
      <c r="K14" s="61">
        <f>INDEX(raw_data!$A$3:$CR$330,MATCH(data!$B14,raw_data!$F$3:$F$330,0), MATCH(data!K$3,raw_data!$A$3:$CR$3,0))</f>
        <v>8.4897416955204505</v>
      </c>
      <c r="L14" s="20">
        <f>INDEX(raw_data!$A$3:$CR$330,MATCH(data!$B14,raw_data!$F$3:$F$330,0), MATCH(data!L$3,raw_data!$A$3:$CR$3,0))</f>
        <v>30</v>
      </c>
      <c r="M14" s="20">
        <f>INDEX(raw_data!$A$3:$CR$330,MATCH(data!$B14,raw_data!$F$3:$F$330,0), MATCH(data!M$3,raw_data!$A$3:$CR$3,0))</f>
        <v>0</v>
      </c>
      <c r="N14" s="20">
        <f>INDEX(raw_data!$A$3:$CR$330,MATCH(data!$B14,raw_data!$F$3:$F$330,0), MATCH(data!N$3,raw_data!$A$3:$CR$3,0))</f>
        <v>0</v>
      </c>
      <c r="O14" s="20">
        <f>INDEX(raw_data!$A$3:$CR$330,MATCH(data!$B14,raw_data!$F$3:$F$330,0), MATCH(data!O$3,raw_data!$A$3:$CR$3,0))</f>
        <v>4.5</v>
      </c>
      <c r="P14" s="20">
        <f>INDEX(raw_data!$A$3:$CR$330,MATCH(data!$B14,raw_data!$F$3:$F$330,0), MATCH(data!P$3,raw_data!$A$3:$CR$3,0))</f>
        <v>140</v>
      </c>
      <c r="Q14" s="20">
        <f>INDEX(raw_data!$A$3:$CR$330,MATCH(data!$B14,raw_data!$F$3:$F$330,0), MATCH(data!Q$3,raw_data!$A$3:$CR$3,0))</f>
        <v>0.1</v>
      </c>
      <c r="R14" s="20">
        <f>INDEX(raw_data!$A$3:$CR$330,MATCH(data!$B14,raw_data!$F$3:$F$330,0), MATCH(data!R$3,raw_data!$A$3:$CR$3,0))</f>
        <v>6.25</v>
      </c>
      <c r="S14" s="20">
        <f>INDEX(raw_data!$A$3:$CR$330,MATCH(data!$B14,raw_data!$F$3:$F$330,0), MATCH(data!S$3,raw_data!$A$3:$CR$3,0))</f>
        <v>12.5</v>
      </c>
      <c r="T14" s="20">
        <f>INDEX(raw_data!$A$3:$CR$330,MATCH(data!$B14,raw_data!$F$3:$F$330,0), MATCH(data!T$3,raw_data!$A$3:$CR$3,0))</f>
        <v>0</v>
      </c>
      <c r="U14" s="20">
        <f>INDEX(raw_data!$A$3:$CR$330,MATCH(data!$B14,raw_data!$F$3:$F$330,0), MATCH(data!U$3,raw_data!$A$3:$CR$3,0))</f>
        <v>15</v>
      </c>
      <c r="V14" s="20">
        <f>INDEX(raw_data!$A$3:$CR$330,MATCH(data!$B14,raw_data!$F$3:$F$330,0), MATCH(data!V$3,raw_data!$A$3:$CR$3,0))</f>
        <v>0</v>
      </c>
      <c r="W14" s="20">
        <v>0</v>
      </c>
      <c r="X14" s="20">
        <f>INDEX(raw_data!$A$3:$CR$330,MATCH(data!$B14,raw_data!$F$3:$F$330,0), MATCH(data!X$3,raw_data!$A$3:$CR$3,0))</f>
        <v>0</v>
      </c>
      <c r="Y14" s="20">
        <f>INDEX(raw_data!$A$3:$CR$330,MATCH(data!$B14,raw_data!$F$3:$F$330,0), MATCH(data!Y$3,raw_data!$A$3:$CR$3,0))</f>
        <v>0</v>
      </c>
      <c r="Z14" s="20">
        <f>INDEX(raw_data!$A$3:$CR$330,MATCH(data!$B14,raw_data!$F$3:$F$330,0), MATCH(data!Z$3,raw_data!$A$3:$CR$3,0))</f>
        <v>0</v>
      </c>
      <c r="AA14" s="20">
        <f>INDEX(raw_data!$A$3:$CR$330,MATCH(data!$B14,raw_data!$F$3:$F$330,0), MATCH(data!AA$3,raw_data!$A$3:$CR$3,0))</f>
        <v>0</v>
      </c>
      <c r="AB14" s="20">
        <f>INDEX(raw_data!$A$3:$CR$330,MATCH(data!$B14,raw_data!$F$3:$F$330,0), MATCH(data!AB$3,raw_data!$A$3:$CR$3,0))</f>
        <v>0</v>
      </c>
      <c r="AC14" s="20">
        <f>INDEX(raw_data!$A$3:$CR$330,MATCH(data!$B14,raw_data!$F$3:$F$330,0), MATCH(data!AC$3,raw_data!$A$3:$CR$3,0))</f>
        <v>0</v>
      </c>
      <c r="AD14" s="20">
        <f>INDEX(raw_data!$A$3:$CR$330,MATCH(data!$B14,raw_data!$F$3:$F$330,0), MATCH(data!AD$3,raw_data!$A$3:$CR$3,0))</f>
        <v>0</v>
      </c>
      <c r="AE14" s="20">
        <f>INDEX(raw_data!$A$3:$CR$330,MATCH(data!$B14,raw_data!$F$3:$F$330,0), MATCH(data!AE$3,raw_data!$A$3:$CR$3,0))</f>
        <v>0</v>
      </c>
      <c r="AF14" s="20">
        <f>INDEX(raw_data!$A$3:$CR$330,MATCH(data!$B14,raw_data!$F$3:$F$330,0), MATCH(data!AF$3,raw_data!$A$3:$CR$3,0))</f>
        <v>0</v>
      </c>
      <c r="AG14" s="20" t="str">
        <f>INDEX(raw_data!$A$3:$CR$330,MATCH(data!$B14,raw_data!$F$3:$F$330,0), MATCH(data!AG$3,raw_data!$A$3:$CR$3,0))</f>
        <v>Feldhaus (2016); Cost Eff Resour Alloc</v>
      </c>
      <c r="AH14" s="20" t="str">
        <f>INDEX(raw_data!$A$3:$CR$330,MATCH(data!$B14,raw_data!$F$3:$F$330,0), MATCH(data!AH$3,raw_data!$A$3:$CR$3,0))</f>
        <v>Magnesium sulfate + calcium during antenatal care for pre-eclampsia/eclampsia</v>
      </c>
      <c r="AI14" s="61">
        <f t="shared" si="2"/>
        <v>20.52</v>
      </c>
      <c r="AL14" s="67"/>
    </row>
    <row r="15" spans="1:38">
      <c r="A15" s="20" t="str">
        <f>INDEX(raw_data!$A$3:$CR$330,MATCH(data!$B15,raw_data!$F$3:$F$330,0), MATCH(data!A$3,raw_data!$A$3:$CR$3,0))</f>
        <v>RMNCH</v>
      </c>
      <c r="B15" s="22" t="s">
        <v>190</v>
      </c>
      <c r="C15" s="20" t="str">
        <f>INDEX(raw_data!$A$3:$CR$330,MATCH(data!$B15,raw_data!$F$3:$F$330,0), MATCH(data!C$3,raw_data!$A$3:$CR$3,0))</f>
        <v>Management of pre-eclampsia</v>
      </c>
      <c r="D15" s="20" t="str">
        <f>INDEX(raw_data!$A$3:$CR$330,MATCH(data!$B15,raw_data!$F$3:$F$330,0), MATCH(data!D$3,raw_data!$A$3:$CR$3,0))</f>
        <v>1 Years</v>
      </c>
      <c r="E15" s="61">
        <f>INDEX(raw_data!$A$3:$CR$330,MATCH(data!$B15,raw_data!$F$3:$F$330,0), MATCH(data!E$3,raw_data!$A$3:$CR$3,0))</f>
        <v>0.13</v>
      </c>
      <c r="F15" s="61">
        <f>INDEX(raw_data!$A$3:$CR$330,MATCH(data!$B15,raw_data!$F$3:$F$330,0), MATCH(data!F$3,raw_data!$A$3:$CR$3,0))</f>
        <v>2.6676000000000002</v>
      </c>
      <c r="G15" s="61">
        <f t="shared" si="1"/>
        <v>0.11267792207792209</v>
      </c>
      <c r="H15" s="87">
        <f>INDEX(raw_data!$A$3:$CR$330,MATCH(data!$B15,raw_data!$F$3:$F$330,0), MATCH(data!H$3,raw_data!$A$3:$CR$3,0))</f>
        <v>42.066980000000001</v>
      </c>
      <c r="I15" s="87">
        <f>INDEX(raw_data!$A$3:$CR$330,MATCH(data!$B15,raw_data!$F$3:$F$330,0), MATCH(data!I$3,raw_data!$A$3:$CR$3,0))</f>
        <v>30315.338619999999</v>
      </c>
      <c r="J15" s="87">
        <f>INDEX(raw_data!$A$3:$CR$330,MATCH(data!$B15,raw_data!$F$3:$F$330,0), MATCH(data!J$3,raw_data!$A$3:$CR$3,0))</f>
        <v>72064.452023891427</v>
      </c>
      <c r="K15" s="61">
        <f>INDEX(raw_data!$A$3:$CR$330,MATCH(data!$B15,raw_data!$F$3:$F$330,0), MATCH(data!K$3,raw_data!$A$3:$CR$3,0))</f>
        <v>8.4897416955204505</v>
      </c>
      <c r="L15" s="20">
        <f>INDEX(raw_data!$A$3:$CR$330,MATCH(data!$B15,raw_data!$F$3:$F$330,0), MATCH(data!L$3,raw_data!$A$3:$CR$3,0))</f>
        <v>60</v>
      </c>
      <c r="M15" s="20">
        <f>INDEX(raw_data!$A$3:$CR$330,MATCH(data!$B15,raw_data!$F$3:$F$330,0), MATCH(data!M$3,raw_data!$A$3:$CR$3,0))</f>
        <v>0</v>
      </c>
      <c r="N15" s="20">
        <f>INDEX(raw_data!$A$3:$CR$330,MATCH(data!$B15,raw_data!$F$3:$F$330,0), MATCH(data!N$3,raw_data!$A$3:$CR$3,0))</f>
        <v>0</v>
      </c>
      <c r="O15" s="20">
        <f>INDEX(raw_data!$A$3:$CR$330,MATCH(data!$B15,raw_data!$F$3:$F$330,0), MATCH(data!O$3,raw_data!$A$3:$CR$3,0))</f>
        <v>12</v>
      </c>
      <c r="P15" s="20">
        <f>INDEX(raw_data!$A$3:$CR$330,MATCH(data!$B15,raw_data!$F$3:$F$330,0), MATCH(data!P$3,raw_data!$A$3:$CR$3,0))</f>
        <v>140</v>
      </c>
      <c r="Q15" s="20">
        <f>INDEX(raw_data!$A$3:$CR$330,MATCH(data!$B15,raw_data!$F$3:$F$330,0), MATCH(data!Q$3,raw_data!$A$3:$CR$3,0))</f>
        <v>0.1</v>
      </c>
      <c r="R15" s="20">
        <f>INDEX(raw_data!$A$3:$CR$330,MATCH(data!$B15,raw_data!$F$3:$F$330,0), MATCH(data!R$3,raw_data!$A$3:$CR$3,0))</f>
        <v>6.25</v>
      </c>
      <c r="S15" s="20">
        <f>INDEX(raw_data!$A$3:$CR$330,MATCH(data!$B15,raw_data!$F$3:$F$330,0), MATCH(data!S$3,raw_data!$A$3:$CR$3,0))</f>
        <v>12.5</v>
      </c>
      <c r="T15" s="20">
        <f>INDEX(raw_data!$A$3:$CR$330,MATCH(data!$B15,raw_data!$F$3:$F$330,0), MATCH(data!T$3,raw_data!$A$3:$CR$3,0))</f>
        <v>0</v>
      </c>
      <c r="U15" s="20">
        <f>INDEX(raw_data!$A$3:$CR$330,MATCH(data!$B15,raw_data!$F$3:$F$330,0), MATCH(data!U$3,raw_data!$A$3:$CR$3,0))</f>
        <v>20</v>
      </c>
      <c r="V15" s="20">
        <f>INDEX(raw_data!$A$3:$CR$330,MATCH(data!$B15,raw_data!$F$3:$F$330,0), MATCH(data!V$3,raw_data!$A$3:$CR$3,0))</f>
        <v>0</v>
      </c>
      <c r="W15" s="20">
        <v>0</v>
      </c>
      <c r="X15" s="20">
        <f>INDEX(raw_data!$A$3:$CR$330,MATCH(data!$B15,raw_data!$F$3:$F$330,0), MATCH(data!X$3,raw_data!$A$3:$CR$3,0))</f>
        <v>0</v>
      </c>
      <c r="Y15" s="20">
        <f>INDEX(raw_data!$A$3:$CR$330,MATCH(data!$B15,raw_data!$F$3:$F$330,0), MATCH(data!Y$3,raw_data!$A$3:$CR$3,0))</f>
        <v>0</v>
      </c>
      <c r="Z15" s="20">
        <f>INDEX(raw_data!$A$3:$CR$330,MATCH(data!$B15,raw_data!$F$3:$F$330,0), MATCH(data!Z$3,raw_data!$A$3:$CR$3,0))</f>
        <v>0</v>
      </c>
      <c r="AA15" s="20">
        <f>INDEX(raw_data!$A$3:$CR$330,MATCH(data!$B15,raw_data!$F$3:$F$330,0), MATCH(data!AA$3,raw_data!$A$3:$CR$3,0))</f>
        <v>0</v>
      </c>
      <c r="AB15" s="20">
        <f>INDEX(raw_data!$A$3:$CR$330,MATCH(data!$B15,raw_data!$F$3:$F$330,0), MATCH(data!AB$3,raw_data!$A$3:$CR$3,0))</f>
        <v>0</v>
      </c>
      <c r="AC15" s="20">
        <f>INDEX(raw_data!$A$3:$CR$330,MATCH(data!$B15,raw_data!$F$3:$F$330,0), MATCH(data!AC$3,raw_data!$A$3:$CR$3,0))</f>
        <v>0</v>
      </c>
      <c r="AD15" s="20">
        <f>INDEX(raw_data!$A$3:$CR$330,MATCH(data!$B15,raw_data!$F$3:$F$330,0), MATCH(data!AD$3,raw_data!$A$3:$CR$3,0))</f>
        <v>0</v>
      </c>
      <c r="AE15" s="20">
        <f>INDEX(raw_data!$A$3:$CR$330,MATCH(data!$B15,raw_data!$F$3:$F$330,0), MATCH(data!AE$3,raw_data!$A$3:$CR$3,0))</f>
        <v>0</v>
      </c>
      <c r="AF15" s="20">
        <f>INDEX(raw_data!$A$3:$CR$330,MATCH(data!$B15,raw_data!$F$3:$F$330,0), MATCH(data!AF$3,raw_data!$A$3:$CR$3,0))</f>
        <v>0</v>
      </c>
      <c r="AG15" s="20" t="str">
        <f>INDEX(raw_data!$A$3:$CR$330,MATCH(data!$B15,raw_data!$F$3:$F$330,0), MATCH(data!AG$3,raw_data!$A$3:$CR$3,0))</f>
        <v>Feldhaus (2016); Cost Eff Resour Alloc</v>
      </c>
      <c r="AH15" s="20" t="str">
        <f>INDEX(raw_data!$A$3:$CR$330,MATCH(data!$B15,raw_data!$F$3:$F$330,0), MATCH(data!AH$3,raw_data!$A$3:$CR$3,0))</f>
        <v>Magnesium sulfate + calcium during antenatal care for pre-eclampsia/eclampsia</v>
      </c>
      <c r="AI15" s="61">
        <f t="shared" si="2"/>
        <v>20.52</v>
      </c>
      <c r="AL15" s="67"/>
    </row>
    <row r="16" spans="1:38">
      <c r="A16" s="20" t="str">
        <f>INDEX(raw_data!$A$3:$CR$330,MATCH(data!$B16,raw_data!$F$3:$F$330,0), MATCH(data!A$3,raw_data!$A$3:$CR$3,0))</f>
        <v>RMNCH</v>
      </c>
      <c r="B16" s="22" t="s">
        <v>193</v>
      </c>
      <c r="C16" s="20" t="str">
        <f>INDEX(raw_data!$A$3:$CR$330,MATCH(data!$B16,raw_data!$F$3:$F$330,0), MATCH(data!C$3,raw_data!$A$3:$CR$3,0))</f>
        <v>Neonatal resuscitation (institutional)</v>
      </c>
      <c r="D16" s="20" t="str">
        <f>INDEX(raw_data!$A$3:$CR$330,MATCH(data!$B16,raw_data!$F$3:$F$330,0), MATCH(data!D$3,raw_data!$A$3:$CR$3,0))</f>
        <v>1 year</v>
      </c>
      <c r="E16" s="61">
        <f>INDEX(raw_data!$A$3:$CR$330,MATCH(data!$B16,raw_data!$F$3:$F$330,0), MATCH(data!E$3,raw_data!$A$3:$CR$3,0))</f>
        <v>1.3193883638183221</v>
      </c>
      <c r="F16" s="61">
        <f>INDEX(raw_data!$A$3:$CR$330,MATCH(data!$B16,raw_data!$F$3:$F$330,0), MATCH(data!F$3,raw_data!$A$3:$CR$3,0))</f>
        <v>43.612368825777203</v>
      </c>
      <c r="G16" s="61">
        <f t="shared" si="1"/>
        <v>1.0361911636509378</v>
      </c>
      <c r="H16" s="87">
        <f>INDEX(raw_data!$A$3:$CR$330,MATCH(data!$B16,raw_data!$F$3:$F$330,0), MATCH(data!H$3,raw_data!$A$3:$CR$3,0))</f>
        <v>73.362120000000004</v>
      </c>
      <c r="I16" s="87">
        <f>INDEX(raw_data!$A$3:$CR$330,MATCH(data!$B16,raw_data!$F$3:$F$330,0), MATCH(data!I$3,raw_data!$A$3:$CR$3,0))</f>
        <v>139398.3517</v>
      </c>
      <c r="J16" s="87">
        <f>INDEX(raw_data!$A$3:$CR$330,MATCH(data!$B16,raw_data!$F$3:$F$330,0), MATCH(data!J$3,raw_data!$A$3:$CR$3,0))</f>
        <v>190014.07224872996</v>
      </c>
      <c r="K16" s="61">
        <f>INDEX(raw_data!$A$3:$CR$330,MATCH(data!$B16,raw_data!$F$3:$F$330,0), MATCH(data!K$3,raw_data!$A$3:$CR$3,0))</f>
        <v>0.37821385252109929</v>
      </c>
      <c r="L16" s="20">
        <f>INDEX(raw_data!$A$3:$CR$330,MATCH(data!$B16,raw_data!$F$3:$F$330,0), MATCH(data!L$3,raw_data!$A$3:$CR$3,0))</f>
        <v>0.5</v>
      </c>
      <c r="M16" s="20">
        <f>INDEX(raw_data!$A$3:$CR$330,MATCH(data!$B16,raw_data!$F$3:$F$330,0), MATCH(data!M$3,raw_data!$A$3:$CR$3,0))</f>
        <v>0</v>
      </c>
      <c r="N16" s="20">
        <f>INDEX(raw_data!$A$3:$CR$330,MATCH(data!$B16,raw_data!$F$3:$F$330,0), MATCH(data!N$3,raw_data!$A$3:$CR$3,0))</f>
        <v>0</v>
      </c>
      <c r="O16" s="20">
        <f>INDEX(raw_data!$A$3:$CR$330,MATCH(data!$B16,raw_data!$F$3:$F$330,0), MATCH(data!O$3,raw_data!$A$3:$CR$3,0))</f>
        <v>0.5</v>
      </c>
      <c r="P16" s="20">
        <f>INDEX(raw_data!$A$3:$CR$330,MATCH(data!$B16,raw_data!$F$3:$F$330,0), MATCH(data!P$3,raw_data!$A$3:$CR$3,0))</f>
        <v>3</v>
      </c>
      <c r="Q16" s="20">
        <f>INDEX(raw_data!$A$3:$CR$330,MATCH(data!$B16,raw_data!$F$3:$F$330,0), MATCH(data!Q$3,raw_data!$A$3:$CR$3,0))</f>
        <v>0</v>
      </c>
      <c r="R16" s="20">
        <f>INDEX(raw_data!$A$3:$CR$330,MATCH(data!$B16,raw_data!$F$3:$F$330,0), MATCH(data!R$3,raw_data!$A$3:$CR$3,0))</f>
        <v>0</v>
      </c>
      <c r="S16" s="20">
        <f>INDEX(raw_data!$A$3:$CR$330,MATCH(data!$B16,raw_data!$F$3:$F$330,0), MATCH(data!S$3,raw_data!$A$3:$CR$3,0))</f>
        <v>0</v>
      </c>
      <c r="T16" s="20">
        <f>INDEX(raw_data!$A$3:$CR$330,MATCH(data!$B16,raw_data!$F$3:$F$330,0), MATCH(data!T$3,raw_data!$A$3:$CR$3,0))</f>
        <v>0</v>
      </c>
      <c r="U16" s="20">
        <f>INDEX(raw_data!$A$3:$CR$330,MATCH(data!$B16,raw_data!$F$3:$F$330,0), MATCH(data!U$3,raw_data!$A$3:$CR$3,0))</f>
        <v>0</v>
      </c>
      <c r="V16" s="20">
        <f>INDEX(raw_data!$A$3:$CR$330,MATCH(data!$B16,raw_data!$F$3:$F$330,0), MATCH(data!V$3,raw_data!$A$3:$CR$3,0))</f>
        <v>0</v>
      </c>
      <c r="W16" s="20">
        <v>0</v>
      </c>
      <c r="X16" s="20">
        <f>INDEX(raw_data!$A$3:$CR$330,MATCH(data!$B16,raw_data!$F$3:$F$330,0), MATCH(data!X$3,raw_data!$A$3:$CR$3,0))</f>
        <v>0</v>
      </c>
      <c r="Y16" s="20">
        <f>INDEX(raw_data!$A$3:$CR$330,MATCH(data!$B16,raw_data!$F$3:$F$330,0), MATCH(data!Y$3,raw_data!$A$3:$CR$3,0))</f>
        <v>0</v>
      </c>
      <c r="Z16" s="20">
        <f>INDEX(raw_data!$A$3:$CR$330,MATCH(data!$B16,raw_data!$F$3:$F$330,0), MATCH(data!Z$3,raw_data!$A$3:$CR$3,0))</f>
        <v>0</v>
      </c>
      <c r="AA16" s="20">
        <f>INDEX(raw_data!$A$3:$CR$330,MATCH(data!$B16,raw_data!$F$3:$F$330,0), MATCH(data!AA$3,raw_data!$A$3:$CR$3,0))</f>
        <v>0</v>
      </c>
      <c r="AB16" s="20">
        <f>INDEX(raw_data!$A$3:$CR$330,MATCH(data!$B16,raw_data!$F$3:$F$330,0), MATCH(data!AB$3,raw_data!$A$3:$CR$3,0))</f>
        <v>0</v>
      </c>
      <c r="AC16" s="20">
        <f>INDEX(raw_data!$A$3:$CR$330,MATCH(data!$B16,raw_data!$F$3:$F$330,0), MATCH(data!AC$3,raw_data!$A$3:$CR$3,0))</f>
        <v>0</v>
      </c>
      <c r="AD16" s="20">
        <f>INDEX(raw_data!$A$3:$CR$330,MATCH(data!$B16,raw_data!$F$3:$F$330,0), MATCH(data!AD$3,raw_data!$A$3:$CR$3,0))</f>
        <v>0</v>
      </c>
      <c r="AE16" s="20">
        <f>INDEX(raw_data!$A$3:$CR$330,MATCH(data!$B16,raw_data!$F$3:$F$330,0), MATCH(data!AE$3,raw_data!$A$3:$CR$3,0))</f>
        <v>0</v>
      </c>
      <c r="AF16" s="20">
        <f>INDEX(raw_data!$A$3:$CR$330,MATCH(data!$B16,raw_data!$F$3:$F$330,0), MATCH(data!AF$3,raw_data!$A$3:$CR$3,0))</f>
        <v>0</v>
      </c>
      <c r="AG16" s="20" t="str">
        <f>INDEX(raw_data!$A$3:$CR$330,MATCH(data!$B16,raw_data!$F$3:$F$330,0), MATCH(data!AG$3,raw_data!$A$3:$CR$3,0))</f>
        <v>Adam (2005); BMJ</v>
      </c>
      <c r="AH16" s="20" t="str">
        <f>INDEX(raw_data!$A$3:$CR$330,MATCH(data!$B16,raw_data!$F$3:$F$330,0), MATCH(data!AH$3,raw_data!$A$3:$CR$3,0))</f>
        <v xml:space="preserve">Emergency neonatal care (95%) </v>
      </c>
      <c r="AI16" s="61">
        <f t="shared" si="2"/>
        <v>33.054989737489123</v>
      </c>
      <c r="AL16" s="67"/>
    </row>
    <row r="17" spans="1:38">
      <c r="A17" s="20" t="str">
        <f>INDEX(raw_data!$A$3:$CR$330,MATCH(data!$B17,raw_data!$F$3:$F$330,0), MATCH(data!A$3,raw_data!$A$3:$CR$3,0))</f>
        <v>RMNCH</v>
      </c>
      <c r="B17" s="22" t="s">
        <v>196</v>
      </c>
      <c r="C17" s="20" t="str">
        <f>INDEX(raw_data!$A$3:$CR$330,MATCH(data!$B17,raw_data!$F$3:$F$330,0), MATCH(data!C$3,raw_data!$A$3:$CR$3,0))</f>
        <v>Management of obstructed labour</v>
      </c>
      <c r="D17" s="20" t="str">
        <f>INDEX(raw_data!$A$3:$CR$330,MATCH(data!$B17,raw_data!$F$3:$F$330,0), MATCH(data!D$3,raw_data!$A$3:$CR$3,0))</f>
        <v>1 year</v>
      </c>
      <c r="E17" s="61">
        <f>INDEX(raw_data!$A$3:$CR$330,MATCH(data!$B17,raw_data!$F$3:$F$330,0), MATCH(data!E$3,raw_data!$A$3:$CR$3,0))</f>
        <v>2.1806230974351708</v>
      </c>
      <c r="F17" s="61">
        <f>INDEX(raw_data!$A$3:$CR$330,MATCH(data!$B17,raw_data!$F$3:$F$330,0), MATCH(data!F$3,raw_data!$A$3:$CR$3,0))</f>
        <v>74.3051800980097</v>
      </c>
      <c r="G17" s="61">
        <f t="shared" si="1"/>
        <v>1.6981219279675752</v>
      </c>
      <c r="H17" s="87">
        <f>INDEX(raw_data!$A$3:$CR$330,MATCH(data!$B17,raw_data!$F$3:$F$330,0), MATCH(data!H$3,raw_data!$A$3:$CR$3,0))</f>
        <v>100</v>
      </c>
      <c r="I17" s="87">
        <f>INDEX(raw_data!$A$3:$CR$330,MATCH(data!$B17,raw_data!$F$3:$F$330,0), MATCH(data!I$3,raw_data!$A$3:$CR$3,0))</f>
        <v>194008.87116000001</v>
      </c>
      <c r="J17" s="87">
        <f>INDEX(raw_data!$A$3:$CR$330,MATCH(data!$B17,raw_data!$F$3:$F$330,0), MATCH(data!J$3,raw_data!$A$3:$CR$3,0))</f>
        <v>194008.87116000001</v>
      </c>
      <c r="K17" s="61">
        <f>INDEX(raw_data!$A$3:$CR$330,MATCH(data!$B17,raw_data!$F$3:$F$330,0), MATCH(data!K$3,raw_data!$A$3:$CR$3,0))</f>
        <v>20.526615748755678</v>
      </c>
      <c r="L17" s="20">
        <f>INDEX(raw_data!$A$3:$CR$330,MATCH(data!$B17,raw_data!$F$3:$F$330,0), MATCH(data!L$3,raw_data!$A$3:$CR$3,0))</f>
        <v>10.5</v>
      </c>
      <c r="M17" s="20">
        <f>INDEX(raw_data!$A$3:$CR$330,MATCH(data!$B17,raw_data!$F$3:$F$330,0), MATCH(data!M$3,raw_data!$A$3:$CR$3,0))</f>
        <v>19.5</v>
      </c>
      <c r="N17" s="20">
        <f>INDEX(raw_data!$A$3:$CR$330,MATCH(data!$B17,raw_data!$F$3:$F$330,0), MATCH(data!N$3,raw_data!$A$3:$CR$3,0))</f>
        <v>0</v>
      </c>
      <c r="O17" s="20">
        <f>INDEX(raw_data!$A$3:$CR$330,MATCH(data!$B17,raw_data!$F$3:$F$330,0), MATCH(data!O$3,raw_data!$A$3:$CR$3,0))</f>
        <v>30</v>
      </c>
      <c r="P17" s="20">
        <f>INDEX(raw_data!$A$3:$CR$330,MATCH(data!$B17,raw_data!$F$3:$F$330,0), MATCH(data!P$3,raw_data!$A$3:$CR$3,0))</f>
        <v>30</v>
      </c>
      <c r="Q17" s="20">
        <f>INDEX(raw_data!$A$3:$CR$330,MATCH(data!$B17,raw_data!$F$3:$F$330,0), MATCH(data!Q$3,raw_data!$A$3:$CR$3,0))</f>
        <v>0</v>
      </c>
      <c r="R17" s="20">
        <f>INDEX(raw_data!$A$3:$CR$330,MATCH(data!$B17,raw_data!$F$3:$F$330,0), MATCH(data!R$3,raw_data!$A$3:$CR$3,0))</f>
        <v>2</v>
      </c>
      <c r="S17" s="20">
        <f>INDEX(raw_data!$A$3:$CR$330,MATCH(data!$B17,raw_data!$F$3:$F$330,0), MATCH(data!S$3,raw_data!$A$3:$CR$3,0))</f>
        <v>0</v>
      </c>
      <c r="T17" s="20">
        <f>INDEX(raw_data!$A$3:$CR$330,MATCH(data!$B17,raw_data!$F$3:$F$330,0), MATCH(data!T$3,raw_data!$A$3:$CR$3,0))</f>
        <v>0</v>
      </c>
      <c r="U17" s="20">
        <f>INDEX(raw_data!$A$3:$CR$330,MATCH(data!$B17,raw_data!$F$3:$F$330,0), MATCH(data!U$3,raw_data!$A$3:$CR$3,0))</f>
        <v>0</v>
      </c>
      <c r="V17" s="20">
        <f>INDEX(raw_data!$A$3:$CR$330,MATCH(data!$B17,raw_data!$F$3:$F$330,0), MATCH(data!V$3,raw_data!$A$3:$CR$3,0))</f>
        <v>0</v>
      </c>
      <c r="W17" s="20">
        <v>0</v>
      </c>
      <c r="X17" s="20">
        <f>INDEX(raw_data!$A$3:$CR$330,MATCH(data!$B17,raw_data!$F$3:$F$330,0), MATCH(data!X$3,raw_data!$A$3:$CR$3,0))</f>
        <v>0</v>
      </c>
      <c r="Y17" s="20">
        <f>INDEX(raw_data!$A$3:$CR$330,MATCH(data!$B17,raw_data!$F$3:$F$330,0), MATCH(data!Y$3,raw_data!$A$3:$CR$3,0))</f>
        <v>0</v>
      </c>
      <c r="Z17" s="20">
        <f>INDEX(raw_data!$A$3:$CR$330,MATCH(data!$B17,raw_data!$F$3:$F$330,0), MATCH(data!Z$3,raw_data!$A$3:$CR$3,0))</f>
        <v>0</v>
      </c>
      <c r="AA17" s="20">
        <f>INDEX(raw_data!$A$3:$CR$330,MATCH(data!$B17,raw_data!$F$3:$F$330,0), MATCH(data!AA$3,raw_data!$A$3:$CR$3,0))</f>
        <v>0</v>
      </c>
      <c r="AB17" s="20">
        <f>INDEX(raw_data!$A$3:$CR$330,MATCH(data!$B17,raw_data!$F$3:$F$330,0), MATCH(data!AB$3,raw_data!$A$3:$CR$3,0))</f>
        <v>0</v>
      </c>
      <c r="AC17" s="20">
        <f>INDEX(raw_data!$A$3:$CR$330,MATCH(data!$B17,raw_data!$F$3:$F$330,0), MATCH(data!AC$3,raw_data!$A$3:$CR$3,0))</f>
        <v>0</v>
      </c>
      <c r="AD17" s="20">
        <f>INDEX(raw_data!$A$3:$CR$330,MATCH(data!$B17,raw_data!$F$3:$F$330,0), MATCH(data!AD$3,raw_data!$A$3:$CR$3,0))</f>
        <v>0</v>
      </c>
      <c r="AE17" s="20">
        <f>INDEX(raw_data!$A$3:$CR$330,MATCH(data!$B17,raw_data!$F$3:$F$330,0), MATCH(data!AE$3,raw_data!$A$3:$CR$3,0))</f>
        <v>0</v>
      </c>
      <c r="AF17" s="20">
        <f>INDEX(raw_data!$A$3:$CR$330,MATCH(data!$B17,raw_data!$F$3:$F$330,0), MATCH(data!AF$3,raw_data!$A$3:$CR$3,0))</f>
        <v>0</v>
      </c>
      <c r="AG17" s="20" t="str">
        <f>INDEX(raw_data!$A$3:$CR$330,MATCH(data!$B17,raw_data!$F$3:$F$330,0), MATCH(data!AG$3,raw_data!$A$3:$CR$3,0))</f>
        <v>Adam (2005); BMJ</v>
      </c>
      <c r="AH17" s="20" t="str">
        <f>INDEX(raw_data!$A$3:$CR$330,MATCH(data!$B17,raw_data!$F$3:$F$330,0), MATCH(data!AH$3,raw_data!$A$3:$CR$3,0))</f>
        <v xml:space="preserve">Tetanus toxoid + Normal delivery by a skilled attendant + Management of OL (95%) </v>
      </c>
      <c r="AI17" s="61">
        <f t="shared" si="2"/>
        <v>34.075205470127685</v>
      </c>
      <c r="AL17" s="67"/>
    </row>
    <row r="18" spans="1:38">
      <c r="A18" s="20" t="str">
        <f>INDEX(raw_data!$A$3:$CR$330,MATCH(data!$B18,raw_data!$F$3:$F$330,0), MATCH(data!A$3,raw_data!$A$3:$CR$3,0))</f>
        <v>RMNCH</v>
      </c>
      <c r="B18" s="22" t="s">
        <v>201</v>
      </c>
      <c r="C18" s="20" t="str">
        <f>INDEX(raw_data!$A$3:$CR$330,MATCH(data!$B18,raw_data!$F$3:$F$330,0), MATCH(data!C$3,raw_data!$A$3:$CR$3,0))</f>
        <v>Kangaroo mother care</v>
      </c>
      <c r="D18" s="20" t="str">
        <f>INDEX(raw_data!$A$3:$CR$330,MATCH(data!$B18,raw_data!$F$3:$F$330,0), MATCH(data!D$3,raw_data!$A$3:$CR$3,0))</f>
        <v>1 year</v>
      </c>
      <c r="E18" s="61">
        <f>INDEX(raw_data!$A$3:$CR$330,MATCH(data!$B18,raw_data!$F$3:$F$330,0), MATCH(data!E$3,raw_data!$A$3:$CR$3,0))</f>
        <v>1.83</v>
      </c>
      <c r="F18" s="61">
        <f>INDEX(raw_data!$A$3:$CR$330,MATCH(data!$B18,raw_data!$F$3:$F$330,0), MATCH(data!F$3,raw_data!$A$3:$CR$3,0))</f>
        <v>22.487009182987745</v>
      </c>
      <c r="G18" s="61">
        <f t="shared" si="1"/>
        <v>1.6839804598507291</v>
      </c>
      <c r="H18" s="87">
        <f>INDEX(raw_data!$A$3:$CR$330,MATCH(data!$B18,raw_data!$F$3:$F$330,0), MATCH(data!H$3,raw_data!$A$3:$CR$3,0))</f>
        <v>60</v>
      </c>
      <c r="I18" s="87">
        <f>INDEX(raw_data!$A$3:$CR$330,MATCH(data!$B18,raw_data!$F$3:$F$330,0), MATCH(data!I$3,raw_data!$A$3:$CR$3,0))</f>
        <v>228016.8867</v>
      </c>
      <c r="J18" s="87">
        <f>INDEX(raw_data!$A$3:$CR$330,MATCH(data!$B18,raw_data!$F$3:$F$330,0), MATCH(data!J$3,raw_data!$A$3:$CR$3,0))</f>
        <v>380028.14449999999</v>
      </c>
      <c r="K18" s="61">
        <f>INDEX(raw_data!$A$3:$CR$330,MATCH(data!$B18,raw_data!$F$3:$F$330,0), MATCH(data!K$3,raw_data!$A$3:$CR$3,0))</f>
        <v>1E-35</v>
      </c>
      <c r="L18" s="20">
        <f>INDEX(raw_data!$A$3:$CR$330,MATCH(data!$B18,raw_data!$F$3:$F$330,0), MATCH(data!L$3,raw_data!$A$3:$CR$3,0))</f>
        <v>0</v>
      </c>
      <c r="M18" s="20">
        <f>INDEX(raw_data!$A$3:$CR$330,MATCH(data!$B18,raw_data!$F$3:$F$330,0), MATCH(data!M$3,raw_data!$A$3:$CR$3,0))</f>
        <v>0</v>
      </c>
      <c r="N18" s="20">
        <f>INDEX(raw_data!$A$3:$CR$330,MATCH(data!$B18,raw_data!$F$3:$F$330,0), MATCH(data!N$3,raw_data!$A$3:$CR$3,0))</f>
        <v>0</v>
      </c>
      <c r="O18" s="20">
        <f>INDEX(raw_data!$A$3:$CR$330,MATCH(data!$B18,raw_data!$F$3:$F$330,0), MATCH(data!O$3,raw_data!$A$3:$CR$3,0))</f>
        <v>0</v>
      </c>
      <c r="P18" s="20">
        <f>INDEX(raw_data!$A$3:$CR$330,MATCH(data!$B18,raw_data!$F$3:$F$330,0), MATCH(data!P$3,raw_data!$A$3:$CR$3,0))</f>
        <v>1.2</v>
      </c>
      <c r="Q18" s="20">
        <f>INDEX(raw_data!$A$3:$CR$330,MATCH(data!$B18,raw_data!$F$3:$F$330,0), MATCH(data!Q$3,raw_data!$A$3:$CR$3,0))</f>
        <v>0</v>
      </c>
      <c r="R18" s="20">
        <f>INDEX(raw_data!$A$3:$CR$330,MATCH(data!$B18,raw_data!$F$3:$F$330,0), MATCH(data!R$3,raw_data!$A$3:$CR$3,0))</f>
        <v>0</v>
      </c>
      <c r="S18" s="20">
        <f>INDEX(raw_data!$A$3:$CR$330,MATCH(data!$B18,raw_data!$F$3:$F$330,0), MATCH(data!S$3,raw_data!$A$3:$CR$3,0))</f>
        <v>0</v>
      </c>
      <c r="T18" s="20">
        <f>INDEX(raw_data!$A$3:$CR$330,MATCH(data!$B18,raw_data!$F$3:$F$330,0), MATCH(data!T$3,raw_data!$A$3:$CR$3,0))</f>
        <v>0</v>
      </c>
      <c r="U18" s="20">
        <f>INDEX(raw_data!$A$3:$CR$330,MATCH(data!$B18,raw_data!$F$3:$F$330,0), MATCH(data!U$3,raw_data!$A$3:$CR$3,0))</f>
        <v>0</v>
      </c>
      <c r="V18" s="20">
        <f>INDEX(raw_data!$A$3:$CR$330,MATCH(data!$B18,raw_data!$F$3:$F$330,0), MATCH(data!V$3,raw_data!$A$3:$CR$3,0))</f>
        <v>0</v>
      </c>
      <c r="W18" s="20">
        <v>0</v>
      </c>
      <c r="X18" s="20">
        <f>INDEX(raw_data!$A$3:$CR$330,MATCH(data!$B18,raw_data!$F$3:$F$330,0), MATCH(data!X$3,raw_data!$A$3:$CR$3,0))</f>
        <v>0</v>
      </c>
      <c r="Y18" s="20">
        <f>INDEX(raw_data!$A$3:$CR$330,MATCH(data!$B18,raw_data!$F$3:$F$330,0), MATCH(data!Y$3,raw_data!$A$3:$CR$3,0))</f>
        <v>0</v>
      </c>
      <c r="Z18" s="20">
        <f>INDEX(raw_data!$A$3:$CR$330,MATCH(data!$B18,raw_data!$F$3:$F$330,0), MATCH(data!Z$3,raw_data!$A$3:$CR$3,0))</f>
        <v>0</v>
      </c>
      <c r="AA18" s="20">
        <f>INDEX(raw_data!$A$3:$CR$330,MATCH(data!$B18,raw_data!$F$3:$F$330,0), MATCH(data!AA$3,raw_data!$A$3:$CR$3,0))</f>
        <v>0</v>
      </c>
      <c r="AB18" s="20">
        <f>INDEX(raw_data!$A$3:$CR$330,MATCH(data!$B18,raw_data!$F$3:$F$330,0), MATCH(data!AB$3,raw_data!$A$3:$CR$3,0))</f>
        <v>0</v>
      </c>
      <c r="AC18" s="20">
        <f>INDEX(raw_data!$A$3:$CR$330,MATCH(data!$B18,raw_data!$F$3:$F$330,0), MATCH(data!AC$3,raw_data!$A$3:$CR$3,0))</f>
        <v>0</v>
      </c>
      <c r="AD18" s="20">
        <f>INDEX(raw_data!$A$3:$CR$330,MATCH(data!$B18,raw_data!$F$3:$F$330,0), MATCH(data!AD$3,raw_data!$A$3:$CR$3,0))</f>
        <v>0</v>
      </c>
      <c r="AE18" s="20">
        <f>INDEX(raw_data!$A$3:$CR$330,MATCH(data!$B18,raw_data!$F$3:$F$330,0), MATCH(data!AE$3,raw_data!$A$3:$CR$3,0))</f>
        <v>0</v>
      </c>
      <c r="AF18" s="20">
        <f>INDEX(raw_data!$A$3:$CR$330,MATCH(data!$B18,raw_data!$F$3:$F$330,0), MATCH(data!AF$3,raw_data!$A$3:$CR$3,0))</f>
        <v>0</v>
      </c>
      <c r="AG18" s="20" t="str">
        <f>INDEX(raw_data!$A$3:$CR$330,MATCH(data!$B18,raw_data!$F$3:$F$330,0), MATCH(data!AG$3,raw_data!$A$3:$CR$3,0))</f>
        <v>WHO-CHOICE</v>
      </c>
      <c r="AH18" s="20" t="str">
        <f>INDEX(raw_data!$A$3:$CR$330,MATCH(data!$B18,raw_data!$F$3:$F$330,0), MATCH(data!AH$3,raw_data!$A$3:$CR$3,0))</f>
        <v/>
      </c>
      <c r="AI18" s="61">
        <f t="shared" si="2"/>
        <v>12.287983160102591</v>
      </c>
      <c r="AL18" s="67"/>
    </row>
    <row r="19" spans="1:38">
      <c r="A19" s="20" t="str">
        <f>INDEX(raw_data!$A$3:$CR$330,MATCH(data!$B19,raw_data!$F$3:$F$330,0), MATCH(data!A$3,raw_data!$A$3:$CR$3,0))</f>
        <v>RMNCH</v>
      </c>
      <c r="B19" s="22" t="s">
        <v>204</v>
      </c>
      <c r="C19" s="20" t="str">
        <f>INDEX(raw_data!$A$3:$CR$330,MATCH(data!$B19,raw_data!$F$3:$F$330,0), MATCH(data!C$3,raw_data!$A$3:$CR$3,0))</f>
        <v>Support for breastfeeding mothers</v>
      </c>
      <c r="D19" s="20" t="str">
        <f>INDEX(raw_data!$A$3:$CR$330,MATCH(data!$B19,raw_data!$F$3:$F$330,0), MATCH(data!D$3,raw_data!$A$3:$CR$3,0))</f>
        <v>1 year</v>
      </c>
      <c r="E19" s="61">
        <f>INDEX(raw_data!$A$3:$CR$330,MATCH(data!$B19,raw_data!$F$3:$F$330,0), MATCH(data!E$3,raw_data!$A$3:$CR$3,0))</f>
        <v>0.24229145526740936</v>
      </c>
      <c r="F19" s="61">
        <f>INDEX(raw_data!$A$3:$CR$330,MATCH(data!$B19,raw_data!$F$3:$F$330,0), MATCH(data!F$3,raw_data!$A$3:$CR$3,0))</f>
        <v>1.4238118341947592</v>
      </c>
      <c r="G19" s="61">
        <f t="shared" si="1"/>
        <v>0.23304592387653431</v>
      </c>
      <c r="H19" s="87">
        <f>INDEX(raw_data!$A$3:$CR$330,MATCH(data!$B19,raw_data!$F$3:$F$330,0), MATCH(data!H$3,raw_data!$A$3:$CR$3,0))</f>
        <v>75.796120000000002</v>
      </c>
      <c r="I19" s="87">
        <f>INDEX(raw_data!$A$3:$CR$330,MATCH(data!$B19,raw_data!$F$3:$F$330,0), MATCH(data!I$3,raw_data!$A$3:$CR$3,0))</f>
        <v>1470511.9679700001</v>
      </c>
      <c r="J19" s="87">
        <f>INDEX(raw_data!$A$3:$CR$330,MATCH(data!$B19,raw_data!$F$3:$F$330,0), MATCH(data!J$3,raw_data!$A$3:$CR$3,0))</f>
        <v>1940088.7116253446</v>
      </c>
      <c r="K19" s="61">
        <f>INDEX(raw_data!$A$3:$CR$330,MATCH(data!$B19,raw_data!$F$3:$F$330,0), MATCH(data!K$3,raw_data!$A$3:$CR$3,0))</f>
        <v>1E-35</v>
      </c>
      <c r="L19" s="20">
        <f>INDEX(raw_data!$A$3:$CR$330,MATCH(data!$B19,raw_data!$F$3:$F$330,0), MATCH(data!L$3,raw_data!$A$3:$CR$3,0))</f>
        <v>0.1</v>
      </c>
      <c r="M19" s="20">
        <f>INDEX(raw_data!$A$3:$CR$330,MATCH(data!$B19,raw_data!$F$3:$F$330,0), MATCH(data!M$3,raw_data!$A$3:$CR$3,0))</f>
        <v>0</v>
      </c>
      <c r="N19" s="20">
        <f>INDEX(raw_data!$A$3:$CR$330,MATCH(data!$B19,raw_data!$F$3:$F$330,0), MATCH(data!N$3,raw_data!$A$3:$CR$3,0))</f>
        <v>0</v>
      </c>
      <c r="O19" s="20">
        <f>INDEX(raw_data!$A$3:$CR$330,MATCH(data!$B19,raw_data!$F$3:$F$330,0), MATCH(data!O$3,raw_data!$A$3:$CR$3,0))</f>
        <v>0</v>
      </c>
      <c r="P19" s="20">
        <f>INDEX(raw_data!$A$3:$CR$330,MATCH(data!$B19,raw_data!$F$3:$F$330,0), MATCH(data!P$3,raw_data!$A$3:$CR$3,0))</f>
        <v>1.2</v>
      </c>
      <c r="Q19" s="20">
        <f>INDEX(raw_data!$A$3:$CR$330,MATCH(data!$B19,raw_data!$F$3:$F$330,0), MATCH(data!Q$3,raw_data!$A$3:$CR$3,0))</f>
        <v>0</v>
      </c>
      <c r="R19" s="20">
        <f>INDEX(raw_data!$A$3:$CR$330,MATCH(data!$B19,raw_data!$F$3:$F$330,0), MATCH(data!R$3,raw_data!$A$3:$CR$3,0))</f>
        <v>0</v>
      </c>
      <c r="S19" s="20">
        <f>INDEX(raw_data!$A$3:$CR$330,MATCH(data!$B19,raw_data!$F$3:$F$330,0), MATCH(data!S$3,raw_data!$A$3:$CR$3,0))</f>
        <v>0</v>
      </c>
      <c r="T19" s="20">
        <f>INDEX(raw_data!$A$3:$CR$330,MATCH(data!$B19,raw_data!$F$3:$F$330,0), MATCH(data!T$3,raw_data!$A$3:$CR$3,0))</f>
        <v>0</v>
      </c>
      <c r="U19" s="20">
        <f>INDEX(raw_data!$A$3:$CR$330,MATCH(data!$B19,raw_data!$F$3:$F$330,0), MATCH(data!U$3,raw_data!$A$3:$CR$3,0))</f>
        <v>0</v>
      </c>
      <c r="V19" s="20">
        <f>INDEX(raw_data!$A$3:$CR$330,MATCH(data!$B19,raw_data!$F$3:$F$330,0), MATCH(data!V$3,raw_data!$A$3:$CR$3,0))</f>
        <v>0</v>
      </c>
      <c r="W19" s="20">
        <v>0</v>
      </c>
      <c r="X19" s="20">
        <f>INDEX(raw_data!$A$3:$CR$330,MATCH(data!$B19,raw_data!$F$3:$F$330,0), MATCH(data!X$3,raw_data!$A$3:$CR$3,0))</f>
        <v>0</v>
      </c>
      <c r="Y19" s="20">
        <f>INDEX(raw_data!$A$3:$CR$330,MATCH(data!$B19,raw_data!$F$3:$F$330,0), MATCH(data!Y$3,raw_data!$A$3:$CR$3,0))</f>
        <v>0</v>
      </c>
      <c r="Z19" s="20">
        <f>INDEX(raw_data!$A$3:$CR$330,MATCH(data!$B19,raw_data!$F$3:$F$330,0), MATCH(data!Z$3,raw_data!$A$3:$CR$3,0))</f>
        <v>0</v>
      </c>
      <c r="AA19" s="20">
        <f>INDEX(raw_data!$A$3:$CR$330,MATCH(data!$B19,raw_data!$F$3:$F$330,0), MATCH(data!AA$3,raw_data!$A$3:$CR$3,0))</f>
        <v>0</v>
      </c>
      <c r="AB19" s="20">
        <f>INDEX(raw_data!$A$3:$CR$330,MATCH(data!$B19,raw_data!$F$3:$F$330,0), MATCH(data!AB$3,raw_data!$A$3:$CR$3,0))</f>
        <v>0</v>
      </c>
      <c r="AC19" s="20">
        <f>INDEX(raw_data!$A$3:$CR$330,MATCH(data!$B19,raw_data!$F$3:$F$330,0), MATCH(data!AC$3,raw_data!$A$3:$CR$3,0))</f>
        <v>0</v>
      </c>
      <c r="AD19" s="20">
        <f>INDEX(raw_data!$A$3:$CR$330,MATCH(data!$B19,raw_data!$F$3:$F$330,0), MATCH(data!AD$3,raw_data!$A$3:$CR$3,0))</f>
        <v>0</v>
      </c>
      <c r="AE19" s="20">
        <f>INDEX(raw_data!$A$3:$CR$330,MATCH(data!$B19,raw_data!$F$3:$F$330,0), MATCH(data!AE$3,raw_data!$A$3:$CR$3,0))</f>
        <v>0</v>
      </c>
      <c r="AF19" s="20">
        <f>INDEX(raw_data!$A$3:$CR$330,MATCH(data!$B19,raw_data!$F$3:$F$330,0), MATCH(data!AF$3,raw_data!$A$3:$CR$3,0))</f>
        <v>0</v>
      </c>
      <c r="AG19" s="20" t="str">
        <f>INDEX(raw_data!$A$3:$CR$330,MATCH(data!$B19,raw_data!$F$3:$F$330,0), MATCH(data!AG$3,raw_data!$A$3:$CR$3,0))</f>
        <v>Adam (2005); BMJ</v>
      </c>
      <c r="AH19" s="20" t="str">
        <f>INDEX(raw_data!$A$3:$CR$330,MATCH(data!$B19,raw_data!$F$3:$F$330,0), MATCH(data!AH$3,raw_data!$A$3:$CR$3,0))</f>
        <v>Support for breastfeeding mothers (95%)</v>
      </c>
      <c r="AI19" s="61">
        <f t="shared" si="2"/>
        <v>5.8764426199980653</v>
      </c>
      <c r="AL19" s="67"/>
    </row>
    <row r="20" spans="1:38">
      <c r="A20" s="20" t="str">
        <f>INDEX(raw_data!$A$3:$CR$330,MATCH(data!$B20,raw_data!$F$3:$F$330,0), MATCH(data!A$3,raw_data!$A$3:$CR$3,0))</f>
        <v>RMNCH</v>
      </c>
      <c r="B20" s="22" t="s">
        <v>207</v>
      </c>
      <c r="C20" s="20" t="str">
        <f>INDEX(raw_data!$A$3:$CR$330,MATCH(data!$B20,raw_data!$F$3:$F$330,0), MATCH(data!C$3,raw_data!$A$3:$CR$3,0))</f>
        <v>Vaginal delivery - skilled attendance</v>
      </c>
      <c r="D20" s="20" t="str">
        <f>INDEX(raw_data!$A$3:$CR$330,MATCH(data!$B20,raw_data!$F$3:$F$330,0), MATCH(data!D$3,raw_data!$A$3:$CR$3,0))</f>
        <v>1 year</v>
      </c>
      <c r="E20" s="61">
        <f>INDEX(raw_data!$A$3:$CR$330,MATCH(data!$B20,raw_data!$F$3:$F$330,0), MATCH(data!E$3,raw_data!$A$3:$CR$3,0))</f>
        <v>0.11306934579145768</v>
      </c>
      <c r="F20" s="61">
        <f>INDEX(raw_data!$A$3:$CR$330,MATCH(data!$B20,raw_data!$F$3:$F$330,0), MATCH(data!F$3,raw_data!$A$3:$CR$3,0))</f>
        <v>2.5584118895687085</v>
      </c>
      <c r="G20" s="61">
        <f t="shared" si="1"/>
        <v>9.6456281573479047E-2</v>
      </c>
      <c r="H20" s="87">
        <f>INDEX(raw_data!$A$3:$CR$330,MATCH(data!$B20,raw_data!$F$3:$F$330,0), MATCH(data!H$3,raw_data!$A$3:$CR$3,0))</f>
        <v>75.796120000000002</v>
      </c>
      <c r="I20" s="87">
        <f>INDEX(raw_data!$A$3:$CR$330,MATCH(data!$B20,raw_data!$F$3:$F$330,0), MATCH(data!I$3,raw_data!$A$3:$CR$3,0))</f>
        <v>1470511.9679700001</v>
      </c>
      <c r="J20" s="87">
        <f>INDEX(raw_data!$A$3:$CR$330,MATCH(data!$B20,raw_data!$F$3:$F$330,0), MATCH(data!J$3,raw_data!$A$3:$CR$3,0))</f>
        <v>1940088.7116253446</v>
      </c>
      <c r="K20" s="61">
        <f>INDEX(raw_data!$A$3:$CR$330,MATCH(data!$B20,raw_data!$F$3:$F$330,0), MATCH(data!K$3,raw_data!$A$3:$CR$3,0))</f>
        <v>2.2514320276996318</v>
      </c>
      <c r="L20" s="20">
        <f>INDEX(raw_data!$A$3:$CR$330,MATCH(data!$B20,raw_data!$F$3:$F$330,0), MATCH(data!L$3,raw_data!$A$3:$CR$3,0))</f>
        <v>0</v>
      </c>
      <c r="M20" s="20">
        <f>INDEX(raw_data!$A$3:$CR$330,MATCH(data!$B20,raw_data!$F$3:$F$330,0), MATCH(data!M$3,raw_data!$A$3:$CR$3,0))</f>
        <v>0</v>
      </c>
      <c r="N20" s="20">
        <f>INDEX(raw_data!$A$3:$CR$330,MATCH(data!$B20,raw_data!$F$3:$F$330,0), MATCH(data!N$3,raw_data!$A$3:$CR$3,0))</f>
        <v>0</v>
      </c>
      <c r="O20" s="20">
        <f>INDEX(raw_data!$A$3:$CR$330,MATCH(data!$B20,raw_data!$F$3:$F$330,0), MATCH(data!O$3,raw_data!$A$3:$CR$3,0))</f>
        <v>53.1</v>
      </c>
      <c r="P20" s="20">
        <f>INDEX(raw_data!$A$3:$CR$330,MATCH(data!$B20,raw_data!$F$3:$F$330,0), MATCH(data!P$3,raw_data!$A$3:$CR$3,0))</f>
        <v>82.6</v>
      </c>
      <c r="Q20" s="20">
        <f>INDEX(raw_data!$A$3:$CR$330,MATCH(data!$B20,raw_data!$F$3:$F$330,0), MATCH(data!Q$3,raw_data!$A$3:$CR$3,0))</f>
        <v>0</v>
      </c>
      <c r="R20" s="20">
        <f>INDEX(raw_data!$A$3:$CR$330,MATCH(data!$B20,raw_data!$F$3:$F$330,0), MATCH(data!R$3,raw_data!$A$3:$CR$3,0))</f>
        <v>2</v>
      </c>
      <c r="S20" s="20">
        <f>INDEX(raw_data!$A$3:$CR$330,MATCH(data!$B20,raw_data!$F$3:$F$330,0), MATCH(data!S$3,raw_data!$A$3:$CR$3,0))</f>
        <v>0</v>
      </c>
      <c r="T20" s="20">
        <f>INDEX(raw_data!$A$3:$CR$330,MATCH(data!$B20,raw_data!$F$3:$F$330,0), MATCH(data!T$3,raw_data!$A$3:$CR$3,0))</f>
        <v>0</v>
      </c>
      <c r="U20" s="20">
        <f>INDEX(raw_data!$A$3:$CR$330,MATCH(data!$B20,raw_data!$F$3:$F$330,0), MATCH(data!U$3,raw_data!$A$3:$CR$3,0))</f>
        <v>0</v>
      </c>
      <c r="V20" s="20">
        <f>INDEX(raw_data!$A$3:$CR$330,MATCH(data!$B20,raw_data!$F$3:$F$330,0), MATCH(data!V$3,raw_data!$A$3:$CR$3,0))</f>
        <v>0</v>
      </c>
      <c r="W20" s="20">
        <v>0</v>
      </c>
      <c r="X20" s="20">
        <f>INDEX(raw_data!$A$3:$CR$330,MATCH(data!$B20,raw_data!$F$3:$F$330,0), MATCH(data!X$3,raw_data!$A$3:$CR$3,0))</f>
        <v>0</v>
      </c>
      <c r="Y20" s="20">
        <f>INDEX(raw_data!$A$3:$CR$330,MATCH(data!$B20,raw_data!$F$3:$F$330,0), MATCH(data!Y$3,raw_data!$A$3:$CR$3,0))</f>
        <v>0</v>
      </c>
      <c r="Z20" s="20">
        <f>INDEX(raw_data!$A$3:$CR$330,MATCH(data!$B20,raw_data!$F$3:$F$330,0), MATCH(data!Z$3,raw_data!$A$3:$CR$3,0))</f>
        <v>0</v>
      </c>
      <c r="AA20" s="20">
        <f>INDEX(raw_data!$A$3:$CR$330,MATCH(data!$B20,raw_data!$F$3:$F$330,0), MATCH(data!AA$3,raw_data!$A$3:$CR$3,0))</f>
        <v>0</v>
      </c>
      <c r="AB20" s="20">
        <f>INDEX(raw_data!$A$3:$CR$330,MATCH(data!$B20,raw_data!$F$3:$F$330,0), MATCH(data!AB$3,raw_data!$A$3:$CR$3,0))</f>
        <v>0</v>
      </c>
      <c r="AC20" s="20">
        <f>INDEX(raw_data!$A$3:$CR$330,MATCH(data!$B20,raw_data!$F$3:$F$330,0), MATCH(data!AC$3,raw_data!$A$3:$CR$3,0))</f>
        <v>0</v>
      </c>
      <c r="AD20" s="20">
        <f>INDEX(raw_data!$A$3:$CR$330,MATCH(data!$B20,raw_data!$F$3:$F$330,0), MATCH(data!AD$3,raw_data!$A$3:$CR$3,0))</f>
        <v>0</v>
      </c>
      <c r="AE20" s="20">
        <f>INDEX(raw_data!$A$3:$CR$330,MATCH(data!$B20,raw_data!$F$3:$F$330,0), MATCH(data!AE$3,raw_data!$A$3:$CR$3,0))</f>
        <v>0</v>
      </c>
      <c r="AF20" s="20">
        <f>INDEX(raw_data!$A$3:$CR$330,MATCH(data!$B20,raw_data!$F$3:$F$330,0), MATCH(data!AF$3,raw_data!$A$3:$CR$3,0))</f>
        <v>0</v>
      </c>
      <c r="AG20" s="20" t="str">
        <f>INDEX(raw_data!$A$3:$CR$330,MATCH(data!$B20,raw_data!$F$3:$F$330,0), MATCH(data!AG$3,raw_data!$A$3:$CR$3,0))</f>
        <v>Adam (2005); BMJ</v>
      </c>
      <c r="AH20" s="20" t="str">
        <f>INDEX(raw_data!$A$3:$CR$330,MATCH(data!$B20,raw_data!$F$3:$F$330,0), MATCH(data!AH$3,raw_data!$A$3:$CR$3,0))</f>
        <v>Normal delivery by a skilled attendant (95%)</v>
      </c>
      <c r="AI20" s="61">
        <f t="shared" si="2"/>
        <v>22.626927498876491</v>
      </c>
      <c r="AL20" s="67"/>
    </row>
    <row r="21" spans="1:38">
      <c r="A21" s="20" t="str">
        <f>INDEX(raw_data!$A$3:$CR$330,MATCH(data!$B21,raw_data!$F$3:$F$330,0), MATCH(data!A$3,raw_data!$A$3:$CR$3,0))</f>
        <v>RMNCH</v>
      </c>
      <c r="B21" s="22" t="s">
        <v>209</v>
      </c>
      <c r="C21" s="20" t="str">
        <f>INDEX(raw_data!$A$3:$CR$330,MATCH(data!$B21,raw_data!$F$3:$F$330,0), MATCH(data!C$3,raw_data!$A$3:$CR$3,0))</f>
        <v>Vaginal Delivery - with complication</v>
      </c>
      <c r="D21" s="20" t="str">
        <f>INDEX(raw_data!$A$3:$CR$330,MATCH(data!$B21,raw_data!$F$3:$F$330,0), MATCH(data!D$3,raw_data!$A$3:$CR$3,0))</f>
        <v>1 year</v>
      </c>
      <c r="E21" s="61">
        <f>INDEX(raw_data!$A$3:$CR$330,MATCH(data!$B21,raw_data!$F$3:$F$330,0), MATCH(data!E$3,raw_data!$A$3:$CR$3,0))</f>
        <v>0.57164415525902113</v>
      </c>
      <c r="F21" s="61">
        <f>INDEX(raw_data!$A$3:$CR$330,MATCH(data!$B21,raw_data!$F$3:$F$330,0), MATCH(data!F$3,raw_data!$A$3:$CR$3,0))</f>
        <v>12.934550856202364</v>
      </c>
      <c r="G21" s="61">
        <f t="shared" si="1"/>
        <v>0.48765356528368109</v>
      </c>
      <c r="H21" s="87">
        <f>INDEX(raw_data!$A$3:$CR$330,MATCH(data!$B21,raw_data!$F$3:$F$330,0), MATCH(data!H$3,raw_data!$A$3:$CR$3,0))</f>
        <v>92.361109999999996</v>
      </c>
      <c r="I21" s="87">
        <f>INDEX(raw_data!$A$3:$CR$330,MATCH(data!$B21,raw_data!$F$3:$F$330,0), MATCH(data!I$3,raw_data!$A$3:$CR$3,0))</f>
        <v>354429.48553312873</v>
      </c>
      <c r="J21" s="87">
        <f>INDEX(raw_data!$A$3:$CR$330,MATCH(data!$B21,raw_data!$F$3:$F$330,0), MATCH(data!J$3,raw_data!$A$3:$CR$3,0))</f>
        <v>383743.206998193</v>
      </c>
      <c r="K21" s="61">
        <f>INDEX(raw_data!$A$3:$CR$330,MATCH(data!$B21,raw_data!$F$3:$F$330,0), MATCH(data!K$3,raw_data!$A$3:$CR$3,0))</f>
        <v>18.569251880962874</v>
      </c>
      <c r="L21" s="20">
        <f>INDEX(raw_data!$A$3:$CR$330,MATCH(data!$B21,raw_data!$F$3:$F$330,0), MATCH(data!L$3,raw_data!$A$3:$CR$3,0))</f>
        <v>10.5</v>
      </c>
      <c r="M21" s="20">
        <f>INDEX(raw_data!$A$3:$CR$330,MATCH(data!$B21,raw_data!$F$3:$F$330,0), MATCH(data!M$3,raw_data!$A$3:$CR$3,0))</f>
        <v>19.5</v>
      </c>
      <c r="N21" s="20">
        <f>INDEX(raw_data!$A$3:$CR$330,MATCH(data!$B21,raw_data!$F$3:$F$330,0), MATCH(data!N$3,raw_data!$A$3:$CR$3,0))</f>
        <v>0</v>
      </c>
      <c r="O21" s="20">
        <f>INDEX(raw_data!$A$3:$CR$330,MATCH(data!$B21,raw_data!$F$3:$F$330,0), MATCH(data!O$3,raw_data!$A$3:$CR$3,0))</f>
        <v>30</v>
      </c>
      <c r="P21" s="20">
        <f>INDEX(raw_data!$A$3:$CR$330,MATCH(data!$B21,raw_data!$F$3:$F$330,0), MATCH(data!P$3,raw_data!$A$3:$CR$3,0))</f>
        <v>30</v>
      </c>
      <c r="Q21" s="20">
        <f>INDEX(raw_data!$A$3:$CR$330,MATCH(data!$B21,raw_data!$F$3:$F$330,0), MATCH(data!Q$3,raw_data!$A$3:$CR$3,0))</f>
        <v>0</v>
      </c>
      <c r="R21" s="20">
        <f>INDEX(raw_data!$A$3:$CR$330,MATCH(data!$B21,raw_data!$F$3:$F$330,0), MATCH(data!R$3,raw_data!$A$3:$CR$3,0))</f>
        <v>2</v>
      </c>
      <c r="S21" s="20">
        <f>INDEX(raw_data!$A$3:$CR$330,MATCH(data!$B21,raw_data!$F$3:$F$330,0), MATCH(data!S$3,raw_data!$A$3:$CR$3,0))</f>
        <v>0</v>
      </c>
      <c r="T21" s="20">
        <f>INDEX(raw_data!$A$3:$CR$330,MATCH(data!$B21,raw_data!$F$3:$F$330,0), MATCH(data!T$3,raw_data!$A$3:$CR$3,0))</f>
        <v>0</v>
      </c>
      <c r="U21" s="20">
        <f>INDEX(raw_data!$A$3:$CR$330,MATCH(data!$B21,raw_data!$F$3:$F$330,0), MATCH(data!U$3,raw_data!$A$3:$CR$3,0))</f>
        <v>0</v>
      </c>
      <c r="V21" s="20">
        <f>INDEX(raw_data!$A$3:$CR$330,MATCH(data!$B21,raw_data!$F$3:$F$330,0), MATCH(data!V$3,raw_data!$A$3:$CR$3,0))</f>
        <v>0</v>
      </c>
      <c r="W21" s="20">
        <v>0</v>
      </c>
      <c r="X21" s="20">
        <f>INDEX(raw_data!$A$3:$CR$330,MATCH(data!$B21,raw_data!$F$3:$F$330,0), MATCH(data!X$3,raw_data!$A$3:$CR$3,0))</f>
        <v>0</v>
      </c>
      <c r="Y21" s="20">
        <f>INDEX(raw_data!$A$3:$CR$330,MATCH(data!$B21,raw_data!$F$3:$F$330,0), MATCH(data!Y$3,raw_data!$A$3:$CR$3,0))</f>
        <v>0</v>
      </c>
      <c r="Z21" s="20">
        <f>INDEX(raw_data!$A$3:$CR$330,MATCH(data!$B21,raw_data!$F$3:$F$330,0), MATCH(data!Z$3,raw_data!$A$3:$CR$3,0))</f>
        <v>0</v>
      </c>
      <c r="AA21" s="20">
        <f>INDEX(raw_data!$A$3:$CR$330,MATCH(data!$B21,raw_data!$F$3:$F$330,0), MATCH(data!AA$3,raw_data!$A$3:$CR$3,0))</f>
        <v>0</v>
      </c>
      <c r="AB21" s="20">
        <f>INDEX(raw_data!$A$3:$CR$330,MATCH(data!$B21,raw_data!$F$3:$F$330,0), MATCH(data!AB$3,raw_data!$A$3:$CR$3,0))</f>
        <v>0</v>
      </c>
      <c r="AC21" s="20">
        <f>INDEX(raw_data!$A$3:$CR$330,MATCH(data!$B21,raw_data!$F$3:$F$330,0), MATCH(data!AC$3,raw_data!$A$3:$CR$3,0))</f>
        <v>0</v>
      </c>
      <c r="AD21" s="20">
        <f>INDEX(raw_data!$A$3:$CR$330,MATCH(data!$B21,raw_data!$F$3:$F$330,0), MATCH(data!AD$3,raw_data!$A$3:$CR$3,0))</f>
        <v>0</v>
      </c>
      <c r="AE21" s="20">
        <f>INDEX(raw_data!$A$3:$CR$330,MATCH(data!$B21,raw_data!$F$3:$F$330,0), MATCH(data!AE$3,raw_data!$A$3:$CR$3,0))</f>
        <v>0</v>
      </c>
      <c r="AF21" s="20">
        <f>INDEX(raw_data!$A$3:$CR$330,MATCH(data!$B21,raw_data!$F$3:$F$330,0), MATCH(data!AF$3,raw_data!$A$3:$CR$3,0))</f>
        <v>0</v>
      </c>
      <c r="AG21" s="20" t="str">
        <f>INDEX(raw_data!$A$3:$CR$330,MATCH(data!$B21,raw_data!$F$3:$F$330,0), MATCH(data!AG$3,raw_data!$A$3:$CR$3,0))</f>
        <v>Adam (2005); BMJ</v>
      </c>
      <c r="AH21" s="20" t="str">
        <f>INDEX(raw_data!$A$3:$CR$330,MATCH(data!$B21,raw_data!$F$3:$F$330,0), MATCH(data!AH$3,raw_data!$A$3:$CR$3,0))</f>
        <v>Normal delivery by a skilled attendant (95%)</v>
      </c>
      <c r="AI21" s="61">
        <f t="shared" si="2"/>
        <v>22.626927498876483</v>
      </c>
      <c r="AL21" s="67"/>
    </row>
    <row r="22" spans="1:38">
      <c r="A22" s="20" t="str">
        <f>INDEX(raw_data!$A$3:$CR$330,MATCH(data!$B22,raw_data!$F$3:$F$330,0), MATCH(data!A$3,raw_data!$A$3:$CR$3,0))</f>
        <v>RMNCH</v>
      </c>
      <c r="B22" s="22" t="s">
        <v>211</v>
      </c>
      <c r="C22" s="20" t="str">
        <f>INDEX(raw_data!$A$3:$CR$330,MATCH(data!$B22,raw_data!$F$3:$F$330,0), MATCH(data!C$3,raw_data!$A$3:$CR$3,0))</f>
        <v>Clean practices and immediate essential newborn care (in facility)</v>
      </c>
      <c r="D22" s="20" t="str">
        <f>INDEX(raw_data!$A$3:$CR$330,MATCH(data!$B22,raw_data!$F$3:$F$330,0), MATCH(data!D$3,raw_data!$A$3:$CR$3,0))</f>
        <v>1 year</v>
      </c>
      <c r="E22" s="61">
        <f>INDEX(raw_data!$A$3:$CR$330,MATCH(data!$B22,raw_data!$F$3:$F$330,0), MATCH(data!E$3,raw_data!$A$3:$CR$3,0))</f>
        <v>0.28671155539976773</v>
      </c>
      <c r="F22" s="61">
        <f>INDEX(raw_data!$A$3:$CR$330,MATCH(data!$B22,raw_data!$F$3:$F$330,0), MATCH(data!F$3,raw_data!$A$3:$CR$3,0))</f>
        <v>1.3793177143761732</v>
      </c>
      <c r="G22" s="61">
        <f t="shared" si="1"/>
        <v>0.27775494686485752</v>
      </c>
      <c r="H22" s="87">
        <f>INDEX(raw_data!$A$3:$CR$330,MATCH(data!$B22,raw_data!$F$3:$F$330,0), MATCH(data!H$3,raw_data!$A$3:$CR$3,0))</f>
        <v>75.796120000000002</v>
      </c>
      <c r="I22" s="87">
        <f>INDEX(raw_data!$A$3:$CR$330,MATCH(data!$B22,raw_data!$F$3:$F$330,0), MATCH(data!I$3,raw_data!$A$3:$CR$3,0))</f>
        <v>1470511.9679700001</v>
      </c>
      <c r="J22" s="87">
        <f>INDEX(raw_data!$A$3:$CR$330,MATCH(data!$B22,raw_data!$F$3:$F$330,0), MATCH(data!J$3,raw_data!$A$3:$CR$3,0))</f>
        <v>1940088.7116253446</v>
      </c>
      <c r="K22" s="61">
        <f>INDEX(raw_data!$A$3:$CR$330,MATCH(data!$B22,raw_data!$F$3:$F$330,0), MATCH(data!K$3,raw_data!$A$3:$CR$3,0))</f>
        <v>1.3662570331097166</v>
      </c>
      <c r="L22" s="20">
        <f>INDEX(raw_data!$A$3:$CR$330,MATCH(data!$B22,raw_data!$F$3:$F$330,0), MATCH(data!L$3,raw_data!$A$3:$CR$3,0))</f>
        <v>0.1</v>
      </c>
      <c r="M22" s="20">
        <f>INDEX(raw_data!$A$3:$CR$330,MATCH(data!$B22,raw_data!$F$3:$F$330,0), MATCH(data!M$3,raw_data!$A$3:$CR$3,0))</f>
        <v>0</v>
      </c>
      <c r="N22" s="20">
        <f>INDEX(raw_data!$A$3:$CR$330,MATCH(data!$B22,raw_data!$F$3:$F$330,0), MATCH(data!N$3,raw_data!$A$3:$CR$3,0))</f>
        <v>0</v>
      </c>
      <c r="O22" s="20">
        <f>INDEX(raw_data!$A$3:$CR$330,MATCH(data!$B22,raw_data!$F$3:$F$330,0), MATCH(data!O$3,raw_data!$A$3:$CR$3,0))</f>
        <v>0</v>
      </c>
      <c r="P22" s="20">
        <f>INDEX(raw_data!$A$3:$CR$330,MATCH(data!$B22,raw_data!$F$3:$F$330,0), MATCH(data!P$3,raw_data!$A$3:$CR$3,0))</f>
        <v>2</v>
      </c>
      <c r="Q22" s="20">
        <f>INDEX(raw_data!$A$3:$CR$330,MATCH(data!$B22,raw_data!$F$3:$F$330,0), MATCH(data!Q$3,raw_data!$A$3:$CR$3,0))</f>
        <v>0</v>
      </c>
      <c r="R22" s="20">
        <f>INDEX(raw_data!$A$3:$CR$330,MATCH(data!$B22,raw_data!$F$3:$F$330,0), MATCH(data!R$3,raw_data!$A$3:$CR$3,0))</f>
        <v>0</v>
      </c>
      <c r="S22" s="20">
        <f>INDEX(raw_data!$A$3:$CR$330,MATCH(data!$B22,raw_data!$F$3:$F$330,0), MATCH(data!S$3,raw_data!$A$3:$CR$3,0))</f>
        <v>0</v>
      </c>
      <c r="T22" s="20">
        <f>INDEX(raw_data!$A$3:$CR$330,MATCH(data!$B22,raw_data!$F$3:$F$330,0), MATCH(data!T$3,raw_data!$A$3:$CR$3,0))</f>
        <v>0</v>
      </c>
      <c r="U22" s="20">
        <f>INDEX(raw_data!$A$3:$CR$330,MATCH(data!$B22,raw_data!$F$3:$F$330,0), MATCH(data!U$3,raw_data!$A$3:$CR$3,0))</f>
        <v>0</v>
      </c>
      <c r="V22" s="20">
        <f>INDEX(raw_data!$A$3:$CR$330,MATCH(data!$B22,raw_data!$F$3:$F$330,0), MATCH(data!V$3,raw_data!$A$3:$CR$3,0))</f>
        <v>0</v>
      </c>
      <c r="W22" s="20">
        <v>0</v>
      </c>
      <c r="X22" s="20">
        <f>INDEX(raw_data!$A$3:$CR$330,MATCH(data!$B22,raw_data!$F$3:$F$330,0), MATCH(data!X$3,raw_data!$A$3:$CR$3,0))</f>
        <v>0</v>
      </c>
      <c r="Y22" s="20">
        <f>INDEX(raw_data!$A$3:$CR$330,MATCH(data!$B22,raw_data!$F$3:$F$330,0), MATCH(data!Y$3,raw_data!$A$3:$CR$3,0))</f>
        <v>0</v>
      </c>
      <c r="Z22" s="20">
        <f>INDEX(raw_data!$A$3:$CR$330,MATCH(data!$B22,raw_data!$F$3:$F$330,0), MATCH(data!Z$3,raw_data!$A$3:$CR$3,0))</f>
        <v>0</v>
      </c>
      <c r="AA22" s="20">
        <f>INDEX(raw_data!$A$3:$CR$330,MATCH(data!$B22,raw_data!$F$3:$F$330,0), MATCH(data!AA$3,raw_data!$A$3:$CR$3,0))</f>
        <v>0</v>
      </c>
      <c r="AB22" s="20">
        <f>INDEX(raw_data!$A$3:$CR$330,MATCH(data!$B22,raw_data!$F$3:$F$330,0), MATCH(data!AB$3,raw_data!$A$3:$CR$3,0))</f>
        <v>0</v>
      </c>
      <c r="AC22" s="20">
        <f>INDEX(raw_data!$A$3:$CR$330,MATCH(data!$B22,raw_data!$F$3:$F$330,0), MATCH(data!AC$3,raw_data!$A$3:$CR$3,0))</f>
        <v>0</v>
      </c>
      <c r="AD22" s="20">
        <f>INDEX(raw_data!$A$3:$CR$330,MATCH(data!$B22,raw_data!$F$3:$F$330,0), MATCH(data!AD$3,raw_data!$A$3:$CR$3,0))</f>
        <v>0</v>
      </c>
      <c r="AE22" s="20">
        <f>INDEX(raw_data!$A$3:$CR$330,MATCH(data!$B22,raw_data!$F$3:$F$330,0), MATCH(data!AE$3,raw_data!$A$3:$CR$3,0))</f>
        <v>0</v>
      </c>
      <c r="AF22" s="20">
        <f>INDEX(raw_data!$A$3:$CR$330,MATCH(data!$B22,raw_data!$F$3:$F$330,0), MATCH(data!AF$3,raw_data!$A$3:$CR$3,0))</f>
        <v>0</v>
      </c>
      <c r="AG22" s="20" t="str">
        <f>INDEX(raw_data!$A$3:$CR$330,MATCH(data!$B22,raw_data!$F$3:$F$330,0), MATCH(data!AG$3,raw_data!$A$3:$CR$3,0))</f>
        <v>Adam (2005); BMJ</v>
      </c>
      <c r="AH22" s="20" t="str">
        <f>INDEX(raw_data!$A$3:$CR$330,MATCH(data!$B22,raw_data!$F$3:$F$330,0), MATCH(data!AH$3,raw_data!$A$3:$CR$3,0))</f>
        <v>Community newborn care package (95%)</v>
      </c>
      <c r="AI22" s="61">
        <f t="shared" si="2"/>
        <v>4.810820102639263</v>
      </c>
      <c r="AL22" s="67"/>
    </row>
    <row r="23" spans="1:38">
      <c r="A23" s="20" t="str">
        <f>INDEX(raw_data!$A$3:$CR$330,MATCH(data!$B23,raw_data!$F$3:$F$330,0), MATCH(data!A$3,raw_data!$A$3:$CR$3,0))</f>
        <v>RMNCH</v>
      </c>
      <c r="B23" s="22" t="s">
        <v>216</v>
      </c>
      <c r="C23" s="20" t="str">
        <f>INDEX(raw_data!$A$3:$CR$330,MATCH(data!$B23,raw_data!$F$3:$F$330,0), MATCH(data!C$3,raw_data!$A$3:$CR$3,0))</f>
        <v>Antenatal corticosteroids for preterm labour</v>
      </c>
      <c r="D23" s="20" t="str">
        <f>INDEX(raw_data!$A$3:$CR$330,MATCH(data!$B23,raw_data!$F$3:$F$330,0), MATCH(data!D$3,raw_data!$A$3:$CR$3,0))</f>
        <v>1 year</v>
      </c>
      <c r="E23" s="61">
        <f>INDEX(raw_data!$A$3:$CR$330,MATCH(data!$B23,raw_data!$F$3:$F$330,0), MATCH(data!E$3,raw_data!$A$3:$CR$3,0))</f>
        <v>1.26</v>
      </c>
      <c r="F23" s="61">
        <f>INDEX(raw_data!$A$3:$CR$330,MATCH(data!$B23,raw_data!$F$3:$F$330,0), MATCH(data!F$3,raw_data!$A$3:$CR$3,0))</f>
        <v>55.361598645338042</v>
      </c>
      <c r="G23" s="61">
        <f t="shared" si="1"/>
        <v>0.90050909970559712</v>
      </c>
      <c r="H23" s="87">
        <f>INDEX(raw_data!$A$3:$CR$330,MATCH(data!$B23,raw_data!$F$3:$F$330,0), MATCH(data!H$3,raw_data!$A$3:$CR$3,0))</f>
        <v>20</v>
      </c>
      <c r="I23" s="87">
        <f>INDEX(raw_data!$A$3:$CR$330,MATCH(data!$B23,raw_data!$F$3:$F$330,0), MATCH(data!I$3,raw_data!$A$3:$CR$3,0))</f>
        <v>19400.887119999999</v>
      </c>
      <c r="J23" s="87">
        <f>INDEX(raw_data!$A$3:$CR$330,MATCH(data!$B23,raw_data!$F$3:$F$330,0), MATCH(data!J$3,raw_data!$A$3:$CR$3,0))</f>
        <v>97004.435599999997</v>
      </c>
      <c r="K23" s="61">
        <f>INDEX(raw_data!$A$3:$CR$330,MATCH(data!$B23,raw_data!$F$3:$F$330,0), MATCH(data!K$3,raw_data!$A$3:$CR$3,0))</f>
        <v>3.3907108850898076</v>
      </c>
      <c r="L23" s="20">
        <f>INDEX(raw_data!$A$3:$CR$330,MATCH(data!$B23,raw_data!$F$3:$F$330,0), MATCH(data!L$3,raw_data!$A$3:$CR$3,0))</f>
        <v>0.1</v>
      </c>
      <c r="M23" s="20">
        <f>INDEX(raw_data!$A$3:$CR$330,MATCH(data!$B23,raw_data!$F$3:$F$330,0), MATCH(data!M$3,raw_data!$A$3:$CR$3,0))</f>
        <v>0</v>
      </c>
      <c r="N23" s="20">
        <f>INDEX(raw_data!$A$3:$CR$330,MATCH(data!$B23,raw_data!$F$3:$F$330,0), MATCH(data!N$3,raw_data!$A$3:$CR$3,0))</f>
        <v>0</v>
      </c>
      <c r="O23" s="20">
        <f>INDEX(raw_data!$A$3:$CR$330,MATCH(data!$B23,raw_data!$F$3:$F$330,0), MATCH(data!O$3,raw_data!$A$3:$CR$3,0))</f>
        <v>0</v>
      </c>
      <c r="P23" s="20">
        <f>INDEX(raw_data!$A$3:$CR$330,MATCH(data!$B23,raw_data!$F$3:$F$330,0), MATCH(data!P$3,raw_data!$A$3:$CR$3,0))</f>
        <v>1.2</v>
      </c>
      <c r="Q23" s="20">
        <f>INDEX(raw_data!$A$3:$CR$330,MATCH(data!$B23,raw_data!$F$3:$F$330,0), MATCH(data!Q$3,raw_data!$A$3:$CR$3,0))</f>
        <v>0</v>
      </c>
      <c r="R23" s="20">
        <f>INDEX(raw_data!$A$3:$CR$330,MATCH(data!$B23,raw_data!$F$3:$F$330,0), MATCH(data!R$3,raw_data!$A$3:$CR$3,0))</f>
        <v>0</v>
      </c>
      <c r="S23" s="20">
        <f>INDEX(raw_data!$A$3:$CR$330,MATCH(data!$B23,raw_data!$F$3:$F$330,0), MATCH(data!S$3,raw_data!$A$3:$CR$3,0))</f>
        <v>0</v>
      </c>
      <c r="T23" s="20">
        <f>INDEX(raw_data!$A$3:$CR$330,MATCH(data!$B23,raw_data!$F$3:$F$330,0), MATCH(data!T$3,raw_data!$A$3:$CR$3,0))</f>
        <v>0</v>
      </c>
      <c r="U23" s="20">
        <f>INDEX(raw_data!$A$3:$CR$330,MATCH(data!$B23,raw_data!$F$3:$F$330,0), MATCH(data!U$3,raw_data!$A$3:$CR$3,0))</f>
        <v>0</v>
      </c>
      <c r="V23" s="20">
        <f>INDEX(raw_data!$A$3:$CR$330,MATCH(data!$B23,raw_data!$F$3:$F$330,0), MATCH(data!V$3,raw_data!$A$3:$CR$3,0))</f>
        <v>0</v>
      </c>
      <c r="W23" s="20">
        <v>0</v>
      </c>
      <c r="X23" s="20">
        <f>INDEX(raw_data!$A$3:$CR$330,MATCH(data!$B23,raw_data!$F$3:$F$330,0), MATCH(data!X$3,raw_data!$A$3:$CR$3,0))</f>
        <v>0</v>
      </c>
      <c r="Y23" s="20">
        <f>INDEX(raw_data!$A$3:$CR$330,MATCH(data!$B23,raw_data!$F$3:$F$330,0), MATCH(data!Y$3,raw_data!$A$3:$CR$3,0))</f>
        <v>0</v>
      </c>
      <c r="Z23" s="20">
        <f>INDEX(raw_data!$A$3:$CR$330,MATCH(data!$B23,raw_data!$F$3:$F$330,0), MATCH(data!Z$3,raw_data!$A$3:$CR$3,0))</f>
        <v>0</v>
      </c>
      <c r="AA23" s="20">
        <f>INDEX(raw_data!$A$3:$CR$330,MATCH(data!$B23,raw_data!$F$3:$F$330,0), MATCH(data!AA$3,raw_data!$A$3:$CR$3,0))</f>
        <v>0</v>
      </c>
      <c r="AB23" s="20">
        <f>INDEX(raw_data!$A$3:$CR$330,MATCH(data!$B23,raw_data!$F$3:$F$330,0), MATCH(data!AB$3,raw_data!$A$3:$CR$3,0))</f>
        <v>0</v>
      </c>
      <c r="AC23" s="20">
        <f>INDEX(raw_data!$A$3:$CR$330,MATCH(data!$B23,raw_data!$F$3:$F$330,0), MATCH(data!AC$3,raw_data!$A$3:$CR$3,0))</f>
        <v>0</v>
      </c>
      <c r="AD23" s="20">
        <f>INDEX(raw_data!$A$3:$CR$330,MATCH(data!$B23,raw_data!$F$3:$F$330,0), MATCH(data!AD$3,raw_data!$A$3:$CR$3,0))</f>
        <v>0</v>
      </c>
      <c r="AE23" s="20">
        <f>INDEX(raw_data!$A$3:$CR$330,MATCH(data!$B23,raw_data!$F$3:$F$330,0), MATCH(data!AE$3,raw_data!$A$3:$CR$3,0))</f>
        <v>0</v>
      </c>
      <c r="AF23" s="20">
        <f>INDEX(raw_data!$A$3:$CR$330,MATCH(data!$B23,raw_data!$F$3:$F$330,0), MATCH(data!AF$3,raw_data!$A$3:$CR$3,0))</f>
        <v>0</v>
      </c>
      <c r="AG23" s="20" t="str">
        <f>INDEX(raw_data!$A$3:$CR$330,MATCH(data!$B23,raw_data!$F$3:$F$330,0), MATCH(data!AG$3,raw_data!$A$3:$CR$3,0))</f>
        <v>Darmstadt et al, 2005; Lancet</v>
      </c>
      <c r="AH23" s="20" t="str">
        <f>INDEX(raw_data!$A$3:$CR$330,MATCH(data!$B23,raw_data!$F$3:$F$330,0), MATCH(data!AH$3,raw_data!$A$3:$CR$3,0))</f>
        <v>Corticosteroids (50% coverage)</v>
      </c>
      <c r="AI23" s="61">
        <f t="shared" si="2"/>
        <v>43.937776702649238</v>
      </c>
      <c r="AL23" s="67"/>
    </row>
    <row r="24" spans="1:38">
      <c r="A24" s="20" t="str">
        <f>INDEX(raw_data!$A$3:$CR$330,MATCH(data!$B24,raw_data!$F$3:$F$330,0), MATCH(data!A$3,raw_data!$A$3:$CR$3,0))</f>
        <v>RMNCH</v>
      </c>
      <c r="B24" s="22" t="s">
        <v>219</v>
      </c>
      <c r="C24" s="20" t="str">
        <f>INDEX(raw_data!$A$3:$CR$330,MATCH(data!$B24,raw_data!$F$3:$F$330,0), MATCH(data!C$3,raw_data!$A$3:$CR$3,0))</f>
        <v>Antibiotics for pPRoM</v>
      </c>
      <c r="D24" s="20" t="str">
        <f>INDEX(raw_data!$A$3:$CR$330,MATCH(data!$B24,raw_data!$F$3:$F$330,0), MATCH(data!D$3,raw_data!$A$3:$CR$3,0))</f>
        <v>1 year</v>
      </c>
      <c r="E24" s="61">
        <f>INDEX(raw_data!$A$3:$CR$330,MATCH(data!$B24,raw_data!$F$3:$F$330,0), MATCH(data!E$3,raw_data!$A$3:$CR$3,0))</f>
        <v>0.79</v>
      </c>
      <c r="F24" s="61">
        <f>INDEX(raw_data!$A$3:$CR$330,MATCH(data!$B24,raw_data!$F$3:$F$330,0), MATCH(data!F$3,raw_data!$A$3:$CR$3,0))</f>
        <v>55.289979500906817</v>
      </c>
      <c r="G24" s="61">
        <f t="shared" si="1"/>
        <v>0.43097415908502068</v>
      </c>
      <c r="H24" s="87">
        <f>INDEX(raw_data!$A$3:$CR$330,MATCH(data!$B24,raw_data!$F$3:$F$330,0), MATCH(data!H$3,raw_data!$A$3:$CR$3,0))</f>
        <v>55.021590000000003</v>
      </c>
      <c r="I24" s="87">
        <f>INDEX(raw_data!$A$3:$CR$330,MATCH(data!$B24,raw_data!$F$3:$F$330,0), MATCH(data!I$3,raw_data!$A$3:$CR$3,0))</f>
        <v>49815.192889999998</v>
      </c>
      <c r="J24" s="87">
        <f>INDEX(raw_data!$A$3:$CR$330,MATCH(data!$B24,raw_data!$F$3:$F$330,0), MATCH(data!J$3,raw_data!$A$3:$CR$3,0))</f>
        <v>90537.53788285653</v>
      </c>
      <c r="K24" s="61">
        <f>INDEX(raw_data!$A$3:$CR$330,MATCH(data!$B24,raw_data!$F$3:$F$330,0), MATCH(data!K$3,raw_data!$A$3:$CR$3,0))</f>
        <v>0.89355204501190211</v>
      </c>
      <c r="L24" s="20">
        <f>INDEX(raw_data!$A$3:$CR$330,MATCH(data!$B24,raw_data!$F$3:$F$330,0), MATCH(data!L$3,raw_data!$A$3:$CR$3,0))</f>
        <v>0.3</v>
      </c>
      <c r="M24" s="20">
        <f>INDEX(raw_data!$A$3:$CR$330,MATCH(data!$B24,raw_data!$F$3:$F$330,0), MATCH(data!M$3,raw_data!$A$3:$CR$3,0))</f>
        <v>0</v>
      </c>
      <c r="N24" s="20">
        <f>INDEX(raw_data!$A$3:$CR$330,MATCH(data!$B24,raw_data!$F$3:$F$330,0), MATCH(data!N$3,raw_data!$A$3:$CR$3,0))</f>
        <v>0</v>
      </c>
      <c r="O24" s="20">
        <f>INDEX(raw_data!$A$3:$CR$330,MATCH(data!$B24,raw_data!$F$3:$F$330,0), MATCH(data!O$3,raw_data!$A$3:$CR$3,0))</f>
        <v>0</v>
      </c>
      <c r="P24" s="20">
        <f>INDEX(raw_data!$A$3:$CR$330,MATCH(data!$B24,raw_data!$F$3:$F$330,0), MATCH(data!P$3,raw_data!$A$3:$CR$3,0))</f>
        <v>1.2</v>
      </c>
      <c r="Q24" s="20">
        <f>INDEX(raw_data!$A$3:$CR$330,MATCH(data!$B24,raw_data!$F$3:$F$330,0), MATCH(data!Q$3,raw_data!$A$3:$CR$3,0))</f>
        <v>0</v>
      </c>
      <c r="R24" s="20">
        <f>INDEX(raw_data!$A$3:$CR$330,MATCH(data!$B24,raw_data!$F$3:$F$330,0), MATCH(data!R$3,raw_data!$A$3:$CR$3,0))</f>
        <v>0</v>
      </c>
      <c r="S24" s="20">
        <f>INDEX(raw_data!$A$3:$CR$330,MATCH(data!$B24,raw_data!$F$3:$F$330,0), MATCH(data!S$3,raw_data!$A$3:$CR$3,0))</f>
        <v>1.6</v>
      </c>
      <c r="T24" s="20">
        <f>INDEX(raw_data!$A$3:$CR$330,MATCH(data!$B24,raw_data!$F$3:$F$330,0), MATCH(data!T$3,raw_data!$A$3:$CR$3,0))</f>
        <v>0</v>
      </c>
      <c r="U24" s="20">
        <f>INDEX(raw_data!$A$3:$CR$330,MATCH(data!$B24,raw_data!$F$3:$F$330,0), MATCH(data!U$3,raw_data!$A$3:$CR$3,0))</f>
        <v>0</v>
      </c>
      <c r="V24" s="20">
        <f>INDEX(raw_data!$A$3:$CR$330,MATCH(data!$B24,raw_data!$F$3:$F$330,0), MATCH(data!V$3,raw_data!$A$3:$CR$3,0))</f>
        <v>0</v>
      </c>
      <c r="W24" s="20">
        <v>0</v>
      </c>
      <c r="X24" s="20">
        <f>INDEX(raw_data!$A$3:$CR$330,MATCH(data!$B24,raw_data!$F$3:$F$330,0), MATCH(data!X$3,raw_data!$A$3:$CR$3,0))</f>
        <v>0</v>
      </c>
      <c r="Y24" s="20">
        <f>INDEX(raw_data!$A$3:$CR$330,MATCH(data!$B24,raw_data!$F$3:$F$330,0), MATCH(data!Y$3,raw_data!$A$3:$CR$3,0))</f>
        <v>0</v>
      </c>
      <c r="Z24" s="20">
        <f>INDEX(raw_data!$A$3:$CR$330,MATCH(data!$B24,raw_data!$F$3:$F$330,0), MATCH(data!Z$3,raw_data!$A$3:$CR$3,0))</f>
        <v>0</v>
      </c>
      <c r="AA24" s="20">
        <f>INDEX(raw_data!$A$3:$CR$330,MATCH(data!$B24,raw_data!$F$3:$F$330,0), MATCH(data!AA$3,raw_data!$A$3:$CR$3,0))</f>
        <v>0</v>
      </c>
      <c r="AB24" s="20">
        <f>INDEX(raw_data!$A$3:$CR$330,MATCH(data!$B24,raw_data!$F$3:$F$330,0), MATCH(data!AB$3,raw_data!$A$3:$CR$3,0))</f>
        <v>0</v>
      </c>
      <c r="AC24" s="20">
        <f>INDEX(raw_data!$A$3:$CR$330,MATCH(data!$B24,raw_data!$F$3:$F$330,0), MATCH(data!AC$3,raw_data!$A$3:$CR$3,0))</f>
        <v>0</v>
      </c>
      <c r="AD24" s="20">
        <f>INDEX(raw_data!$A$3:$CR$330,MATCH(data!$B24,raw_data!$F$3:$F$330,0), MATCH(data!AD$3,raw_data!$A$3:$CR$3,0))</f>
        <v>0</v>
      </c>
      <c r="AE24" s="20">
        <f>INDEX(raw_data!$A$3:$CR$330,MATCH(data!$B24,raw_data!$F$3:$F$330,0), MATCH(data!AE$3,raw_data!$A$3:$CR$3,0))</f>
        <v>0</v>
      </c>
      <c r="AF24" s="20">
        <f>INDEX(raw_data!$A$3:$CR$330,MATCH(data!$B24,raw_data!$F$3:$F$330,0), MATCH(data!AF$3,raw_data!$A$3:$CR$3,0))</f>
        <v>0</v>
      </c>
      <c r="AG24" s="20" t="str">
        <f>INDEX(raw_data!$A$3:$CR$330,MATCH(data!$B24,raw_data!$F$3:$F$330,0), MATCH(data!AG$3,raw_data!$A$3:$CR$3,0))</f>
        <v>Darmstadt et al, 2005; Lancet</v>
      </c>
      <c r="AH24" s="20" t="str">
        <f>INDEX(raw_data!$A$3:$CR$330,MATCH(data!$B24,raw_data!$F$3:$F$330,0), MATCH(data!AH$3,raw_data!$A$3:$CR$3,0))</f>
        <v>Antibiotics for pPROM (95%)</v>
      </c>
      <c r="AI24" s="61">
        <f t="shared" si="2"/>
        <v>69.987315823932676</v>
      </c>
      <c r="AL24" s="67"/>
    </row>
    <row r="25" spans="1:38">
      <c r="A25" s="20" t="str">
        <f>INDEX(raw_data!$A$3:$CR$330,MATCH(data!$B25,raw_data!$F$3:$F$330,0), MATCH(data!A$3,raw_data!$A$3:$CR$3,0))</f>
        <v>RMNCH</v>
      </c>
      <c r="B25" s="22" t="s">
        <v>221</v>
      </c>
      <c r="C25" s="20" t="str">
        <f>INDEX(raw_data!$A$3:$CR$330,MATCH(data!$B25,raw_data!$F$3:$F$330,0), MATCH(data!C$3,raw_data!$A$3:$CR$3,0))</f>
        <v>Induction of labour (beyond 41 weeks)</v>
      </c>
      <c r="D25" s="20" t="str">
        <f>INDEX(raw_data!$A$3:$CR$330,MATCH(data!$B25,raw_data!$F$3:$F$330,0), MATCH(data!D$3,raw_data!$A$3:$CR$3,0))</f>
        <v>1 year</v>
      </c>
      <c r="E25" s="61">
        <f>INDEX(raw_data!$A$3:$CR$330,MATCH(data!$B25,raw_data!$F$3:$F$330,0), MATCH(data!E$3,raw_data!$A$3:$CR$3,0))</f>
        <v>7.31</v>
      </c>
      <c r="F25" s="61">
        <f>INDEX(raw_data!$A$3:$CR$330,MATCH(data!$B25,raw_data!$F$3:$F$330,0), MATCH(data!F$3,raw_data!$A$3:$CR$3,0))</f>
        <v>22.487009182987745</v>
      </c>
      <c r="G25" s="61">
        <f t="shared" si="1"/>
        <v>7.1639804598507286</v>
      </c>
      <c r="H25" s="87">
        <f>INDEX(raw_data!$A$3:$CR$330,MATCH(data!$B25,raw_data!$F$3:$F$330,0), MATCH(data!H$3,raw_data!$A$3:$CR$3,0))</f>
        <v>44.017270000000003</v>
      </c>
      <c r="I25" s="87">
        <f>INDEX(raw_data!$A$3:$CR$330,MATCH(data!$B25,raw_data!$F$3:$F$330,0), MATCH(data!I$3,raw_data!$A$3:$CR$3,0))</f>
        <v>42698.704319999997</v>
      </c>
      <c r="J25" s="87">
        <f>INDEX(raw_data!$A$3:$CR$330,MATCH(data!$B25,raw_data!$F$3:$F$330,0), MATCH(data!J$3,raw_data!$A$3:$CR$3,0))</f>
        <v>97004.435577217751</v>
      </c>
      <c r="K25" s="61">
        <f>INDEX(raw_data!$A$3:$CR$330,MATCH(data!$B25,raw_data!$F$3:$F$330,0), MATCH(data!K$3,raw_data!$A$3:$CR$3,0))</f>
        <v>3.4904376758277426E-3</v>
      </c>
      <c r="L25" s="20">
        <f>INDEX(raw_data!$A$3:$CR$330,MATCH(data!$B25,raw_data!$F$3:$F$330,0), MATCH(data!L$3,raw_data!$A$3:$CR$3,0))</f>
        <v>24</v>
      </c>
      <c r="M25" s="20">
        <f>INDEX(raw_data!$A$3:$CR$330,MATCH(data!$B25,raw_data!$F$3:$F$330,0), MATCH(data!M$3,raw_data!$A$3:$CR$3,0))</f>
        <v>0</v>
      </c>
      <c r="N25" s="20">
        <f>INDEX(raw_data!$A$3:$CR$330,MATCH(data!$B25,raw_data!$F$3:$F$330,0), MATCH(data!N$3,raw_data!$A$3:$CR$3,0))</f>
        <v>0</v>
      </c>
      <c r="O25" s="20">
        <f>INDEX(raw_data!$A$3:$CR$330,MATCH(data!$B25,raw_data!$F$3:$F$330,0), MATCH(data!O$3,raw_data!$A$3:$CR$3,0))</f>
        <v>0.4</v>
      </c>
      <c r="P25" s="20">
        <f>INDEX(raw_data!$A$3:$CR$330,MATCH(data!$B25,raw_data!$F$3:$F$330,0), MATCH(data!P$3,raw_data!$A$3:$CR$3,0))</f>
        <v>96</v>
      </c>
      <c r="Q25" s="20">
        <f>INDEX(raw_data!$A$3:$CR$330,MATCH(data!$B25,raw_data!$F$3:$F$330,0), MATCH(data!Q$3,raw_data!$A$3:$CR$3,0))</f>
        <v>0</v>
      </c>
      <c r="R25" s="20">
        <f>INDEX(raw_data!$A$3:$CR$330,MATCH(data!$B25,raw_data!$F$3:$F$330,0), MATCH(data!R$3,raw_data!$A$3:$CR$3,0))</f>
        <v>0</v>
      </c>
      <c r="S25" s="20">
        <f>INDEX(raw_data!$A$3:$CR$330,MATCH(data!$B25,raw_data!$F$3:$F$330,0), MATCH(data!S$3,raw_data!$A$3:$CR$3,0))</f>
        <v>0.06</v>
      </c>
      <c r="T25" s="20">
        <f>INDEX(raw_data!$A$3:$CR$330,MATCH(data!$B25,raw_data!$F$3:$F$330,0), MATCH(data!T$3,raw_data!$A$3:$CR$3,0))</f>
        <v>0</v>
      </c>
      <c r="U25" s="20">
        <f>INDEX(raw_data!$A$3:$CR$330,MATCH(data!$B25,raw_data!$F$3:$F$330,0), MATCH(data!U$3,raw_data!$A$3:$CR$3,0))</f>
        <v>0</v>
      </c>
      <c r="V25" s="20">
        <f>INDEX(raw_data!$A$3:$CR$330,MATCH(data!$B25,raw_data!$F$3:$F$330,0), MATCH(data!V$3,raw_data!$A$3:$CR$3,0))</f>
        <v>1.8</v>
      </c>
      <c r="W25" s="20">
        <v>0</v>
      </c>
      <c r="X25" s="20">
        <f>INDEX(raw_data!$A$3:$CR$330,MATCH(data!$B25,raw_data!$F$3:$F$330,0), MATCH(data!X$3,raw_data!$A$3:$CR$3,0))</f>
        <v>0</v>
      </c>
      <c r="Y25" s="20">
        <f>INDEX(raw_data!$A$3:$CR$330,MATCH(data!$B25,raw_data!$F$3:$F$330,0), MATCH(data!Y$3,raw_data!$A$3:$CR$3,0))</f>
        <v>0</v>
      </c>
      <c r="Z25" s="20">
        <f>INDEX(raw_data!$A$3:$CR$330,MATCH(data!$B25,raw_data!$F$3:$F$330,0), MATCH(data!Z$3,raw_data!$A$3:$CR$3,0))</f>
        <v>0</v>
      </c>
      <c r="AA25" s="20">
        <f>INDEX(raw_data!$A$3:$CR$330,MATCH(data!$B25,raw_data!$F$3:$F$330,0), MATCH(data!AA$3,raw_data!$A$3:$CR$3,0))</f>
        <v>0</v>
      </c>
      <c r="AB25" s="20">
        <f>INDEX(raw_data!$A$3:$CR$330,MATCH(data!$B25,raw_data!$F$3:$F$330,0), MATCH(data!AB$3,raw_data!$A$3:$CR$3,0))</f>
        <v>0</v>
      </c>
      <c r="AC25" s="20">
        <f>INDEX(raw_data!$A$3:$CR$330,MATCH(data!$B25,raw_data!$F$3:$F$330,0), MATCH(data!AC$3,raw_data!$A$3:$CR$3,0))</f>
        <v>0</v>
      </c>
      <c r="AD25" s="20">
        <f>INDEX(raw_data!$A$3:$CR$330,MATCH(data!$B25,raw_data!$F$3:$F$330,0), MATCH(data!AD$3,raw_data!$A$3:$CR$3,0))</f>
        <v>0</v>
      </c>
      <c r="AE25" s="20">
        <f>INDEX(raw_data!$A$3:$CR$330,MATCH(data!$B25,raw_data!$F$3:$F$330,0), MATCH(data!AE$3,raw_data!$A$3:$CR$3,0))</f>
        <v>0</v>
      </c>
      <c r="AF25" s="20">
        <f>INDEX(raw_data!$A$3:$CR$330,MATCH(data!$B25,raw_data!$F$3:$F$330,0), MATCH(data!AF$3,raw_data!$A$3:$CR$3,0))</f>
        <v>0</v>
      </c>
      <c r="AG25" s="20" t="str">
        <f>INDEX(raw_data!$A$3:$CR$330,MATCH(data!$B25,raw_data!$F$3:$F$330,0), MATCH(data!AG$3,raw_data!$A$3:$CR$3,0))</f>
        <v>WHO-CHOICE</v>
      </c>
      <c r="AH25" s="20" t="str">
        <f>INDEX(raw_data!$A$3:$CR$330,MATCH(data!$B25,raw_data!$F$3:$F$330,0), MATCH(data!AH$3,raw_data!$A$3:$CR$3,0))</f>
        <v/>
      </c>
      <c r="AI25" s="61">
        <f t="shared" si="2"/>
        <v>3.0761982466467503</v>
      </c>
      <c r="AL25" s="67"/>
    </row>
    <row r="26" spans="1:38">
      <c r="A26" s="20" t="str">
        <f>INDEX(raw_data!$A$3:$CR$330,MATCH(data!$B26,raw_data!$F$3:$F$330,0), MATCH(data!A$3,raw_data!$A$3:$CR$3,0))</f>
        <v>RMNCH</v>
      </c>
      <c r="B26" s="22" t="s">
        <v>224</v>
      </c>
      <c r="C26" s="20" t="str">
        <f>INDEX(raw_data!$A$3:$CR$330,MATCH(data!$B26,raw_data!$F$3:$F$330,0), MATCH(data!C$3,raw_data!$A$3:$CR$3,0))</f>
        <v>Maternal Sepsis case management</v>
      </c>
      <c r="D26" s="20" t="str">
        <f>INDEX(raw_data!$A$3:$CR$330,MATCH(data!$B26,raw_data!$F$3:$F$330,0), MATCH(data!D$3,raw_data!$A$3:$CR$3,0))</f>
        <v>1 year</v>
      </c>
      <c r="E26" s="61">
        <f>INDEX(raw_data!$A$3:$CR$330,MATCH(data!$B26,raw_data!$F$3:$F$330,0), MATCH(data!E$3,raw_data!$A$3:$CR$3,0))</f>
        <v>2.4229145526700635E-2</v>
      </c>
      <c r="F26" s="61">
        <f>INDEX(raw_data!$A$3:$CR$330,MATCH(data!$B26,raw_data!$F$3:$F$330,0), MATCH(data!F$3,raw_data!$A$3:$CR$3,0))</f>
        <v>1.6685294931942085</v>
      </c>
      <c r="G26" s="61">
        <f t="shared" si="1"/>
        <v>1.3394538428036944E-2</v>
      </c>
      <c r="H26" s="87">
        <f>INDEX(raw_data!$A$3:$CR$330,MATCH(data!$B26,raw_data!$F$3:$F$330,0), MATCH(data!H$3,raw_data!$A$3:$CR$3,0))</f>
        <v>70</v>
      </c>
      <c r="I26" s="87">
        <f>INDEX(raw_data!$A$3:$CR$330,MATCH(data!$B26,raw_data!$F$3:$F$330,0), MATCH(data!I$3,raw_data!$A$3:$CR$3,0))</f>
        <v>1358062.0981399999</v>
      </c>
      <c r="J26" s="87">
        <f>INDEX(raw_data!$A$3:$CR$330,MATCH(data!$B26,raw_data!$F$3:$F$330,0), MATCH(data!J$3,raw_data!$A$3:$CR$3,0))</f>
        <v>1940088.7116285714</v>
      </c>
      <c r="K26" s="61">
        <f>INDEX(raw_data!$A$3:$CR$330,MATCH(data!$B26,raw_data!$F$3:$F$330,0), MATCH(data!K$3,raw_data!$A$3:$CR$3,0))</f>
        <v>41.072129720298634</v>
      </c>
      <c r="L26" s="20">
        <f>INDEX(raw_data!$A$3:$CR$330,MATCH(data!$B26,raw_data!$F$3:$F$330,0), MATCH(data!L$3,raw_data!$A$3:$CR$3,0))</f>
        <v>20</v>
      </c>
      <c r="M26" s="20">
        <f>INDEX(raw_data!$A$3:$CR$330,MATCH(data!$B26,raw_data!$F$3:$F$330,0), MATCH(data!M$3,raw_data!$A$3:$CR$3,0))</f>
        <v>1</v>
      </c>
      <c r="N26" s="20">
        <f>INDEX(raw_data!$A$3:$CR$330,MATCH(data!$B26,raw_data!$F$3:$F$330,0), MATCH(data!N$3,raw_data!$A$3:$CR$3,0))</f>
        <v>0</v>
      </c>
      <c r="O26" s="20">
        <f>INDEX(raw_data!$A$3:$CR$330,MATCH(data!$B26,raw_data!$F$3:$F$330,0), MATCH(data!O$3,raw_data!$A$3:$CR$3,0))</f>
        <v>4</v>
      </c>
      <c r="P26" s="20">
        <f>INDEX(raw_data!$A$3:$CR$330,MATCH(data!$B26,raw_data!$F$3:$F$330,0), MATCH(data!P$3,raw_data!$A$3:$CR$3,0))</f>
        <v>24</v>
      </c>
      <c r="Q26" s="20">
        <f>INDEX(raw_data!$A$3:$CR$330,MATCH(data!$B26,raw_data!$F$3:$F$330,0), MATCH(data!Q$3,raw_data!$A$3:$CR$3,0))</f>
        <v>0.3</v>
      </c>
      <c r="R26" s="20">
        <f>INDEX(raw_data!$A$3:$CR$330,MATCH(data!$B26,raw_data!$F$3:$F$330,0), MATCH(data!R$3,raw_data!$A$3:$CR$3,0))</f>
        <v>0</v>
      </c>
      <c r="S26" s="20">
        <f>INDEX(raw_data!$A$3:$CR$330,MATCH(data!$B26,raw_data!$F$3:$F$330,0), MATCH(data!S$3,raw_data!$A$3:$CR$3,0))</f>
        <v>1.6</v>
      </c>
      <c r="T26" s="20">
        <f>INDEX(raw_data!$A$3:$CR$330,MATCH(data!$B26,raw_data!$F$3:$F$330,0), MATCH(data!T$3,raw_data!$A$3:$CR$3,0))</f>
        <v>0</v>
      </c>
      <c r="U26" s="20">
        <f>INDEX(raw_data!$A$3:$CR$330,MATCH(data!$B26,raw_data!$F$3:$F$330,0), MATCH(data!U$3,raw_data!$A$3:$CR$3,0))</f>
        <v>3</v>
      </c>
      <c r="V26" s="20">
        <f>INDEX(raw_data!$A$3:$CR$330,MATCH(data!$B26,raw_data!$F$3:$F$330,0), MATCH(data!V$3,raw_data!$A$3:$CR$3,0))</f>
        <v>0</v>
      </c>
      <c r="W26" s="20">
        <v>0</v>
      </c>
      <c r="X26" s="20">
        <f>INDEX(raw_data!$A$3:$CR$330,MATCH(data!$B26,raw_data!$F$3:$F$330,0), MATCH(data!X$3,raw_data!$A$3:$CR$3,0))</f>
        <v>0</v>
      </c>
      <c r="Y26" s="20">
        <f>INDEX(raw_data!$A$3:$CR$330,MATCH(data!$B26,raw_data!$F$3:$F$330,0), MATCH(data!Y$3,raw_data!$A$3:$CR$3,0))</f>
        <v>0</v>
      </c>
      <c r="Z26" s="20">
        <f>INDEX(raw_data!$A$3:$CR$330,MATCH(data!$B26,raw_data!$F$3:$F$330,0), MATCH(data!Z$3,raw_data!$A$3:$CR$3,0))</f>
        <v>0</v>
      </c>
      <c r="AA26" s="20">
        <f>INDEX(raw_data!$A$3:$CR$330,MATCH(data!$B26,raw_data!$F$3:$F$330,0), MATCH(data!AA$3,raw_data!$A$3:$CR$3,0))</f>
        <v>0</v>
      </c>
      <c r="AB26" s="20">
        <f>INDEX(raw_data!$A$3:$CR$330,MATCH(data!$B26,raw_data!$F$3:$F$330,0), MATCH(data!AB$3,raw_data!$A$3:$CR$3,0))</f>
        <v>0</v>
      </c>
      <c r="AC26" s="20">
        <f>INDEX(raw_data!$A$3:$CR$330,MATCH(data!$B26,raw_data!$F$3:$F$330,0), MATCH(data!AC$3,raw_data!$A$3:$CR$3,0))</f>
        <v>0</v>
      </c>
      <c r="AD26" s="20">
        <f>INDEX(raw_data!$A$3:$CR$330,MATCH(data!$B26,raw_data!$F$3:$F$330,0), MATCH(data!AD$3,raw_data!$A$3:$CR$3,0))</f>
        <v>0</v>
      </c>
      <c r="AE26" s="20">
        <f>INDEX(raw_data!$A$3:$CR$330,MATCH(data!$B26,raw_data!$F$3:$F$330,0), MATCH(data!AE$3,raw_data!$A$3:$CR$3,0))</f>
        <v>0</v>
      </c>
      <c r="AF26" s="20">
        <f>INDEX(raw_data!$A$3:$CR$330,MATCH(data!$B26,raw_data!$F$3:$F$330,0), MATCH(data!AF$3,raw_data!$A$3:$CR$3,0))</f>
        <v>0</v>
      </c>
      <c r="AG26" s="20" t="str">
        <f>INDEX(raw_data!$A$3:$CR$330,MATCH(data!$B26,raw_data!$F$3:$F$330,0), MATCH(data!AG$3,raw_data!$A$3:$CR$3,0))</f>
        <v>Adam (2005); BMJ</v>
      </c>
      <c r="AH26" s="20" t="str">
        <f>INDEX(raw_data!$A$3:$CR$330,MATCH(data!$B26,raw_data!$F$3:$F$330,0), MATCH(data!AH$3,raw_data!$A$3:$CR$3,0))</f>
        <v>Management of maternal sepsis (95%)</v>
      </c>
      <c r="AI26" s="61">
        <f t="shared" si="2"/>
        <v>68.864561953102353</v>
      </c>
      <c r="AL26" s="67"/>
    </row>
    <row r="27" spans="1:38">
      <c r="A27" s="20" t="str">
        <f>INDEX(raw_data!$A$3:$CR$330,MATCH(data!$B27,raw_data!$F$3:$F$330,0), MATCH(data!A$3,raw_data!$A$3:$CR$3,0))</f>
        <v>RMNCH</v>
      </c>
      <c r="B27" s="22" t="s">
        <v>227</v>
      </c>
      <c r="C27" s="20" t="str">
        <f>INDEX(raw_data!$A$3:$CR$330,MATCH(data!$B27,raw_data!$F$3:$F$330,0), MATCH(data!C$3,raw_data!$A$3:$CR$3,0))</f>
        <v>Newborn sepsis - Full supportive care</v>
      </c>
      <c r="D27" s="20" t="str">
        <f>INDEX(raw_data!$A$3:$CR$330,MATCH(data!$B27,raw_data!$F$3:$F$330,0), MATCH(data!D$3,raw_data!$A$3:$CR$3,0))</f>
        <v>1 year</v>
      </c>
      <c r="E27" s="61">
        <f>INDEX(raw_data!$A$3:$CR$330,MATCH(data!$B27,raw_data!$F$3:$F$330,0), MATCH(data!E$3,raw_data!$A$3:$CR$3,0))</f>
        <v>7.4215595462610653E-2</v>
      </c>
      <c r="F27" s="61">
        <f>INDEX(raw_data!$A$3:$CR$330,MATCH(data!$B27,raw_data!$F$3:$F$330,0), MATCH(data!F$3,raw_data!$A$3:$CR$3,0))</f>
        <v>2.7257730515313776</v>
      </c>
      <c r="G27" s="61">
        <f t="shared" si="1"/>
        <v>5.6515770452666647E-2</v>
      </c>
      <c r="H27" s="87">
        <f>INDEX(raw_data!$A$3:$CR$330,MATCH(data!$B27,raw_data!$F$3:$F$330,0), MATCH(data!H$3,raw_data!$A$3:$CR$3,0))</f>
        <v>70</v>
      </c>
      <c r="I27" s="87">
        <f>INDEX(raw_data!$A$3:$CR$330,MATCH(data!$B27,raw_data!$F$3:$F$330,0), MATCH(data!I$3,raw_data!$A$3:$CR$3,0))</f>
        <v>1330098.50578</v>
      </c>
      <c r="J27" s="87">
        <f>INDEX(raw_data!$A$3:$CR$330,MATCH(data!$B27,raw_data!$F$3:$F$330,0), MATCH(data!J$3,raw_data!$A$3:$CR$3,0))</f>
        <v>1900140.7225428573</v>
      </c>
      <c r="K27" s="61">
        <f>INDEX(raw_data!$A$3:$CR$330,MATCH(data!$B27,raw_data!$F$3:$F$330,0), MATCH(data!K$3,raw_data!$A$3:$CR$3,0))</f>
        <v>1.9586341700930532</v>
      </c>
      <c r="L27" s="20">
        <f>INDEX(raw_data!$A$3:$CR$330,MATCH(data!$B27,raw_data!$F$3:$F$330,0), MATCH(data!L$3,raw_data!$A$3:$CR$3,0))</f>
        <v>20</v>
      </c>
      <c r="M27" s="20">
        <f>INDEX(raw_data!$A$3:$CR$330,MATCH(data!$B27,raw_data!$F$3:$F$330,0), MATCH(data!M$3,raw_data!$A$3:$CR$3,0))</f>
        <v>1</v>
      </c>
      <c r="N27" s="20">
        <f>INDEX(raw_data!$A$3:$CR$330,MATCH(data!$B27,raw_data!$F$3:$F$330,0), MATCH(data!N$3,raw_data!$A$3:$CR$3,0))</f>
        <v>0</v>
      </c>
      <c r="O27" s="20">
        <f>INDEX(raw_data!$A$3:$CR$330,MATCH(data!$B27,raw_data!$F$3:$F$330,0), MATCH(data!O$3,raw_data!$A$3:$CR$3,0))</f>
        <v>4</v>
      </c>
      <c r="P27" s="20">
        <f>INDEX(raw_data!$A$3:$CR$330,MATCH(data!$B27,raw_data!$F$3:$F$330,0), MATCH(data!P$3,raw_data!$A$3:$CR$3,0))</f>
        <v>24</v>
      </c>
      <c r="Q27" s="20">
        <f>INDEX(raw_data!$A$3:$CR$330,MATCH(data!$B27,raw_data!$F$3:$F$330,0), MATCH(data!Q$3,raw_data!$A$3:$CR$3,0))</f>
        <v>0.3</v>
      </c>
      <c r="R27" s="20">
        <f>INDEX(raw_data!$A$3:$CR$330,MATCH(data!$B27,raw_data!$F$3:$F$330,0), MATCH(data!R$3,raw_data!$A$3:$CR$3,0))</f>
        <v>0</v>
      </c>
      <c r="S27" s="20">
        <f>INDEX(raw_data!$A$3:$CR$330,MATCH(data!$B27,raw_data!$F$3:$F$330,0), MATCH(data!S$3,raw_data!$A$3:$CR$3,0))</f>
        <v>1.6</v>
      </c>
      <c r="T27" s="20">
        <f>INDEX(raw_data!$A$3:$CR$330,MATCH(data!$B27,raw_data!$F$3:$F$330,0), MATCH(data!T$3,raw_data!$A$3:$CR$3,0))</f>
        <v>0</v>
      </c>
      <c r="U27" s="20">
        <f>INDEX(raw_data!$A$3:$CR$330,MATCH(data!$B27,raw_data!$F$3:$F$330,0), MATCH(data!U$3,raw_data!$A$3:$CR$3,0))</f>
        <v>3</v>
      </c>
      <c r="V27" s="20">
        <f>INDEX(raw_data!$A$3:$CR$330,MATCH(data!$B27,raw_data!$F$3:$F$330,0), MATCH(data!V$3,raw_data!$A$3:$CR$3,0))</f>
        <v>0</v>
      </c>
      <c r="W27" s="20">
        <v>0</v>
      </c>
      <c r="X27" s="20">
        <f>INDEX(raw_data!$A$3:$CR$330,MATCH(data!$B27,raw_data!$F$3:$F$330,0), MATCH(data!X$3,raw_data!$A$3:$CR$3,0))</f>
        <v>0</v>
      </c>
      <c r="Y27" s="20">
        <f>INDEX(raw_data!$A$3:$CR$330,MATCH(data!$B27,raw_data!$F$3:$F$330,0), MATCH(data!Y$3,raw_data!$A$3:$CR$3,0))</f>
        <v>0</v>
      </c>
      <c r="Z27" s="20">
        <f>INDEX(raw_data!$A$3:$CR$330,MATCH(data!$B27,raw_data!$F$3:$F$330,0), MATCH(data!Z$3,raw_data!$A$3:$CR$3,0))</f>
        <v>0</v>
      </c>
      <c r="AA27" s="20">
        <f>INDEX(raw_data!$A$3:$CR$330,MATCH(data!$B27,raw_data!$F$3:$F$330,0), MATCH(data!AA$3,raw_data!$A$3:$CR$3,0))</f>
        <v>0</v>
      </c>
      <c r="AB27" s="20">
        <f>INDEX(raw_data!$A$3:$CR$330,MATCH(data!$B27,raw_data!$F$3:$F$330,0), MATCH(data!AB$3,raw_data!$A$3:$CR$3,0))</f>
        <v>0</v>
      </c>
      <c r="AC27" s="20">
        <f>INDEX(raw_data!$A$3:$CR$330,MATCH(data!$B27,raw_data!$F$3:$F$330,0), MATCH(data!AC$3,raw_data!$A$3:$CR$3,0))</f>
        <v>0</v>
      </c>
      <c r="AD27" s="20">
        <f>INDEX(raw_data!$A$3:$CR$330,MATCH(data!$B27,raw_data!$F$3:$F$330,0), MATCH(data!AD$3,raw_data!$A$3:$CR$3,0))</f>
        <v>0</v>
      </c>
      <c r="AE27" s="20">
        <f>INDEX(raw_data!$A$3:$CR$330,MATCH(data!$B27,raw_data!$F$3:$F$330,0), MATCH(data!AE$3,raw_data!$A$3:$CR$3,0))</f>
        <v>0</v>
      </c>
      <c r="AF27" s="20">
        <f>INDEX(raw_data!$A$3:$CR$330,MATCH(data!$B27,raw_data!$F$3:$F$330,0), MATCH(data!AF$3,raw_data!$A$3:$CR$3,0))</f>
        <v>0</v>
      </c>
      <c r="AG27" s="20" t="str">
        <f>INDEX(raw_data!$A$3:$CR$330,MATCH(data!$B27,raw_data!$F$3:$F$330,0), MATCH(data!AG$3,raw_data!$A$3:$CR$3,0))</f>
        <v>Adam (2005); BMJ</v>
      </c>
      <c r="AH27" s="20" t="str">
        <f>INDEX(raw_data!$A$3:$CR$330,MATCH(data!$B27,raw_data!$F$3:$F$330,0), MATCH(data!AH$3,raw_data!$A$3:$CR$3,0))</f>
        <v>Management of serious newborn infections (95%)</v>
      </c>
      <c r="AI27" s="61">
        <f t="shared" si="2"/>
        <v>36.727766374987922</v>
      </c>
      <c r="AL27" s="67"/>
    </row>
    <row r="28" spans="1:38">
      <c r="A28" s="20" t="str">
        <f>INDEX(raw_data!$A$3:$CR$330,MATCH(data!$B28,raw_data!$F$3:$F$330,0), MATCH(data!A$3,raw_data!$A$3:$CR$3,0))</f>
        <v>RMNCH</v>
      </c>
      <c r="B28" s="22" t="s">
        <v>253</v>
      </c>
      <c r="C28" s="20" t="str">
        <f>INDEX(raw_data!$A$3:$CR$330,MATCH(data!$B28,raw_data!$F$3:$F$330,0), MATCH(data!C$3,raw_data!$A$3:$CR$3,0))</f>
        <v xml:space="preserve">Chlorhexidine </v>
      </c>
      <c r="D28" s="20" t="str">
        <f>INDEX(raw_data!$A$3:$CR$330,MATCH(data!$B28,raw_data!$F$3:$F$330,0), MATCH(data!D$3,raw_data!$A$3:$CR$3,0))</f>
        <v>1 year</v>
      </c>
      <c r="E28" s="61">
        <f>INDEX(raw_data!$A$3:$CR$330,MATCH(data!$B28,raw_data!$F$3:$F$330,0), MATCH(data!E$3,raw_data!$A$3:$CR$3,0))</f>
        <v>1.18</v>
      </c>
      <c r="F28" s="61">
        <f>INDEX(raw_data!$A$3:$CR$330,MATCH(data!$B28,raw_data!$F$3:$F$330,0), MATCH(data!F$3,raw_data!$A$3:$CR$3,0))</f>
        <v>22.713171631667226</v>
      </c>
      <c r="G28" s="61">
        <f t="shared" si="1"/>
        <v>1.0325118725216413</v>
      </c>
      <c r="H28" s="87">
        <f>INDEX(raw_data!$A$3:$CR$330,MATCH(data!$B28,raw_data!$F$3:$F$330,0), MATCH(data!H$3,raw_data!$A$3:$CR$3,0))</f>
        <v>20</v>
      </c>
      <c r="I28" s="87">
        <f>INDEX(raw_data!$A$3:$CR$330,MATCH(data!$B28,raw_data!$F$3:$F$330,0), MATCH(data!I$3,raw_data!$A$3:$CR$3,0))</f>
        <v>380028.14451000001</v>
      </c>
      <c r="J28" s="87">
        <f>INDEX(raw_data!$A$3:$CR$330,MATCH(data!$B28,raw_data!$F$3:$F$330,0), MATCH(data!J$3,raw_data!$A$3:$CR$3,0))</f>
        <v>1900140.7225500001</v>
      </c>
      <c r="K28" s="61">
        <f>INDEX(raw_data!$A$3:$CR$330,MATCH(data!$B28,raw_data!$F$3:$F$330,0), MATCH(data!K$3,raw_data!$A$3:$CR$3,0))</f>
        <v>0.41885252109932913</v>
      </c>
      <c r="L28" s="20">
        <f>INDEX(raw_data!$A$3:$CR$330,MATCH(data!$B28,raw_data!$F$3:$F$330,0), MATCH(data!L$3,raw_data!$A$3:$CR$3,0))</f>
        <v>0.5</v>
      </c>
      <c r="M28" s="20">
        <f>INDEX(raw_data!$A$3:$CR$330,MATCH(data!$B28,raw_data!$F$3:$F$330,0), MATCH(data!M$3,raw_data!$A$3:$CR$3,0))</f>
        <v>0</v>
      </c>
      <c r="N28" s="20">
        <f>INDEX(raw_data!$A$3:$CR$330,MATCH(data!$B28,raw_data!$F$3:$F$330,0), MATCH(data!N$3,raw_data!$A$3:$CR$3,0))</f>
        <v>0</v>
      </c>
      <c r="O28" s="20">
        <f>INDEX(raw_data!$A$3:$CR$330,MATCH(data!$B28,raw_data!$F$3:$F$330,0), MATCH(data!O$3,raw_data!$A$3:$CR$3,0))</f>
        <v>0.5</v>
      </c>
      <c r="P28" s="20">
        <f>INDEX(raw_data!$A$3:$CR$330,MATCH(data!$B28,raw_data!$F$3:$F$330,0), MATCH(data!P$3,raw_data!$A$3:$CR$3,0))</f>
        <v>24</v>
      </c>
      <c r="Q28" s="20">
        <f>INDEX(raw_data!$A$3:$CR$330,MATCH(data!$B28,raw_data!$F$3:$F$330,0), MATCH(data!Q$3,raw_data!$A$3:$CR$3,0))</f>
        <v>0</v>
      </c>
      <c r="R28" s="20">
        <f>INDEX(raw_data!$A$3:$CR$330,MATCH(data!$B28,raw_data!$F$3:$F$330,0), MATCH(data!R$3,raw_data!$A$3:$CR$3,0))</f>
        <v>0</v>
      </c>
      <c r="S28" s="20">
        <f>INDEX(raw_data!$A$3:$CR$330,MATCH(data!$B28,raw_data!$F$3:$F$330,0), MATCH(data!S$3,raw_data!$A$3:$CR$3,0))</f>
        <v>1.2</v>
      </c>
      <c r="T28" s="20">
        <f>INDEX(raw_data!$A$3:$CR$330,MATCH(data!$B28,raw_data!$F$3:$F$330,0), MATCH(data!T$3,raw_data!$A$3:$CR$3,0))</f>
        <v>0</v>
      </c>
      <c r="U28" s="20">
        <f>INDEX(raw_data!$A$3:$CR$330,MATCH(data!$B28,raw_data!$F$3:$F$330,0), MATCH(data!U$3,raw_data!$A$3:$CR$3,0))</f>
        <v>0</v>
      </c>
      <c r="V28" s="20">
        <f>INDEX(raw_data!$A$3:$CR$330,MATCH(data!$B28,raw_data!$F$3:$F$330,0), MATCH(data!V$3,raw_data!$A$3:$CR$3,0))</f>
        <v>1.2</v>
      </c>
      <c r="W28" s="20">
        <v>0</v>
      </c>
      <c r="X28" s="20">
        <f>INDEX(raw_data!$A$3:$CR$330,MATCH(data!$B28,raw_data!$F$3:$F$330,0), MATCH(data!X$3,raw_data!$A$3:$CR$3,0))</f>
        <v>0</v>
      </c>
      <c r="Y28" s="20">
        <f>INDEX(raw_data!$A$3:$CR$330,MATCH(data!$B28,raw_data!$F$3:$F$330,0), MATCH(data!Y$3,raw_data!$A$3:$CR$3,0))</f>
        <v>0</v>
      </c>
      <c r="Z28" s="20">
        <f>INDEX(raw_data!$A$3:$CR$330,MATCH(data!$B28,raw_data!$F$3:$F$330,0), MATCH(data!Z$3,raw_data!$A$3:$CR$3,0))</f>
        <v>0</v>
      </c>
      <c r="AA28" s="20">
        <f>INDEX(raw_data!$A$3:$CR$330,MATCH(data!$B28,raw_data!$F$3:$F$330,0), MATCH(data!AA$3,raw_data!$A$3:$CR$3,0))</f>
        <v>0</v>
      </c>
      <c r="AB28" s="20">
        <f>INDEX(raw_data!$A$3:$CR$330,MATCH(data!$B28,raw_data!$F$3:$F$330,0), MATCH(data!AB$3,raw_data!$A$3:$CR$3,0))</f>
        <v>0</v>
      </c>
      <c r="AC28" s="20">
        <f>INDEX(raw_data!$A$3:$CR$330,MATCH(data!$B28,raw_data!$F$3:$F$330,0), MATCH(data!AC$3,raw_data!$A$3:$CR$3,0))</f>
        <v>0</v>
      </c>
      <c r="AD28" s="20">
        <f>INDEX(raw_data!$A$3:$CR$330,MATCH(data!$B28,raw_data!$F$3:$F$330,0), MATCH(data!AD$3,raw_data!$A$3:$CR$3,0))</f>
        <v>0</v>
      </c>
      <c r="AE28" s="20">
        <f>INDEX(raw_data!$A$3:$CR$330,MATCH(data!$B28,raw_data!$F$3:$F$330,0), MATCH(data!AE$3,raw_data!$A$3:$CR$3,0))</f>
        <v>0</v>
      </c>
      <c r="AF28" s="20">
        <f>INDEX(raw_data!$A$3:$CR$330,MATCH(data!$B28,raw_data!$F$3:$F$330,0), MATCH(data!AF$3,raw_data!$A$3:$CR$3,0))</f>
        <v>0</v>
      </c>
      <c r="AG28" s="20" t="str">
        <f>INDEX(raw_data!$A$3:$CR$330,MATCH(data!$B28,raw_data!$F$3:$F$330,0), MATCH(data!AG$3,raw_data!$A$3:$CR$3,0))</f>
        <v>WHO-CHOICE</v>
      </c>
      <c r="AH28" s="20" t="str">
        <f>INDEX(raw_data!$A$3:$CR$330,MATCH(data!$B28,raw_data!$F$3:$F$330,0), MATCH(data!AH$3,raw_data!$A$3:$CR$3,0))</f>
        <v/>
      </c>
      <c r="AI28" s="61">
        <f t="shared" si="2"/>
        <v>19.248450535311211</v>
      </c>
      <c r="AL28" s="67"/>
    </row>
    <row r="29" spans="1:38">
      <c r="A29" s="20" t="str">
        <f>INDEX(raw_data!$A$3:$CR$330,MATCH(data!$B29,raw_data!$F$3:$F$330,0), MATCH(data!A$3,raw_data!$A$3:$CR$3,0))</f>
        <v>HIV &amp; STIs</v>
      </c>
      <c r="B29" s="22" t="s">
        <v>257</v>
      </c>
      <c r="C29" s="20" t="str">
        <f>INDEX(raw_data!$A$3:$CR$330,MATCH(data!$B29,raw_data!$F$3:$F$330,0), MATCH(data!C$3,raw_data!$A$3:$CR$3,0))</f>
        <v>Treatment of gonorrhea</v>
      </c>
      <c r="D29" s="20" t="str">
        <f>INDEX(raw_data!$A$3:$CR$330,MATCH(data!$B29,raw_data!$F$3:$F$330,0), MATCH(data!D$3,raw_data!$A$3:$CR$3,0))</f>
        <v>1 Year</v>
      </c>
      <c r="E29" s="61">
        <f>INDEX(raw_data!$A$3:$CR$330,MATCH(data!$B29,raw_data!$F$3:$F$330,0), MATCH(data!E$3,raw_data!$A$3:$CR$3,0))</f>
        <v>2.5300829136076335E-2</v>
      </c>
      <c r="F29" s="61">
        <f>INDEX(raw_data!$A$3:$CR$330,MATCH(data!$B29,raw_data!$F$3:$F$330,0), MATCH(data!F$3,raw_data!$A$3:$CR$3,0))</f>
        <v>0.44957035273342705</v>
      </c>
      <c r="G29" s="61">
        <f t="shared" si="1"/>
        <v>2.2381541131313822E-2</v>
      </c>
      <c r="H29" s="87">
        <f>INDEX(raw_data!$A$3:$CR$330,MATCH(data!$B29,raw_data!$F$3:$F$330,0), MATCH(data!H$3,raw_data!$A$3:$CR$3,0))</f>
        <v>70</v>
      </c>
      <c r="I29" s="87">
        <f>INDEX(raw_data!$A$3:$CR$330,MATCH(data!$B29,raw_data!$F$3:$F$330,0), MATCH(data!I$3,raw_data!$A$3:$CR$3,0))</f>
        <v>15389697.08828</v>
      </c>
      <c r="J29" s="87">
        <f>INDEX(raw_data!$A$3:$CR$330,MATCH(data!$B29,raw_data!$F$3:$F$330,0), MATCH(data!J$3,raw_data!$A$3:$CR$3,0))</f>
        <v>21985281.554685716</v>
      </c>
      <c r="K29" s="61">
        <f>INDEX(raw_data!$A$3:$CR$330,MATCH(data!$B29,raw_data!$F$3:$F$330,0), MATCH(data!K$3,raw_data!$A$3:$CR$3,0))</f>
        <v>0.81775968405107113</v>
      </c>
      <c r="L29" s="20">
        <f>INDEX(raw_data!$A$3:$CR$330,MATCH(data!$B29,raw_data!$F$3:$F$330,0), MATCH(data!L$3,raw_data!$A$3:$CR$3,0))</f>
        <v>0</v>
      </c>
      <c r="M29" s="20">
        <f>INDEX(raw_data!$A$3:$CR$330,MATCH(data!$B29,raw_data!$F$3:$F$330,0), MATCH(data!M$3,raw_data!$A$3:$CR$3,0))</f>
        <v>5</v>
      </c>
      <c r="N29" s="20">
        <f>INDEX(raw_data!$A$3:$CR$330,MATCH(data!$B29,raw_data!$F$3:$F$330,0), MATCH(data!N$3,raw_data!$A$3:$CR$3,0))</f>
        <v>0</v>
      </c>
      <c r="O29" s="20">
        <f>INDEX(raw_data!$A$3:$CR$330,MATCH(data!$B29,raw_data!$F$3:$F$330,0), MATCH(data!O$3,raw_data!$A$3:$CR$3,0))</f>
        <v>5</v>
      </c>
      <c r="P29" s="20">
        <f>INDEX(raw_data!$A$3:$CR$330,MATCH(data!$B29,raw_data!$F$3:$F$330,0), MATCH(data!P$3,raw_data!$A$3:$CR$3,0))</f>
        <v>5</v>
      </c>
      <c r="Q29" s="20">
        <f>INDEX(raw_data!$A$3:$CR$330,MATCH(data!$B29,raw_data!$F$3:$F$330,0), MATCH(data!Q$3,raw_data!$A$3:$CR$3,0))</f>
        <v>0.2</v>
      </c>
      <c r="R29" s="20">
        <f>INDEX(raw_data!$A$3:$CR$330,MATCH(data!$B29,raw_data!$F$3:$F$330,0), MATCH(data!R$3,raw_data!$A$3:$CR$3,0))</f>
        <v>1.5</v>
      </c>
      <c r="S29" s="20">
        <f>INDEX(raw_data!$A$3:$CR$330,MATCH(data!$B29,raw_data!$F$3:$F$330,0), MATCH(data!S$3,raw_data!$A$3:$CR$3,0))</f>
        <v>1.5</v>
      </c>
      <c r="T29" s="20">
        <f>INDEX(raw_data!$A$3:$CR$330,MATCH(data!$B29,raw_data!$F$3:$F$330,0), MATCH(data!T$3,raw_data!$A$3:$CR$3,0))</f>
        <v>0</v>
      </c>
      <c r="U29" s="20">
        <f>INDEX(raw_data!$A$3:$CR$330,MATCH(data!$B29,raw_data!$F$3:$F$330,0), MATCH(data!U$3,raw_data!$A$3:$CR$3,0))</f>
        <v>0</v>
      </c>
      <c r="V29" s="20">
        <f>INDEX(raw_data!$A$3:$CR$330,MATCH(data!$B29,raw_data!$F$3:$F$330,0), MATCH(data!V$3,raw_data!$A$3:$CR$3,0))</f>
        <v>0</v>
      </c>
      <c r="W29" s="20">
        <v>0</v>
      </c>
      <c r="X29" s="20">
        <f>INDEX(raw_data!$A$3:$CR$330,MATCH(data!$B29,raw_data!$F$3:$F$330,0), MATCH(data!X$3,raw_data!$A$3:$CR$3,0))</f>
        <v>0</v>
      </c>
      <c r="Y29" s="20">
        <f>INDEX(raw_data!$A$3:$CR$330,MATCH(data!$B29,raw_data!$F$3:$F$330,0), MATCH(data!Y$3,raw_data!$A$3:$CR$3,0))</f>
        <v>0</v>
      </c>
      <c r="Z29" s="20">
        <f>INDEX(raw_data!$A$3:$CR$330,MATCH(data!$B29,raw_data!$F$3:$F$330,0), MATCH(data!Z$3,raw_data!$A$3:$CR$3,0))</f>
        <v>0</v>
      </c>
      <c r="AA29" s="20">
        <f>INDEX(raw_data!$A$3:$CR$330,MATCH(data!$B29,raw_data!$F$3:$F$330,0), MATCH(data!AA$3,raw_data!$A$3:$CR$3,0))</f>
        <v>0</v>
      </c>
      <c r="AB29" s="20">
        <f>INDEX(raw_data!$A$3:$CR$330,MATCH(data!$B29,raw_data!$F$3:$F$330,0), MATCH(data!AB$3,raw_data!$A$3:$CR$3,0))</f>
        <v>0</v>
      </c>
      <c r="AC29" s="20">
        <f>INDEX(raw_data!$A$3:$CR$330,MATCH(data!$B29,raw_data!$F$3:$F$330,0), MATCH(data!AC$3,raw_data!$A$3:$CR$3,0))</f>
        <v>0</v>
      </c>
      <c r="AD29" s="20">
        <f>INDEX(raw_data!$A$3:$CR$330,MATCH(data!$B29,raw_data!$F$3:$F$330,0), MATCH(data!AD$3,raw_data!$A$3:$CR$3,0))</f>
        <v>0</v>
      </c>
      <c r="AE29" s="20">
        <f>INDEX(raw_data!$A$3:$CR$330,MATCH(data!$B29,raw_data!$F$3:$F$330,0), MATCH(data!AE$3,raw_data!$A$3:$CR$3,0))</f>
        <v>0</v>
      </c>
      <c r="AF29" s="20">
        <f>INDEX(raw_data!$A$3:$CR$330,MATCH(data!$B29,raw_data!$F$3:$F$330,0), MATCH(data!AF$3,raw_data!$A$3:$CR$3,0))</f>
        <v>0</v>
      </c>
      <c r="AG29" s="20" t="str">
        <f>INDEX(raw_data!$A$3:$CR$330,MATCH(data!$B29,raw_data!$F$3:$F$330,0), MATCH(data!AG$3,raw_data!$A$3:$CR$3,0))</f>
        <v>Hogan et al. (2005)</v>
      </c>
      <c r="AH29" s="20" t="str">
        <f>INDEX(raw_data!$A$3:$CR$330,MATCH(data!$B29,raw_data!$F$3:$F$330,0),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29" s="61">
        <f t="shared" si="2"/>
        <v>17.768996830715984</v>
      </c>
    </row>
    <row r="30" spans="1:38">
      <c r="A30" s="20" t="str">
        <f>INDEX(raw_data!$A$3:$CR$330,MATCH(data!$B30,raw_data!$F$3:$F$330,0), MATCH(data!A$3,raw_data!$A$3:$CR$3,0))</f>
        <v>HIV &amp; STIs</v>
      </c>
      <c r="B30" s="22" t="s">
        <v>262</v>
      </c>
      <c r="C30" s="20" t="str">
        <f>INDEX(raw_data!$A$3:$CR$330,MATCH(data!$B30,raw_data!$F$3:$F$330,0), MATCH(data!C$3,raw_data!$A$3:$CR$3,0))</f>
        <v>Treatment of chlamydia</v>
      </c>
      <c r="D30" s="20" t="str">
        <f>INDEX(raw_data!$A$3:$CR$330,MATCH(data!$B30,raw_data!$F$3:$F$330,0), MATCH(data!D$3,raw_data!$A$3:$CR$3,0))</f>
        <v>1 Year</v>
      </c>
      <c r="E30" s="61">
        <f>INDEX(raw_data!$A$3:$CR$330,MATCH(data!$B30,raw_data!$F$3:$F$330,0), MATCH(data!E$3,raw_data!$A$3:$CR$3,0))</f>
        <v>2.5300829136076335E-2</v>
      </c>
      <c r="F30" s="61">
        <f>INDEX(raw_data!$A$3:$CR$330,MATCH(data!$B30,raw_data!$F$3:$F$330,0), MATCH(data!F$3,raw_data!$A$3:$CR$3,0))</f>
        <v>0.44957035273342705</v>
      </c>
      <c r="G30" s="61">
        <f t="shared" si="1"/>
        <v>2.2381541131313822E-2</v>
      </c>
      <c r="H30" s="87">
        <f>INDEX(raw_data!$A$3:$CR$330,MATCH(data!$B30,raw_data!$F$3:$F$330,0), MATCH(data!H$3,raw_data!$A$3:$CR$3,0))</f>
        <v>70</v>
      </c>
      <c r="I30" s="87">
        <f>INDEX(raw_data!$A$3:$CR$330,MATCH(data!$B30,raw_data!$F$3:$F$330,0), MATCH(data!I$3,raw_data!$A$3:$CR$3,0))</f>
        <v>15389697.08828</v>
      </c>
      <c r="J30" s="87">
        <f>INDEX(raw_data!$A$3:$CR$330,MATCH(data!$B30,raw_data!$F$3:$F$330,0), MATCH(data!J$3,raw_data!$A$3:$CR$3,0))</f>
        <v>21985281.554685716</v>
      </c>
      <c r="K30" s="61">
        <f>INDEX(raw_data!$A$3:$CR$330,MATCH(data!$B30,raw_data!$F$3:$F$330,0), MATCH(data!K$3,raw_data!$A$3:$CR$3,0))</f>
        <v>3.5582518935295386</v>
      </c>
      <c r="L30" s="20">
        <f>INDEX(raw_data!$A$3:$CR$330,MATCH(data!$B30,raw_data!$F$3:$F$330,0), MATCH(data!L$3,raw_data!$A$3:$CR$3,0))</f>
        <v>0</v>
      </c>
      <c r="M30" s="20">
        <f>INDEX(raw_data!$A$3:$CR$330,MATCH(data!$B30,raw_data!$F$3:$F$330,0), MATCH(data!M$3,raw_data!$A$3:$CR$3,0))</f>
        <v>5</v>
      </c>
      <c r="N30" s="20">
        <f>INDEX(raw_data!$A$3:$CR$330,MATCH(data!$B30,raw_data!$F$3:$F$330,0), MATCH(data!N$3,raw_data!$A$3:$CR$3,0))</f>
        <v>0</v>
      </c>
      <c r="O30" s="20">
        <f>INDEX(raw_data!$A$3:$CR$330,MATCH(data!$B30,raw_data!$F$3:$F$330,0), MATCH(data!O$3,raw_data!$A$3:$CR$3,0))</f>
        <v>5</v>
      </c>
      <c r="P30" s="20">
        <f>INDEX(raw_data!$A$3:$CR$330,MATCH(data!$B30,raw_data!$F$3:$F$330,0), MATCH(data!P$3,raw_data!$A$3:$CR$3,0))</f>
        <v>5</v>
      </c>
      <c r="Q30" s="20">
        <f>INDEX(raw_data!$A$3:$CR$330,MATCH(data!$B30,raw_data!$F$3:$F$330,0), MATCH(data!Q$3,raw_data!$A$3:$CR$3,0))</f>
        <v>0.2</v>
      </c>
      <c r="R30" s="20">
        <f>INDEX(raw_data!$A$3:$CR$330,MATCH(data!$B30,raw_data!$F$3:$F$330,0), MATCH(data!R$3,raw_data!$A$3:$CR$3,0))</f>
        <v>1.5</v>
      </c>
      <c r="S30" s="20">
        <f>INDEX(raw_data!$A$3:$CR$330,MATCH(data!$B30,raw_data!$F$3:$F$330,0), MATCH(data!S$3,raw_data!$A$3:$CR$3,0))</f>
        <v>1.5</v>
      </c>
      <c r="T30" s="20">
        <f>INDEX(raw_data!$A$3:$CR$330,MATCH(data!$B30,raw_data!$F$3:$F$330,0), MATCH(data!T$3,raw_data!$A$3:$CR$3,0))</f>
        <v>0</v>
      </c>
      <c r="U30" s="20">
        <f>INDEX(raw_data!$A$3:$CR$330,MATCH(data!$B30,raw_data!$F$3:$F$330,0), MATCH(data!U$3,raw_data!$A$3:$CR$3,0))</f>
        <v>0</v>
      </c>
      <c r="V30" s="20">
        <f>INDEX(raw_data!$A$3:$CR$330,MATCH(data!$B30,raw_data!$F$3:$F$330,0), MATCH(data!V$3,raw_data!$A$3:$CR$3,0))</f>
        <v>0</v>
      </c>
      <c r="W30" s="20">
        <v>0</v>
      </c>
      <c r="X30" s="20">
        <f>INDEX(raw_data!$A$3:$CR$330,MATCH(data!$B30,raw_data!$F$3:$F$330,0), MATCH(data!X$3,raw_data!$A$3:$CR$3,0))</f>
        <v>0</v>
      </c>
      <c r="Y30" s="20">
        <f>INDEX(raw_data!$A$3:$CR$330,MATCH(data!$B30,raw_data!$F$3:$F$330,0), MATCH(data!Y$3,raw_data!$A$3:$CR$3,0))</f>
        <v>0</v>
      </c>
      <c r="Z30" s="20">
        <f>INDEX(raw_data!$A$3:$CR$330,MATCH(data!$B30,raw_data!$F$3:$F$330,0), MATCH(data!Z$3,raw_data!$A$3:$CR$3,0))</f>
        <v>0</v>
      </c>
      <c r="AA30" s="20">
        <f>INDEX(raw_data!$A$3:$CR$330,MATCH(data!$B30,raw_data!$F$3:$F$330,0), MATCH(data!AA$3,raw_data!$A$3:$CR$3,0))</f>
        <v>0</v>
      </c>
      <c r="AB30" s="20">
        <f>INDEX(raw_data!$A$3:$CR$330,MATCH(data!$B30,raw_data!$F$3:$F$330,0), MATCH(data!AB$3,raw_data!$A$3:$CR$3,0))</f>
        <v>0</v>
      </c>
      <c r="AC30" s="20">
        <f>INDEX(raw_data!$A$3:$CR$330,MATCH(data!$B30,raw_data!$F$3:$F$330,0), MATCH(data!AC$3,raw_data!$A$3:$CR$3,0))</f>
        <v>0</v>
      </c>
      <c r="AD30" s="20">
        <f>INDEX(raw_data!$A$3:$CR$330,MATCH(data!$B30,raw_data!$F$3:$F$330,0), MATCH(data!AD$3,raw_data!$A$3:$CR$3,0))</f>
        <v>0</v>
      </c>
      <c r="AE30" s="20">
        <f>INDEX(raw_data!$A$3:$CR$330,MATCH(data!$B30,raw_data!$F$3:$F$330,0), MATCH(data!AE$3,raw_data!$A$3:$CR$3,0))</f>
        <v>0</v>
      </c>
      <c r="AF30" s="20">
        <f>INDEX(raw_data!$A$3:$CR$330,MATCH(data!$B30,raw_data!$F$3:$F$330,0), MATCH(data!AF$3,raw_data!$A$3:$CR$3,0))</f>
        <v>0</v>
      </c>
      <c r="AG30" s="20" t="str">
        <f>INDEX(raw_data!$A$3:$CR$330,MATCH(data!$B30,raw_data!$F$3:$F$330,0), MATCH(data!AG$3,raw_data!$A$3:$CR$3,0))</f>
        <v>Hogan et al. (2005)</v>
      </c>
      <c r="AH30" s="20" t="str">
        <f>INDEX(raw_data!$A$3:$CR$330,MATCH(data!$B30,raw_data!$F$3:$F$330,0),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30" s="61">
        <f t="shared" si="2"/>
        <v>17.768996830715984</v>
      </c>
    </row>
    <row r="31" spans="1:38">
      <c r="A31" s="20" t="str">
        <f>INDEX(raw_data!$A$3:$CR$330,MATCH(data!$B31,raw_data!$F$3:$F$330,0), MATCH(data!A$3,raw_data!$A$3:$CR$3,0))</f>
        <v>HIV &amp; STIs</v>
      </c>
      <c r="B31" s="22" t="s">
        <v>287</v>
      </c>
      <c r="C31" s="20" t="str">
        <f>INDEX(raw_data!$A$3:$CR$330,MATCH(data!$B31,raw_data!$F$3:$F$330,0), MATCH(data!C$3,raw_data!$A$3:$CR$3,0))</f>
        <v>Treatment of trichomoniasis</v>
      </c>
      <c r="D31" s="20" t="str">
        <f>INDEX(raw_data!$A$3:$CR$330,MATCH(data!$B31,raw_data!$F$3:$F$330,0), MATCH(data!D$3,raw_data!$A$3:$CR$3,0))</f>
        <v>1 Year</v>
      </c>
      <c r="E31" s="61">
        <f>INDEX(raw_data!$A$3:$CR$330,MATCH(data!$B31,raw_data!$F$3:$F$330,0), MATCH(data!E$3,raw_data!$A$3:$CR$3,0))</f>
        <v>2.5300829136076335E-2</v>
      </c>
      <c r="F31" s="61">
        <f>INDEX(raw_data!$A$3:$CR$330,MATCH(data!$B31,raw_data!$F$3:$F$330,0), MATCH(data!F$3,raw_data!$A$3:$CR$3,0))</f>
        <v>0.44957035273342705</v>
      </c>
      <c r="G31" s="61">
        <f t="shared" si="1"/>
        <v>2.2381541131313822E-2</v>
      </c>
      <c r="H31" s="87">
        <f>INDEX(raw_data!$A$3:$CR$330,MATCH(data!$B31,raw_data!$F$3:$F$330,0), MATCH(data!H$3,raw_data!$A$3:$CR$3,0))</f>
        <v>70</v>
      </c>
      <c r="I31" s="87">
        <f>INDEX(raw_data!$A$3:$CR$330,MATCH(data!$B31,raw_data!$F$3:$F$330,0), MATCH(data!I$3,raw_data!$A$3:$CR$3,0))</f>
        <v>15389697.08828</v>
      </c>
      <c r="J31" s="87">
        <f>INDEX(raw_data!$A$3:$CR$330,MATCH(data!$B31,raw_data!$F$3:$F$330,0), MATCH(data!J$3,raw_data!$A$3:$CR$3,0))</f>
        <v>21985281.554685716</v>
      </c>
      <c r="K31" s="61">
        <f>INDEX(raw_data!$A$3:$CR$330,MATCH(data!$B31,raw_data!$F$3:$F$330,0), MATCH(data!K$3,raw_data!$A$3:$CR$3,0))</f>
        <v>0.43879787924691621</v>
      </c>
      <c r="L31" s="20">
        <f>INDEX(raw_data!$A$3:$CR$330,MATCH(data!$B31,raw_data!$F$3:$F$330,0), MATCH(data!L$3,raw_data!$A$3:$CR$3,0))</f>
        <v>0</v>
      </c>
      <c r="M31" s="20">
        <f>INDEX(raw_data!$A$3:$CR$330,MATCH(data!$B31,raw_data!$F$3:$F$330,0), MATCH(data!M$3,raw_data!$A$3:$CR$3,0))</f>
        <v>5</v>
      </c>
      <c r="N31" s="20">
        <f>INDEX(raw_data!$A$3:$CR$330,MATCH(data!$B31,raw_data!$F$3:$F$330,0), MATCH(data!N$3,raw_data!$A$3:$CR$3,0))</f>
        <v>0</v>
      </c>
      <c r="O31" s="20">
        <f>INDEX(raw_data!$A$3:$CR$330,MATCH(data!$B31,raw_data!$F$3:$F$330,0), MATCH(data!O$3,raw_data!$A$3:$CR$3,0))</f>
        <v>5</v>
      </c>
      <c r="P31" s="20">
        <f>INDEX(raw_data!$A$3:$CR$330,MATCH(data!$B31,raw_data!$F$3:$F$330,0), MATCH(data!P$3,raw_data!$A$3:$CR$3,0))</f>
        <v>5</v>
      </c>
      <c r="Q31" s="20">
        <f>INDEX(raw_data!$A$3:$CR$330,MATCH(data!$B31,raw_data!$F$3:$F$330,0), MATCH(data!Q$3,raw_data!$A$3:$CR$3,0))</f>
        <v>0.2</v>
      </c>
      <c r="R31" s="20">
        <f>INDEX(raw_data!$A$3:$CR$330,MATCH(data!$B31,raw_data!$F$3:$F$330,0), MATCH(data!R$3,raw_data!$A$3:$CR$3,0))</f>
        <v>1.5</v>
      </c>
      <c r="S31" s="20">
        <f>INDEX(raw_data!$A$3:$CR$330,MATCH(data!$B31,raw_data!$F$3:$F$330,0), MATCH(data!S$3,raw_data!$A$3:$CR$3,0))</f>
        <v>1.5</v>
      </c>
      <c r="T31" s="20">
        <f>INDEX(raw_data!$A$3:$CR$330,MATCH(data!$B31,raw_data!$F$3:$F$330,0), MATCH(data!T$3,raw_data!$A$3:$CR$3,0))</f>
        <v>0</v>
      </c>
      <c r="U31" s="20">
        <f>INDEX(raw_data!$A$3:$CR$330,MATCH(data!$B31,raw_data!$F$3:$F$330,0), MATCH(data!U$3,raw_data!$A$3:$CR$3,0))</f>
        <v>0</v>
      </c>
      <c r="V31" s="20">
        <f>INDEX(raw_data!$A$3:$CR$330,MATCH(data!$B31,raw_data!$F$3:$F$330,0), MATCH(data!V$3,raw_data!$A$3:$CR$3,0))</f>
        <v>0</v>
      </c>
      <c r="W31" s="20">
        <v>0</v>
      </c>
      <c r="X31" s="20">
        <f>INDEX(raw_data!$A$3:$CR$330,MATCH(data!$B31,raw_data!$F$3:$F$330,0), MATCH(data!X$3,raw_data!$A$3:$CR$3,0))</f>
        <v>0</v>
      </c>
      <c r="Y31" s="20">
        <f>INDEX(raw_data!$A$3:$CR$330,MATCH(data!$B31,raw_data!$F$3:$F$330,0), MATCH(data!Y$3,raw_data!$A$3:$CR$3,0))</f>
        <v>0</v>
      </c>
      <c r="Z31" s="20">
        <f>INDEX(raw_data!$A$3:$CR$330,MATCH(data!$B31,raw_data!$F$3:$F$330,0), MATCH(data!Z$3,raw_data!$A$3:$CR$3,0))</f>
        <v>0</v>
      </c>
      <c r="AA31" s="20">
        <f>INDEX(raw_data!$A$3:$CR$330,MATCH(data!$B31,raw_data!$F$3:$F$330,0), MATCH(data!AA$3,raw_data!$A$3:$CR$3,0))</f>
        <v>0</v>
      </c>
      <c r="AB31" s="20">
        <f>INDEX(raw_data!$A$3:$CR$330,MATCH(data!$B31,raw_data!$F$3:$F$330,0), MATCH(data!AB$3,raw_data!$A$3:$CR$3,0))</f>
        <v>0</v>
      </c>
      <c r="AC31" s="20">
        <f>INDEX(raw_data!$A$3:$CR$330,MATCH(data!$B31,raw_data!$F$3:$F$330,0), MATCH(data!AC$3,raw_data!$A$3:$CR$3,0))</f>
        <v>0</v>
      </c>
      <c r="AD31" s="20">
        <f>INDEX(raw_data!$A$3:$CR$330,MATCH(data!$B31,raw_data!$F$3:$F$330,0), MATCH(data!AD$3,raw_data!$A$3:$CR$3,0))</f>
        <v>0</v>
      </c>
      <c r="AE31" s="20">
        <f>INDEX(raw_data!$A$3:$CR$330,MATCH(data!$B31,raw_data!$F$3:$F$330,0), MATCH(data!AE$3,raw_data!$A$3:$CR$3,0))</f>
        <v>0</v>
      </c>
      <c r="AF31" s="20">
        <f>INDEX(raw_data!$A$3:$CR$330,MATCH(data!$B31,raw_data!$F$3:$F$330,0), MATCH(data!AF$3,raw_data!$A$3:$CR$3,0))</f>
        <v>0</v>
      </c>
      <c r="AG31" s="20" t="str">
        <f>INDEX(raw_data!$A$3:$CR$330,MATCH(data!$B31,raw_data!$F$3:$F$330,0), MATCH(data!AG$3,raw_data!$A$3:$CR$3,0))</f>
        <v>Hogan et al. (2005)</v>
      </c>
      <c r="AH31" s="20" t="str">
        <f>INDEX(raw_data!$A$3:$CR$330,MATCH(data!$B31,raw_data!$F$3:$F$330,0),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31" s="61">
        <f t="shared" si="2"/>
        <v>17.768996830715984</v>
      </c>
    </row>
    <row r="32" spans="1:38">
      <c r="A32" s="20" t="str">
        <f>INDEX(raw_data!$A$3:$CR$330,MATCH(data!$B32,raw_data!$F$3:$F$330,0), MATCH(data!A$3,raw_data!$A$3:$CR$3,0))</f>
        <v>HIV &amp; STIs</v>
      </c>
      <c r="B32" s="22" t="s">
        <v>289</v>
      </c>
      <c r="C32" s="20" t="str">
        <f>INDEX(raw_data!$A$3:$CR$330,MATCH(data!$B32,raw_data!$F$3:$F$330,0), MATCH(data!C$3,raw_data!$A$3:$CR$3,0))</f>
        <v>Treatment of PID (Pelvic Inflammatory Disease)</v>
      </c>
      <c r="D32" s="20" t="str">
        <f>INDEX(raw_data!$A$3:$CR$330,MATCH(data!$B32,raw_data!$F$3:$F$330,0), MATCH(data!D$3,raw_data!$A$3:$CR$3,0))</f>
        <v>1 Year</v>
      </c>
      <c r="E32" s="61">
        <f>INDEX(raw_data!$A$3:$CR$330,MATCH(data!$B32,raw_data!$F$3:$F$330,0), MATCH(data!E$3,raw_data!$A$3:$CR$3,0))</f>
        <v>0.10020130350923125</v>
      </c>
      <c r="F32" s="61">
        <f>INDEX(raw_data!$A$3:$CR$330,MATCH(data!$B32,raw_data!$F$3:$F$330,0), MATCH(data!F$3,raw_data!$A$3:$CR$3,0))</f>
        <v>1.7804766444891407</v>
      </c>
      <c r="G32" s="61">
        <f t="shared" si="1"/>
        <v>8.8639766856704355E-2</v>
      </c>
      <c r="H32" s="87">
        <f>INDEX(raw_data!$A$3:$CR$330,MATCH(data!$B32,raw_data!$F$3:$F$330,0), MATCH(data!H$3,raw_data!$A$3:$CR$3,0))</f>
        <v>70</v>
      </c>
      <c r="I32" s="87">
        <f>INDEX(raw_data!$A$3:$CR$330,MATCH(data!$B32,raw_data!$F$3:$F$330,0), MATCH(data!I$3,raw_data!$A$3:$CR$3,0))</f>
        <v>3885898.5147899999</v>
      </c>
      <c r="J32" s="87">
        <f>INDEX(raw_data!$A$3:$CR$330,MATCH(data!$B32,raw_data!$F$3:$F$330,0), MATCH(data!J$3,raw_data!$A$3:$CR$3,0))</f>
        <v>5551283.5925571434</v>
      </c>
      <c r="K32" s="61">
        <f>INDEX(raw_data!$A$3:$CR$330,MATCH(data!$B32,raw_data!$F$3:$F$330,0), MATCH(data!K$3,raw_data!$A$3:$CR$3,0))</f>
        <v>5.4450827742912793</v>
      </c>
      <c r="L32" s="20">
        <f>INDEX(raw_data!$A$3:$CR$330,MATCH(data!$B32,raw_data!$F$3:$F$330,0), MATCH(data!L$3,raw_data!$A$3:$CR$3,0))</f>
        <v>0</v>
      </c>
      <c r="M32" s="20">
        <f>INDEX(raw_data!$A$3:$CR$330,MATCH(data!$B32,raw_data!$F$3:$F$330,0), MATCH(data!M$3,raw_data!$A$3:$CR$3,0))</f>
        <v>5</v>
      </c>
      <c r="N32" s="20">
        <f>INDEX(raw_data!$A$3:$CR$330,MATCH(data!$B32,raw_data!$F$3:$F$330,0), MATCH(data!N$3,raw_data!$A$3:$CR$3,0))</f>
        <v>0</v>
      </c>
      <c r="O32" s="20">
        <f>INDEX(raw_data!$A$3:$CR$330,MATCH(data!$B32,raw_data!$F$3:$F$330,0), MATCH(data!O$3,raw_data!$A$3:$CR$3,0))</f>
        <v>5</v>
      </c>
      <c r="P32" s="20">
        <f>INDEX(raw_data!$A$3:$CR$330,MATCH(data!$B32,raw_data!$F$3:$F$330,0), MATCH(data!P$3,raw_data!$A$3:$CR$3,0))</f>
        <v>5</v>
      </c>
      <c r="Q32" s="20">
        <f>INDEX(raw_data!$A$3:$CR$330,MATCH(data!$B32,raw_data!$F$3:$F$330,0), MATCH(data!Q$3,raw_data!$A$3:$CR$3,0))</f>
        <v>0.2</v>
      </c>
      <c r="R32" s="20">
        <f>INDEX(raw_data!$A$3:$CR$330,MATCH(data!$B32,raw_data!$F$3:$F$330,0), MATCH(data!R$3,raw_data!$A$3:$CR$3,0))</f>
        <v>1.5</v>
      </c>
      <c r="S32" s="20">
        <f>INDEX(raw_data!$A$3:$CR$330,MATCH(data!$B32,raw_data!$F$3:$F$330,0), MATCH(data!S$3,raw_data!$A$3:$CR$3,0))</f>
        <v>1.5</v>
      </c>
      <c r="T32" s="20">
        <f>INDEX(raw_data!$A$3:$CR$330,MATCH(data!$B32,raw_data!$F$3:$F$330,0), MATCH(data!T$3,raw_data!$A$3:$CR$3,0))</f>
        <v>0</v>
      </c>
      <c r="U32" s="20">
        <f>INDEX(raw_data!$A$3:$CR$330,MATCH(data!$B32,raw_data!$F$3:$F$330,0), MATCH(data!U$3,raw_data!$A$3:$CR$3,0))</f>
        <v>0</v>
      </c>
      <c r="V32" s="20">
        <f>INDEX(raw_data!$A$3:$CR$330,MATCH(data!$B32,raw_data!$F$3:$F$330,0), MATCH(data!V$3,raw_data!$A$3:$CR$3,0))</f>
        <v>0</v>
      </c>
      <c r="W32" s="20">
        <v>0</v>
      </c>
      <c r="X32" s="20">
        <f>INDEX(raw_data!$A$3:$CR$330,MATCH(data!$B32,raw_data!$F$3:$F$330,0), MATCH(data!X$3,raw_data!$A$3:$CR$3,0))</f>
        <v>0</v>
      </c>
      <c r="Y32" s="20">
        <f>INDEX(raw_data!$A$3:$CR$330,MATCH(data!$B32,raw_data!$F$3:$F$330,0), MATCH(data!Y$3,raw_data!$A$3:$CR$3,0))</f>
        <v>0</v>
      </c>
      <c r="Z32" s="20">
        <f>INDEX(raw_data!$A$3:$CR$330,MATCH(data!$B32,raw_data!$F$3:$F$330,0), MATCH(data!Z$3,raw_data!$A$3:$CR$3,0))</f>
        <v>0</v>
      </c>
      <c r="AA32" s="20">
        <f>INDEX(raw_data!$A$3:$CR$330,MATCH(data!$B32,raw_data!$F$3:$F$330,0), MATCH(data!AA$3,raw_data!$A$3:$CR$3,0))</f>
        <v>0</v>
      </c>
      <c r="AB32" s="20">
        <f>INDEX(raw_data!$A$3:$CR$330,MATCH(data!$B32,raw_data!$F$3:$F$330,0), MATCH(data!AB$3,raw_data!$A$3:$CR$3,0))</f>
        <v>0</v>
      </c>
      <c r="AC32" s="20">
        <f>INDEX(raw_data!$A$3:$CR$330,MATCH(data!$B32,raw_data!$F$3:$F$330,0), MATCH(data!AC$3,raw_data!$A$3:$CR$3,0))</f>
        <v>0</v>
      </c>
      <c r="AD32" s="20">
        <f>INDEX(raw_data!$A$3:$CR$330,MATCH(data!$B32,raw_data!$F$3:$F$330,0), MATCH(data!AD$3,raw_data!$A$3:$CR$3,0))</f>
        <v>0</v>
      </c>
      <c r="AE32" s="20">
        <f>INDEX(raw_data!$A$3:$CR$330,MATCH(data!$B32,raw_data!$F$3:$F$330,0), MATCH(data!AE$3,raw_data!$A$3:$CR$3,0))</f>
        <v>0</v>
      </c>
      <c r="AF32" s="20">
        <f>INDEX(raw_data!$A$3:$CR$330,MATCH(data!$B32,raw_data!$F$3:$F$330,0), MATCH(data!AF$3,raw_data!$A$3:$CR$3,0))</f>
        <v>0</v>
      </c>
      <c r="AG32" s="20" t="str">
        <f>INDEX(raw_data!$A$3:$CR$330,MATCH(data!$B32,raw_data!$F$3:$F$330,0), MATCH(data!AG$3,raw_data!$A$3:$CR$3,0))</f>
        <v>Hogan et al. (2005)</v>
      </c>
      <c r="AH32" s="20" t="str">
        <f>INDEX(raw_data!$A$3:$CR$330,MATCH(data!$B32,raw_data!$F$3:$F$330,0), MATCH(data!AH$3,raw_data!$A$3:$CR$3,0))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c r="AI32" s="61">
        <f t="shared" si="2"/>
        <v>17.768996830715988</v>
      </c>
    </row>
    <row r="33" spans="1:35">
      <c r="A33" s="20" t="str">
        <f>INDEX(raw_data!$A$3:$CR$330,MATCH(data!$B33,raw_data!$F$3:$F$330,0), MATCH(data!A$3,raw_data!$A$3:$CR$3,0))</f>
        <v>Vaccine Preventable Diseases</v>
      </c>
      <c r="B33" s="22" t="s">
        <v>292</v>
      </c>
      <c r="C33" s="20" t="str">
        <f>INDEX(raw_data!$A$3:$CR$330,MATCH(data!$B33,raw_data!$F$3:$F$330,0), MATCH(data!C$3,raw_data!$A$3:$CR$3,0))</f>
        <v>Rotavirus vaccine</v>
      </c>
      <c r="D33" s="20" t="str">
        <f>INDEX(raw_data!$A$3:$CR$330,MATCH(data!$B33,raw_data!$F$3:$F$330,0), MATCH(data!D$3,raw_data!$A$3:$CR$3,0))</f>
        <v xml:space="preserve"> Lifetime</v>
      </c>
      <c r="E33" s="61">
        <f>INDEX(raw_data!$A$3:$CR$330,MATCH(data!$B33,raw_data!$F$3:$F$330,0), MATCH(data!E$3,raw_data!$A$3:$CR$3,0))</f>
        <v>0.18796992481203006</v>
      </c>
      <c r="F33" s="61">
        <f>INDEX(raw_data!$A$3:$CR$330,MATCH(data!$B33,raw_data!$F$3:$F$330,0), MATCH(data!F$3,raw_data!$A$3:$CR$3,0))</f>
        <v>11.411038211968993</v>
      </c>
      <c r="G33" s="61">
        <f t="shared" si="1"/>
        <v>0.11387227408495867</v>
      </c>
      <c r="H33" s="87">
        <f>INDEX(raw_data!$A$3:$CR$330,MATCH(data!$B33,raw_data!$F$3:$F$330,0), MATCH(data!H$3,raw_data!$A$3:$CR$3,0))</f>
        <v>90</v>
      </c>
      <c r="I33" s="87">
        <f>INDEX(raw_data!$A$3:$CR$330,MATCH(data!$B33,raw_data!$F$3:$F$330,0), MATCH(data!I$3,raw_data!$A$3:$CR$3,0))</f>
        <v>1675582.0914499999</v>
      </c>
      <c r="J33" s="87">
        <f>INDEX(raw_data!$A$3:$CR$330,MATCH(data!$B33,raw_data!$F$3:$F$330,0), MATCH(data!J$3,raw_data!$A$3:$CR$3,0))</f>
        <v>1861757.8793888888</v>
      </c>
      <c r="K33" s="61">
        <f>INDEX(raw_data!$A$3:$CR$330,MATCH(data!$B33,raw_data!$F$3:$F$330,0), MATCH(data!K$3,raw_data!$A$3:$CR$3,0))</f>
        <v>4.6472684483877948</v>
      </c>
      <c r="L33" s="20">
        <f>INDEX(raw_data!$A$3:$CR$330,MATCH(data!$B33,raw_data!$F$3:$F$330,0), MATCH(data!L$3,raw_data!$A$3:$CR$3,0))</f>
        <v>0</v>
      </c>
      <c r="M33" s="20">
        <f>INDEX(raw_data!$A$3:$CR$330,MATCH(data!$B33,raw_data!$F$3:$F$330,0), MATCH(data!M$3,raw_data!$A$3:$CR$3,0))</f>
        <v>0</v>
      </c>
      <c r="N33" s="20">
        <f>INDEX(raw_data!$A$3:$CR$330,MATCH(data!$B33,raw_data!$F$3:$F$330,0), MATCH(data!N$3,raw_data!$A$3:$CR$3,0))</f>
        <v>0</v>
      </c>
      <c r="O33" s="20">
        <f>INDEX(raw_data!$A$3:$CR$330,MATCH(data!$B33,raw_data!$F$3:$F$330,0), MATCH(data!O$3,raw_data!$A$3:$CR$3,0))</f>
        <v>0</v>
      </c>
      <c r="P33" s="20">
        <f>INDEX(raw_data!$A$3:$CR$330,MATCH(data!$B33,raw_data!$F$3:$F$330,0), MATCH(data!P$3,raw_data!$A$3:$CR$3,0))</f>
        <v>1</v>
      </c>
      <c r="Q33" s="20">
        <f>INDEX(raw_data!$A$3:$CR$330,MATCH(data!$B33,raw_data!$F$3:$F$330,0), MATCH(data!Q$3,raw_data!$A$3:$CR$3,0))</f>
        <v>0</v>
      </c>
      <c r="R33" s="20">
        <f>INDEX(raw_data!$A$3:$CR$330,MATCH(data!$B33,raw_data!$F$3:$F$330,0), MATCH(data!R$3,raw_data!$A$3:$CR$3,0))</f>
        <v>0</v>
      </c>
      <c r="S33" s="20">
        <f>INDEX(raw_data!$A$3:$CR$330,MATCH(data!$B33,raw_data!$F$3:$F$330,0), MATCH(data!S$3,raw_data!$A$3:$CR$3,0))</f>
        <v>1</v>
      </c>
      <c r="T33" s="20">
        <f>INDEX(raw_data!$A$3:$CR$330,MATCH(data!$B33,raw_data!$F$3:$F$330,0), MATCH(data!T$3,raw_data!$A$3:$CR$3,0))</f>
        <v>0</v>
      </c>
      <c r="U33" s="20">
        <f>INDEX(raw_data!$A$3:$CR$330,MATCH(data!$B33,raw_data!$F$3:$F$330,0), MATCH(data!U$3,raw_data!$A$3:$CR$3,0))</f>
        <v>0</v>
      </c>
      <c r="V33" s="20">
        <f>INDEX(raw_data!$A$3:$CR$330,MATCH(data!$B33,raw_data!$F$3:$F$330,0), MATCH(data!V$3,raw_data!$A$3:$CR$3,0))</f>
        <v>0</v>
      </c>
      <c r="W33" s="20">
        <v>0</v>
      </c>
      <c r="X33" s="20">
        <f>INDEX(raw_data!$A$3:$CR$330,MATCH(data!$B33,raw_data!$F$3:$F$330,0), MATCH(data!X$3,raw_data!$A$3:$CR$3,0))</f>
        <v>0</v>
      </c>
      <c r="Y33" s="20">
        <f>INDEX(raw_data!$A$3:$CR$330,MATCH(data!$B33,raw_data!$F$3:$F$330,0), MATCH(data!Y$3,raw_data!$A$3:$CR$3,0))</f>
        <v>0</v>
      </c>
      <c r="Z33" s="20">
        <f>INDEX(raw_data!$A$3:$CR$330,MATCH(data!$B33,raw_data!$F$3:$F$330,0), MATCH(data!Z$3,raw_data!$A$3:$CR$3,0))</f>
        <v>0</v>
      </c>
      <c r="AA33" s="20">
        <f>INDEX(raw_data!$A$3:$CR$330,MATCH(data!$B33,raw_data!$F$3:$F$330,0), MATCH(data!AA$3,raw_data!$A$3:$CR$3,0))</f>
        <v>0</v>
      </c>
      <c r="AB33" s="20">
        <f>INDEX(raw_data!$A$3:$CR$330,MATCH(data!$B33,raw_data!$F$3:$F$330,0), MATCH(data!AB$3,raw_data!$A$3:$CR$3,0))</f>
        <v>0</v>
      </c>
      <c r="AC33" s="20">
        <f>INDEX(raw_data!$A$3:$CR$330,MATCH(data!$B33,raw_data!$F$3:$F$330,0), MATCH(data!AC$3,raw_data!$A$3:$CR$3,0))</f>
        <v>0</v>
      </c>
      <c r="AD33" s="20">
        <f>INDEX(raw_data!$A$3:$CR$330,MATCH(data!$B33,raw_data!$F$3:$F$330,0), MATCH(data!AD$3,raw_data!$A$3:$CR$3,0))</f>
        <v>0</v>
      </c>
      <c r="AE33" s="20">
        <f>INDEX(raw_data!$A$3:$CR$330,MATCH(data!$B33,raw_data!$F$3:$F$330,0), MATCH(data!AE$3,raw_data!$A$3:$CR$3,0))</f>
        <v>0</v>
      </c>
      <c r="AF33" s="20">
        <f>INDEX(raw_data!$A$3:$CR$330,MATCH(data!$B33,raw_data!$F$3:$F$330,0), MATCH(data!AF$3,raw_data!$A$3:$CR$3,0))</f>
        <v>0</v>
      </c>
      <c r="AG33" s="20" t="str">
        <f>INDEX(raw_data!$A$3:$CR$330,MATCH(data!$B33,raw_data!$F$3:$F$330,0), MATCH(data!AG$3,raw_data!$A$3:$CR$3,0))</f>
        <v>Kim (2011); BMC Infect Dis</v>
      </c>
      <c r="AH33" s="20" t="str">
        <f>INDEX(raw_data!$A$3:$CR$330,MATCH(data!$B33,raw_data!$F$3:$F$330,0), MATCH(data!AH$3,raw_data!$A$3:$CR$3,0))</f>
        <v>Rotavirus vaccine at Int $25 per vaccinated child (70% coverage)</v>
      </c>
      <c r="AI33" s="61">
        <f t="shared" si="2"/>
        <v>60.706723287675047</v>
      </c>
    </row>
    <row r="34" spans="1:35">
      <c r="A34" s="20" t="str">
        <f>INDEX(raw_data!$A$3:$CR$330,MATCH(data!$B34,raw_data!$F$3:$F$330,0), MATCH(data!A$3,raw_data!$A$3:$CR$3,0))</f>
        <v>Vaccine Preventable Diseases</v>
      </c>
      <c r="B34" s="22" t="s">
        <v>298</v>
      </c>
      <c r="C34" s="20" t="str">
        <f>INDEX(raw_data!$A$3:$CR$330,MATCH(data!$B34,raw_data!$F$3:$F$330,0), MATCH(data!C$3,raw_data!$A$3:$CR$3,0))</f>
        <v>Measles vaccine</v>
      </c>
      <c r="D34" s="20" t="str">
        <f>INDEX(raw_data!$A$3:$CR$330,MATCH(data!$B34,raw_data!$F$3:$F$330,0), MATCH(data!D$3,raw_data!$A$3:$CR$3,0))</f>
        <v>1 Years</v>
      </c>
      <c r="E34" s="61">
        <f>INDEX(raw_data!$A$3:$CR$330,MATCH(data!$B34,raw_data!$F$3:$F$330,0), MATCH(data!E$3,raw_data!$A$3:$CR$3,0))</f>
        <v>5.6484778252246107E-3</v>
      </c>
      <c r="F34" s="61">
        <f>INDEX(raw_data!$A$3:$CR$330,MATCH(data!$B34,raw_data!$F$3:$F$330,0), MATCH(data!F$3,raw_data!$A$3:$CR$3,0))</f>
        <v>1.7358249117586051E-2</v>
      </c>
      <c r="G34" s="61">
        <f t="shared" si="1"/>
        <v>5.5357619218636619E-3</v>
      </c>
      <c r="H34" s="87">
        <f>INDEX(raw_data!$A$3:$CR$330,MATCH(data!$B34,raw_data!$F$3:$F$330,0), MATCH(data!H$3,raw_data!$A$3:$CR$3,0))</f>
        <v>90</v>
      </c>
      <c r="I34" s="87">
        <f>INDEX(raw_data!$A$3:$CR$330,MATCH(data!$B34,raw_data!$F$3:$F$330,0), MATCH(data!I$3,raw_data!$A$3:$CR$3,0))</f>
        <v>1675582.0914499999</v>
      </c>
      <c r="J34" s="87">
        <f>INDEX(raw_data!$A$3:$CR$330,MATCH(data!$B34,raw_data!$F$3:$F$330,0), MATCH(data!J$3,raw_data!$A$3:$CR$3,0))</f>
        <v>1861757.8793888888</v>
      </c>
      <c r="K34" s="61">
        <f>INDEX(raw_data!$A$3:$CR$330,MATCH(data!$B34,raw_data!$F$3:$F$330,0), MATCH(data!K$3,raw_data!$A$3:$CR$3,0))</f>
        <v>0.70706294633196276</v>
      </c>
      <c r="L34" s="20">
        <f>INDEX(raw_data!$A$3:$CR$330,MATCH(data!$B34,raw_data!$F$3:$F$330,0), MATCH(data!L$3,raw_data!$A$3:$CR$3,0))</f>
        <v>0</v>
      </c>
      <c r="M34" s="20">
        <f>INDEX(raw_data!$A$3:$CR$330,MATCH(data!$B34,raw_data!$F$3:$F$330,0), MATCH(data!M$3,raw_data!$A$3:$CR$3,0))</f>
        <v>0</v>
      </c>
      <c r="N34" s="20">
        <f>INDEX(raw_data!$A$3:$CR$330,MATCH(data!$B34,raw_data!$F$3:$F$330,0), MATCH(data!N$3,raw_data!$A$3:$CR$3,0))</f>
        <v>0</v>
      </c>
      <c r="O34" s="20">
        <f>INDEX(raw_data!$A$3:$CR$330,MATCH(data!$B34,raw_data!$F$3:$F$330,0), MATCH(data!O$3,raw_data!$A$3:$CR$3,0))</f>
        <v>0</v>
      </c>
      <c r="P34" s="20">
        <f>INDEX(raw_data!$A$3:$CR$330,MATCH(data!$B34,raw_data!$F$3:$F$330,0), MATCH(data!P$3,raw_data!$A$3:$CR$3,0))</f>
        <v>1</v>
      </c>
      <c r="Q34" s="20">
        <f>INDEX(raw_data!$A$3:$CR$330,MATCH(data!$B34,raw_data!$F$3:$F$330,0), MATCH(data!Q$3,raw_data!$A$3:$CR$3,0))</f>
        <v>0</v>
      </c>
      <c r="R34" s="20">
        <f>INDEX(raw_data!$A$3:$CR$330,MATCH(data!$B34,raw_data!$F$3:$F$330,0), MATCH(data!R$3,raw_data!$A$3:$CR$3,0))</f>
        <v>0</v>
      </c>
      <c r="S34" s="20">
        <f>INDEX(raw_data!$A$3:$CR$330,MATCH(data!$B34,raw_data!$F$3:$F$330,0), MATCH(data!S$3,raw_data!$A$3:$CR$3,0))</f>
        <v>1</v>
      </c>
      <c r="T34" s="20">
        <f>INDEX(raw_data!$A$3:$CR$330,MATCH(data!$B34,raw_data!$F$3:$F$330,0), MATCH(data!T$3,raw_data!$A$3:$CR$3,0))</f>
        <v>0</v>
      </c>
      <c r="U34" s="20">
        <f>INDEX(raw_data!$A$3:$CR$330,MATCH(data!$B34,raw_data!$F$3:$F$330,0), MATCH(data!U$3,raw_data!$A$3:$CR$3,0))</f>
        <v>0</v>
      </c>
      <c r="V34" s="20">
        <f>INDEX(raw_data!$A$3:$CR$330,MATCH(data!$B34,raw_data!$F$3:$F$330,0), MATCH(data!V$3,raw_data!$A$3:$CR$3,0))</f>
        <v>0</v>
      </c>
      <c r="W34" s="20">
        <v>0</v>
      </c>
      <c r="X34" s="20">
        <f>INDEX(raw_data!$A$3:$CR$330,MATCH(data!$B34,raw_data!$F$3:$F$330,0), MATCH(data!X$3,raw_data!$A$3:$CR$3,0))</f>
        <v>0</v>
      </c>
      <c r="Y34" s="20">
        <f>INDEX(raw_data!$A$3:$CR$330,MATCH(data!$B34,raw_data!$F$3:$F$330,0), MATCH(data!Y$3,raw_data!$A$3:$CR$3,0))</f>
        <v>0</v>
      </c>
      <c r="Z34" s="20">
        <f>INDEX(raw_data!$A$3:$CR$330,MATCH(data!$B34,raw_data!$F$3:$F$330,0), MATCH(data!Z$3,raw_data!$A$3:$CR$3,0))</f>
        <v>0</v>
      </c>
      <c r="AA34" s="20">
        <f>INDEX(raw_data!$A$3:$CR$330,MATCH(data!$B34,raw_data!$F$3:$F$330,0), MATCH(data!AA$3,raw_data!$A$3:$CR$3,0))</f>
        <v>0</v>
      </c>
      <c r="AB34" s="20">
        <f>INDEX(raw_data!$A$3:$CR$330,MATCH(data!$B34,raw_data!$F$3:$F$330,0), MATCH(data!AB$3,raw_data!$A$3:$CR$3,0))</f>
        <v>0</v>
      </c>
      <c r="AC34" s="20">
        <f>INDEX(raw_data!$A$3:$CR$330,MATCH(data!$B34,raw_data!$F$3:$F$330,0), MATCH(data!AC$3,raw_data!$A$3:$CR$3,0))</f>
        <v>0</v>
      </c>
      <c r="AD34" s="20">
        <f>INDEX(raw_data!$A$3:$CR$330,MATCH(data!$B34,raw_data!$F$3:$F$330,0), MATCH(data!AD$3,raw_data!$A$3:$CR$3,0))</f>
        <v>0</v>
      </c>
      <c r="AE34" s="20">
        <f>INDEX(raw_data!$A$3:$CR$330,MATCH(data!$B34,raw_data!$F$3:$F$330,0), MATCH(data!AE$3,raw_data!$A$3:$CR$3,0))</f>
        <v>0</v>
      </c>
      <c r="AF34" s="20">
        <f>INDEX(raw_data!$A$3:$CR$330,MATCH(data!$B34,raw_data!$F$3:$F$330,0), MATCH(data!AF$3,raw_data!$A$3:$CR$3,0))</f>
        <v>0</v>
      </c>
      <c r="AG34" s="20" t="str">
        <f>INDEX(raw_data!$A$3:$CR$330,MATCH(data!$B34,raw_data!$F$3:$F$330,0), MATCH(data!AG$3,raw_data!$A$3:$CR$3,0))</f>
        <v>Kaucley (2015); Cost Eff Resour Alloc</v>
      </c>
      <c r="AH34" s="20" t="str">
        <f>INDEX(raw_data!$A$3:$CR$330,MATCH(data!$B34,raw_data!$F$3:$F$330,0), MATCH(data!AH$3,raw_data!$A$3:$CR$3,0))</f>
        <v>Routine immunization for measles at 9 months + supplementary immunization activity every 3 years to children aged 0-5 years</v>
      </c>
      <c r="AI34" s="61">
        <f t="shared" si="2"/>
        <v>3.073084405159332</v>
      </c>
    </row>
    <row r="35" spans="1:35">
      <c r="A35" s="20" t="str">
        <f>INDEX(raw_data!$A$3:$CR$330,MATCH(data!$B35,raw_data!$F$3:$F$330,0), MATCH(data!A$3,raw_data!$A$3:$CR$3,0))</f>
        <v>Vaccine Preventable Diseases</v>
      </c>
      <c r="B35" s="22" t="s">
        <v>303</v>
      </c>
      <c r="C35" s="20" t="str">
        <f>INDEX(raw_data!$A$3:$CR$330,MATCH(data!$B35,raw_data!$F$3:$F$330,0), MATCH(data!C$3,raw_data!$A$3:$CR$3,0))</f>
        <v>DPT-Heb-Hib / Pentavalent vaccine</v>
      </c>
      <c r="D35" s="20" t="str">
        <f>INDEX(raw_data!$A$3:$CR$330,MATCH(data!$B35,raw_data!$F$3:$F$330,0), MATCH(data!D$3,raw_data!$A$3:$CR$3,0))</f>
        <v>1 year</v>
      </c>
      <c r="E35" s="61">
        <f>INDEX(raw_data!$A$3:$CR$330,MATCH(data!$B35,raw_data!$F$3:$F$330,0), MATCH(data!E$3,raw_data!$A$3:$CR$3,0))</f>
        <v>4.1748300468180384</v>
      </c>
      <c r="F35" s="61">
        <f>INDEX(raw_data!$A$3:$CR$330,MATCH(data!$B35,raw_data!$F$3:$F$330,0), MATCH(data!F$3,raw_data!$A$3:$CR$3,0))</f>
        <v>212.02896208278293</v>
      </c>
      <c r="G35" s="61">
        <f t="shared" si="1"/>
        <v>2.7980186047220457</v>
      </c>
      <c r="H35" s="87">
        <f>INDEX(raw_data!$A$3:$CR$330,MATCH(data!$B35,raw_data!$F$3:$F$330,0), MATCH(data!H$3,raw_data!$A$3:$CR$3,0))</f>
        <v>90</v>
      </c>
      <c r="I35" s="87">
        <f>INDEX(raw_data!$A$3:$CR$330,MATCH(data!$B35,raw_data!$F$3:$F$330,0), MATCH(data!I$3,raw_data!$A$3:$CR$3,0))</f>
        <v>1675582.0914499999</v>
      </c>
      <c r="J35" s="87">
        <f>INDEX(raw_data!$A$3:$CR$330,MATCH(data!$B35,raw_data!$F$3:$F$330,0), MATCH(data!J$3,raw_data!$A$3:$CR$3,0))</f>
        <v>1861757.8793888888</v>
      </c>
      <c r="K35" s="61">
        <f>INDEX(raw_data!$A$3:$CR$330,MATCH(data!$B35,raw_data!$F$3:$F$330,0), MATCH(data!K$3,raw_data!$A$3:$CR$3,0))</f>
        <v>1.8384633872538412</v>
      </c>
      <c r="L35" s="20">
        <f>INDEX(raw_data!$A$3:$CR$330,MATCH(data!$B35,raw_data!$F$3:$F$330,0), MATCH(data!L$3,raw_data!$A$3:$CR$3,0))</f>
        <v>0</v>
      </c>
      <c r="M35" s="20">
        <f>INDEX(raw_data!$A$3:$CR$330,MATCH(data!$B35,raw_data!$F$3:$F$330,0), MATCH(data!M$3,raw_data!$A$3:$CR$3,0))</f>
        <v>0</v>
      </c>
      <c r="N35" s="20">
        <f>INDEX(raw_data!$A$3:$CR$330,MATCH(data!$B35,raw_data!$F$3:$F$330,0), MATCH(data!N$3,raw_data!$A$3:$CR$3,0))</f>
        <v>0</v>
      </c>
      <c r="O35" s="20">
        <f>INDEX(raw_data!$A$3:$CR$330,MATCH(data!$B35,raw_data!$F$3:$F$330,0), MATCH(data!O$3,raw_data!$A$3:$CR$3,0))</f>
        <v>0</v>
      </c>
      <c r="P35" s="20">
        <f>INDEX(raw_data!$A$3:$CR$330,MATCH(data!$B35,raw_data!$F$3:$F$330,0), MATCH(data!P$3,raw_data!$A$3:$CR$3,0))</f>
        <v>1</v>
      </c>
      <c r="Q35" s="20">
        <f>INDEX(raw_data!$A$3:$CR$330,MATCH(data!$B35,raw_data!$F$3:$F$330,0), MATCH(data!Q$3,raw_data!$A$3:$CR$3,0))</f>
        <v>0</v>
      </c>
      <c r="R35" s="20">
        <f>INDEX(raw_data!$A$3:$CR$330,MATCH(data!$B35,raw_data!$F$3:$F$330,0), MATCH(data!R$3,raw_data!$A$3:$CR$3,0))</f>
        <v>0</v>
      </c>
      <c r="S35" s="20">
        <f>INDEX(raw_data!$A$3:$CR$330,MATCH(data!$B35,raw_data!$F$3:$F$330,0), MATCH(data!S$3,raw_data!$A$3:$CR$3,0))</f>
        <v>1</v>
      </c>
      <c r="T35" s="20">
        <f>INDEX(raw_data!$A$3:$CR$330,MATCH(data!$B35,raw_data!$F$3:$F$330,0), MATCH(data!T$3,raw_data!$A$3:$CR$3,0))</f>
        <v>0</v>
      </c>
      <c r="U35" s="20">
        <f>INDEX(raw_data!$A$3:$CR$330,MATCH(data!$B35,raw_data!$F$3:$F$330,0), MATCH(data!U$3,raw_data!$A$3:$CR$3,0))</f>
        <v>0</v>
      </c>
      <c r="V35" s="20">
        <f>INDEX(raw_data!$A$3:$CR$330,MATCH(data!$B35,raw_data!$F$3:$F$330,0), MATCH(data!V$3,raw_data!$A$3:$CR$3,0))</f>
        <v>0</v>
      </c>
      <c r="W35" s="20">
        <v>0</v>
      </c>
      <c r="X35" s="20">
        <f>INDEX(raw_data!$A$3:$CR$330,MATCH(data!$B35,raw_data!$F$3:$F$330,0), MATCH(data!X$3,raw_data!$A$3:$CR$3,0))</f>
        <v>0</v>
      </c>
      <c r="Y35" s="20">
        <f>INDEX(raw_data!$A$3:$CR$330,MATCH(data!$B35,raw_data!$F$3:$F$330,0), MATCH(data!Y$3,raw_data!$A$3:$CR$3,0))</f>
        <v>0</v>
      </c>
      <c r="Z35" s="20">
        <f>INDEX(raw_data!$A$3:$CR$330,MATCH(data!$B35,raw_data!$F$3:$F$330,0), MATCH(data!Z$3,raw_data!$A$3:$CR$3,0))</f>
        <v>0</v>
      </c>
      <c r="AA35" s="20">
        <f>INDEX(raw_data!$A$3:$CR$330,MATCH(data!$B35,raw_data!$F$3:$F$330,0), MATCH(data!AA$3,raw_data!$A$3:$CR$3,0))</f>
        <v>0</v>
      </c>
      <c r="AB35" s="20">
        <f>INDEX(raw_data!$A$3:$CR$330,MATCH(data!$B35,raw_data!$F$3:$F$330,0), MATCH(data!AB$3,raw_data!$A$3:$CR$3,0))</f>
        <v>0</v>
      </c>
      <c r="AC35" s="20">
        <f>INDEX(raw_data!$A$3:$CR$330,MATCH(data!$B35,raw_data!$F$3:$F$330,0), MATCH(data!AC$3,raw_data!$A$3:$CR$3,0))</f>
        <v>0</v>
      </c>
      <c r="AD35" s="20">
        <f>INDEX(raw_data!$A$3:$CR$330,MATCH(data!$B35,raw_data!$F$3:$F$330,0), MATCH(data!AD$3,raw_data!$A$3:$CR$3,0))</f>
        <v>0</v>
      </c>
      <c r="AE35" s="20">
        <f>INDEX(raw_data!$A$3:$CR$330,MATCH(data!$B35,raw_data!$F$3:$F$330,0), MATCH(data!AE$3,raw_data!$A$3:$CR$3,0))</f>
        <v>0</v>
      </c>
      <c r="AF35" s="20">
        <f>INDEX(raw_data!$A$3:$CR$330,MATCH(data!$B35,raw_data!$F$3:$F$330,0), MATCH(data!AF$3,raw_data!$A$3:$CR$3,0))</f>
        <v>0</v>
      </c>
      <c r="AG35" s="20" t="str">
        <f>INDEX(raw_data!$A$3:$CR$330,MATCH(data!$B35,raw_data!$F$3:$F$330,0), MATCH(data!AG$3,raw_data!$A$3:$CR$3,0))</f>
        <v>Akumu (2007); Bull World Health Organ</v>
      </c>
      <c r="AH35" s="20" t="str">
        <f>INDEX(raw_data!$A$3:$CR$330,MATCH(data!$B35,raw_data!$F$3:$F$330,0), MATCH(data!AH$3,raw_data!$A$3:$CR$3,0))</f>
        <v>Haemophilus influenzae type b (Hib) vaccine included in pentavalent vaccine with DPT (diphtheria, pertussis and tetanus) and hepatitis B vaccine</v>
      </c>
      <c r="AI35" s="61">
        <f t="shared" si="2"/>
        <v>50.78744756194007</v>
      </c>
    </row>
    <row r="36" spans="1:35">
      <c r="A36" s="20" t="str">
        <f>INDEX(raw_data!$A$3:$CR$330,MATCH(data!$B36,raw_data!$F$3:$F$330,0), MATCH(data!A$3,raw_data!$A$3:$CR$3,0))</f>
        <v>Vaccine Preventable Diseases</v>
      </c>
      <c r="B36" s="22" t="s">
        <v>310</v>
      </c>
      <c r="C36" s="20" t="str">
        <f>INDEX(raw_data!$A$3:$CR$330,MATCH(data!$B36,raw_data!$F$3:$F$330,0), MATCH(data!C$3,raw_data!$A$3:$CR$3,0))</f>
        <v>Polio vaccine</v>
      </c>
      <c r="D36" s="20" t="str">
        <f>INDEX(raw_data!$A$3:$CR$330,MATCH(data!$B36,raw_data!$F$3:$F$330,0), MATCH(data!D$3,raw_data!$A$3:$CR$3,0))</f>
        <v>1 year</v>
      </c>
      <c r="E36" s="61">
        <f>INDEX(raw_data!$A$3:$CR$330,MATCH(data!$B36,raw_data!$F$3:$F$330,0), MATCH(data!E$3,raw_data!$A$3:$CR$3,0))</f>
        <v>4.9900199600798399E-4</v>
      </c>
      <c r="F36" s="61">
        <f>INDEX(raw_data!$A$3:$CR$330,MATCH(data!$B36,raw_data!$F$3:$F$330,0), MATCH(data!F$3,raw_data!$A$3:$CR$3,0))</f>
        <v>1.018</v>
      </c>
      <c r="G36" s="61">
        <f t="shared" si="1"/>
        <v>-6.1113876143816265E-3</v>
      </c>
      <c r="H36" s="87">
        <f>INDEX(raw_data!$A$3:$CR$330,MATCH(data!$B36,raw_data!$F$3:$F$330,0), MATCH(data!H$3,raw_data!$A$3:$CR$3,0))</f>
        <v>90</v>
      </c>
      <c r="I36" s="87">
        <f>INDEX(raw_data!$A$3:$CR$330,MATCH(data!$B36,raw_data!$F$3:$F$330,0), MATCH(data!I$3,raw_data!$A$3:$CR$3,0))</f>
        <v>1675582.0914499999</v>
      </c>
      <c r="J36" s="87">
        <f>INDEX(raw_data!$A$3:$CR$330,MATCH(data!$B36,raw_data!$F$3:$F$330,0), MATCH(data!J$3,raw_data!$A$3:$CR$3,0))</f>
        <v>1861757.8793888888</v>
      </c>
      <c r="K36" s="61">
        <f>INDEX(raw_data!$A$3:$CR$330,MATCH(data!$B36,raw_data!$F$3:$F$330,0), MATCH(data!K$3,raw_data!$A$3:$CR$3,0))</f>
        <v>0.53852466998485171</v>
      </c>
      <c r="L36" s="20">
        <f>INDEX(raw_data!$A$3:$CR$330,MATCH(data!$B36,raw_data!$F$3:$F$330,0), MATCH(data!L$3,raw_data!$A$3:$CR$3,0))</f>
        <v>0</v>
      </c>
      <c r="M36" s="20">
        <f>INDEX(raw_data!$A$3:$CR$330,MATCH(data!$B36,raw_data!$F$3:$F$330,0), MATCH(data!M$3,raw_data!$A$3:$CR$3,0))</f>
        <v>0</v>
      </c>
      <c r="N36" s="20">
        <f>INDEX(raw_data!$A$3:$CR$330,MATCH(data!$B36,raw_data!$F$3:$F$330,0), MATCH(data!N$3,raw_data!$A$3:$CR$3,0))</f>
        <v>0</v>
      </c>
      <c r="O36" s="20">
        <f>INDEX(raw_data!$A$3:$CR$330,MATCH(data!$B36,raw_data!$F$3:$F$330,0), MATCH(data!O$3,raw_data!$A$3:$CR$3,0))</f>
        <v>0</v>
      </c>
      <c r="P36" s="20">
        <f>INDEX(raw_data!$A$3:$CR$330,MATCH(data!$B36,raw_data!$F$3:$F$330,0), MATCH(data!P$3,raw_data!$A$3:$CR$3,0))</f>
        <v>1</v>
      </c>
      <c r="Q36" s="20">
        <f>INDEX(raw_data!$A$3:$CR$330,MATCH(data!$B36,raw_data!$F$3:$F$330,0), MATCH(data!Q$3,raw_data!$A$3:$CR$3,0))</f>
        <v>0</v>
      </c>
      <c r="R36" s="20">
        <f>INDEX(raw_data!$A$3:$CR$330,MATCH(data!$B36,raw_data!$F$3:$F$330,0), MATCH(data!R$3,raw_data!$A$3:$CR$3,0))</f>
        <v>0</v>
      </c>
      <c r="S36" s="20">
        <f>INDEX(raw_data!$A$3:$CR$330,MATCH(data!$B36,raw_data!$F$3:$F$330,0), MATCH(data!S$3,raw_data!$A$3:$CR$3,0))</f>
        <v>1</v>
      </c>
      <c r="T36" s="20">
        <f>INDEX(raw_data!$A$3:$CR$330,MATCH(data!$B36,raw_data!$F$3:$F$330,0), MATCH(data!T$3,raw_data!$A$3:$CR$3,0))</f>
        <v>0</v>
      </c>
      <c r="U36" s="20">
        <f>INDEX(raw_data!$A$3:$CR$330,MATCH(data!$B36,raw_data!$F$3:$F$330,0), MATCH(data!U$3,raw_data!$A$3:$CR$3,0))</f>
        <v>0</v>
      </c>
      <c r="V36" s="20">
        <f>INDEX(raw_data!$A$3:$CR$330,MATCH(data!$B36,raw_data!$F$3:$F$330,0), MATCH(data!V$3,raw_data!$A$3:$CR$3,0))</f>
        <v>0</v>
      </c>
      <c r="W36" s="20">
        <v>0</v>
      </c>
      <c r="X36" s="20">
        <f>INDEX(raw_data!$A$3:$CR$330,MATCH(data!$B36,raw_data!$F$3:$F$330,0), MATCH(data!X$3,raw_data!$A$3:$CR$3,0))</f>
        <v>0</v>
      </c>
      <c r="Y36" s="20">
        <f>INDEX(raw_data!$A$3:$CR$330,MATCH(data!$B36,raw_data!$F$3:$F$330,0), MATCH(data!Y$3,raw_data!$A$3:$CR$3,0))</f>
        <v>0</v>
      </c>
      <c r="Z36" s="20">
        <f>INDEX(raw_data!$A$3:$CR$330,MATCH(data!$B36,raw_data!$F$3:$F$330,0), MATCH(data!Z$3,raw_data!$A$3:$CR$3,0))</f>
        <v>0</v>
      </c>
      <c r="AA36" s="20">
        <f>INDEX(raw_data!$A$3:$CR$330,MATCH(data!$B36,raw_data!$F$3:$F$330,0), MATCH(data!AA$3,raw_data!$A$3:$CR$3,0))</f>
        <v>0</v>
      </c>
      <c r="AB36" s="20">
        <f>INDEX(raw_data!$A$3:$CR$330,MATCH(data!$B36,raw_data!$F$3:$F$330,0), MATCH(data!AB$3,raw_data!$A$3:$CR$3,0))</f>
        <v>0</v>
      </c>
      <c r="AC36" s="20">
        <f>INDEX(raw_data!$A$3:$CR$330,MATCH(data!$B36,raw_data!$F$3:$F$330,0), MATCH(data!AC$3,raw_data!$A$3:$CR$3,0))</f>
        <v>0</v>
      </c>
      <c r="AD36" s="20">
        <f>INDEX(raw_data!$A$3:$CR$330,MATCH(data!$B36,raw_data!$F$3:$F$330,0), MATCH(data!AD$3,raw_data!$A$3:$CR$3,0))</f>
        <v>0</v>
      </c>
      <c r="AE36" s="20">
        <f>INDEX(raw_data!$A$3:$CR$330,MATCH(data!$B36,raw_data!$F$3:$F$330,0), MATCH(data!AE$3,raw_data!$A$3:$CR$3,0))</f>
        <v>0</v>
      </c>
      <c r="AF36" s="20">
        <f>INDEX(raw_data!$A$3:$CR$330,MATCH(data!$B36,raw_data!$F$3:$F$330,0), MATCH(data!AF$3,raw_data!$A$3:$CR$3,0))</f>
        <v>0</v>
      </c>
      <c r="AG36" s="20" t="str">
        <f>INDEX(raw_data!$A$3:$CR$330,MATCH(data!$B36,raw_data!$F$3:$F$330,0), MATCH(data!AG$3,raw_data!$A$3:$CR$3,0))</f>
        <v>Khan (2008)</v>
      </c>
      <c r="AH36" s="20" t="str">
        <f>INDEX(raw_data!$A$3:$CR$330,MATCH(data!$B36,raw_data!$F$3:$F$330,0), MATCH(data!AH$3,raw_data!$A$3:$CR$3,0))</f>
        <v>Introduction of Inactivated Polio Vaccine (IPV)</v>
      </c>
      <c r="AI36" s="61">
        <f t="shared" si="2"/>
        <v>2040.0720000000001</v>
      </c>
    </row>
    <row r="37" spans="1:35">
      <c r="A37" s="20" t="str">
        <f>INDEX(raw_data!$A$3:$CR$330,MATCH(data!$B37,raw_data!$F$3:$F$330,0), MATCH(data!A$3,raw_data!$A$3:$CR$3,0))</f>
        <v>Vaccine Preventable Diseases</v>
      </c>
      <c r="B37" s="22" t="s">
        <v>326</v>
      </c>
      <c r="C37" s="20" t="str">
        <f>INDEX(raw_data!$A$3:$CR$330,MATCH(data!$B37,raw_data!$F$3:$F$330,0), MATCH(data!C$3,raw_data!$A$3:$CR$3,0))</f>
        <v>BCG vaccine</v>
      </c>
      <c r="D37" s="20" t="str">
        <f>INDEX(raw_data!$A$3:$CR$330,MATCH(data!$B37,raw_data!$F$3:$F$330,0), MATCH(data!D$3,raw_data!$A$3:$CR$3,0))</f>
        <v>1 year</v>
      </c>
      <c r="E37" s="61">
        <f>INDEX(raw_data!$A$3:$CR$330,MATCH(data!$B37,raw_data!$F$3:$F$330,0), MATCH(data!E$3,raw_data!$A$3:$CR$3,0))</f>
        <v>0.11461224489795918</v>
      </c>
      <c r="F37" s="61">
        <f>INDEX(raw_data!$A$3:$CR$330,MATCH(data!$B37,raw_data!$F$3:$F$330,0), MATCH(data!F$3,raw_data!$A$3:$CR$3,0))</f>
        <v>13.06434049730237</v>
      </c>
      <c r="G37" s="61">
        <f t="shared" si="1"/>
        <v>2.9778865045346395E-2</v>
      </c>
      <c r="H37" s="87">
        <f>INDEX(raw_data!$A$3:$CR$330,MATCH(data!$B37,raw_data!$F$3:$F$330,0), MATCH(data!H$3,raw_data!$A$3:$CR$3,0))</f>
        <v>90</v>
      </c>
      <c r="I37" s="87">
        <f>INDEX(raw_data!$A$3:$CR$330,MATCH(data!$B37,raw_data!$F$3:$F$330,0), MATCH(data!I$3,raw_data!$A$3:$CR$3,0))</f>
        <v>1675582.0914499999</v>
      </c>
      <c r="J37" s="87">
        <f>INDEX(raw_data!$A$3:$CR$330,MATCH(data!$B37,raw_data!$F$3:$F$330,0), MATCH(data!J$3,raw_data!$A$3:$CR$3,0))</f>
        <v>1861757.8793888888</v>
      </c>
      <c r="K37" s="61">
        <f>INDEX(raw_data!$A$3:$CR$330,MATCH(data!$B37,raw_data!$F$3:$F$330,0), MATCH(data!K$3,raw_data!$A$3:$CR$3,0))</f>
        <v>0.5669468053451634</v>
      </c>
      <c r="L37" s="20">
        <f>INDEX(raw_data!$A$3:$CR$330,MATCH(data!$B37,raw_data!$F$3:$F$330,0), MATCH(data!L$3,raw_data!$A$3:$CR$3,0))</f>
        <v>0</v>
      </c>
      <c r="M37" s="20">
        <f>INDEX(raw_data!$A$3:$CR$330,MATCH(data!$B37,raw_data!$F$3:$F$330,0), MATCH(data!M$3,raw_data!$A$3:$CR$3,0))</f>
        <v>0</v>
      </c>
      <c r="N37" s="20">
        <f>INDEX(raw_data!$A$3:$CR$330,MATCH(data!$B37,raw_data!$F$3:$F$330,0), MATCH(data!N$3,raw_data!$A$3:$CR$3,0))</f>
        <v>0</v>
      </c>
      <c r="O37" s="20">
        <f>INDEX(raw_data!$A$3:$CR$330,MATCH(data!$B37,raw_data!$F$3:$F$330,0), MATCH(data!O$3,raw_data!$A$3:$CR$3,0))</f>
        <v>0</v>
      </c>
      <c r="P37" s="20">
        <f>INDEX(raw_data!$A$3:$CR$330,MATCH(data!$B37,raw_data!$F$3:$F$330,0), MATCH(data!P$3,raw_data!$A$3:$CR$3,0))</f>
        <v>1</v>
      </c>
      <c r="Q37" s="20">
        <f>INDEX(raw_data!$A$3:$CR$330,MATCH(data!$B37,raw_data!$F$3:$F$330,0), MATCH(data!Q$3,raw_data!$A$3:$CR$3,0))</f>
        <v>0</v>
      </c>
      <c r="R37" s="20">
        <f>INDEX(raw_data!$A$3:$CR$330,MATCH(data!$B37,raw_data!$F$3:$F$330,0), MATCH(data!R$3,raw_data!$A$3:$CR$3,0))</f>
        <v>0</v>
      </c>
      <c r="S37" s="20">
        <f>INDEX(raw_data!$A$3:$CR$330,MATCH(data!$B37,raw_data!$F$3:$F$330,0), MATCH(data!S$3,raw_data!$A$3:$CR$3,0))</f>
        <v>1</v>
      </c>
      <c r="T37" s="20">
        <f>INDEX(raw_data!$A$3:$CR$330,MATCH(data!$B37,raw_data!$F$3:$F$330,0), MATCH(data!T$3,raw_data!$A$3:$CR$3,0))</f>
        <v>0</v>
      </c>
      <c r="U37" s="20">
        <f>INDEX(raw_data!$A$3:$CR$330,MATCH(data!$B37,raw_data!$F$3:$F$330,0), MATCH(data!U$3,raw_data!$A$3:$CR$3,0))</f>
        <v>0</v>
      </c>
      <c r="V37" s="20">
        <f>INDEX(raw_data!$A$3:$CR$330,MATCH(data!$B37,raw_data!$F$3:$F$330,0), MATCH(data!V$3,raw_data!$A$3:$CR$3,0))</f>
        <v>0</v>
      </c>
      <c r="W37" s="20">
        <v>0</v>
      </c>
      <c r="X37" s="20">
        <f>INDEX(raw_data!$A$3:$CR$330,MATCH(data!$B37,raw_data!$F$3:$F$330,0), MATCH(data!X$3,raw_data!$A$3:$CR$3,0))</f>
        <v>0</v>
      </c>
      <c r="Y37" s="20">
        <f>INDEX(raw_data!$A$3:$CR$330,MATCH(data!$B37,raw_data!$F$3:$F$330,0), MATCH(data!Y$3,raw_data!$A$3:$CR$3,0))</f>
        <v>0</v>
      </c>
      <c r="Z37" s="20">
        <f>INDEX(raw_data!$A$3:$CR$330,MATCH(data!$B37,raw_data!$F$3:$F$330,0), MATCH(data!Z$3,raw_data!$A$3:$CR$3,0))</f>
        <v>0</v>
      </c>
      <c r="AA37" s="20">
        <f>INDEX(raw_data!$A$3:$CR$330,MATCH(data!$B37,raw_data!$F$3:$F$330,0), MATCH(data!AA$3,raw_data!$A$3:$CR$3,0))</f>
        <v>0</v>
      </c>
      <c r="AB37" s="20">
        <f>INDEX(raw_data!$A$3:$CR$330,MATCH(data!$B37,raw_data!$F$3:$F$330,0), MATCH(data!AB$3,raw_data!$A$3:$CR$3,0))</f>
        <v>0</v>
      </c>
      <c r="AC37" s="20">
        <f>INDEX(raw_data!$A$3:$CR$330,MATCH(data!$B37,raw_data!$F$3:$F$330,0), MATCH(data!AC$3,raw_data!$A$3:$CR$3,0))</f>
        <v>0</v>
      </c>
      <c r="AD37" s="20">
        <f>INDEX(raw_data!$A$3:$CR$330,MATCH(data!$B37,raw_data!$F$3:$F$330,0), MATCH(data!AD$3,raw_data!$A$3:$CR$3,0))</f>
        <v>0</v>
      </c>
      <c r="AE37" s="20">
        <f>INDEX(raw_data!$A$3:$CR$330,MATCH(data!$B37,raw_data!$F$3:$F$330,0), MATCH(data!AE$3,raw_data!$A$3:$CR$3,0))</f>
        <v>0</v>
      </c>
      <c r="AF37" s="20">
        <f>INDEX(raw_data!$A$3:$CR$330,MATCH(data!$B37,raw_data!$F$3:$F$330,0), MATCH(data!AF$3,raw_data!$A$3:$CR$3,0))</f>
        <v>0</v>
      </c>
      <c r="AG37" s="20" t="str">
        <f>INDEX(raw_data!$A$3:$CR$330,MATCH(data!$B37,raw_data!$F$3:$F$330,0), MATCH(data!AG$3,raw_data!$A$3:$CR$3,0))</f>
        <v>Machlaurin (2020); Vaccines</v>
      </c>
      <c r="AH37" s="20" t="str">
        <f>INDEX(raw_data!$A$3:$CR$330,MATCH(data!$B37,raw_data!$F$3:$F$330,0), MATCH(data!AH$3,raw_data!$A$3:$CR$3,0))</f>
        <v>Universal BCG vaccination</v>
      </c>
      <c r="AI37" s="61">
        <f t="shared" si="2"/>
        <v>113.98730134754561</v>
      </c>
    </row>
    <row r="38" spans="1:35">
      <c r="A38" s="20" t="str">
        <f>INDEX(raw_data!$A$3:$CR$330,MATCH(data!$B38,raw_data!$F$3:$F$330,0), MATCH(data!A$3,raw_data!$A$3:$CR$3,0))</f>
        <v>Vaccine Preventable Diseases</v>
      </c>
      <c r="B38" s="22" t="s">
        <v>327</v>
      </c>
      <c r="C38" s="20" t="str">
        <f>INDEX(raw_data!$A$3:$CR$330,MATCH(data!$B38,raw_data!$F$3:$F$330,0), MATCH(data!C$3,raw_data!$A$3:$CR$3,0))</f>
        <v>Pneumococcal vaccine</v>
      </c>
      <c r="D38" s="20" t="str">
        <f>INDEX(raw_data!$A$3:$CR$330,MATCH(data!$B38,raw_data!$F$3:$F$330,0), MATCH(data!D$3,raw_data!$A$3:$CR$3,0))</f>
        <v xml:space="preserve"> Lifetime</v>
      </c>
      <c r="E38" s="61">
        <f>INDEX(raw_data!$A$3:$CR$330,MATCH(data!$B38,raw_data!$F$3:$F$330,0), MATCH(data!E$3,raw_data!$A$3:$CR$3,0))</f>
        <v>3.5</v>
      </c>
      <c r="F38" s="61">
        <f>INDEX(raw_data!$A$3:$CR$330,MATCH(data!$B38,raw_data!$F$3:$F$330,0), MATCH(data!F$3,raw_data!$A$3:$CR$3,0))</f>
        <v>261.68533542178892</v>
      </c>
      <c r="G38" s="61">
        <f t="shared" si="1"/>
        <v>1.8007445751831888</v>
      </c>
      <c r="H38" s="87">
        <f>INDEX(raw_data!$A$3:$CR$330,MATCH(data!$B38,raw_data!$F$3:$F$330,0), MATCH(data!H$3,raw_data!$A$3:$CR$3,0))</f>
        <v>90</v>
      </c>
      <c r="I38" s="87">
        <f>INDEX(raw_data!$A$3:$CR$330,MATCH(data!$B38,raw_data!$F$3:$F$330,0), MATCH(data!I$3,raw_data!$A$3:$CR$3,0))</f>
        <v>1675582.0914499999</v>
      </c>
      <c r="J38" s="87">
        <f>INDEX(raw_data!$A$3:$CR$330,MATCH(data!$B38,raw_data!$F$3:$F$330,0), MATCH(data!J$3,raw_data!$A$3:$CR$3,0))</f>
        <v>1861757.8793888888</v>
      </c>
      <c r="K38" s="61">
        <f>INDEX(raw_data!$A$3:$CR$330,MATCH(data!$B38,raw_data!$F$3:$F$330,0), MATCH(data!K$3,raw_data!$A$3:$CR$3,0))</f>
        <v>9.2880546553776231</v>
      </c>
      <c r="L38" s="20">
        <f>INDEX(raw_data!$A$3:$CR$330,MATCH(data!$B38,raw_data!$F$3:$F$330,0), MATCH(data!L$3,raw_data!$A$3:$CR$3,0))</f>
        <v>0</v>
      </c>
      <c r="M38" s="20">
        <f>INDEX(raw_data!$A$3:$CR$330,MATCH(data!$B38,raw_data!$F$3:$F$330,0), MATCH(data!M$3,raw_data!$A$3:$CR$3,0))</f>
        <v>0</v>
      </c>
      <c r="N38" s="20">
        <f>INDEX(raw_data!$A$3:$CR$330,MATCH(data!$B38,raw_data!$F$3:$F$330,0), MATCH(data!N$3,raw_data!$A$3:$CR$3,0))</f>
        <v>0</v>
      </c>
      <c r="O38" s="20">
        <f>INDEX(raw_data!$A$3:$CR$330,MATCH(data!$B38,raw_data!$F$3:$F$330,0), MATCH(data!O$3,raw_data!$A$3:$CR$3,0))</f>
        <v>0</v>
      </c>
      <c r="P38" s="20">
        <f>INDEX(raw_data!$A$3:$CR$330,MATCH(data!$B38,raw_data!$F$3:$F$330,0), MATCH(data!P$3,raw_data!$A$3:$CR$3,0))</f>
        <v>1</v>
      </c>
      <c r="Q38" s="20">
        <f>INDEX(raw_data!$A$3:$CR$330,MATCH(data!$B38,raw_data!$F$3:$F$330,0), MATCH(data!Q$3,raw_data!$A$3:$CR$3,0))</f>
        <v>0</v>
      </c>
      <c r="R38" s="20">
        <f>INDEX(raw_data!$A$3:$CR$330,MATCH(data!$B38,raw_data!$F$3:$F$330,0), MATCH(data!R$3,raw_data!$A$3:$CR$3,0))</f>
        <v>0</v>
      </c>
      <c r="S38" s="20">
        <f>INDEX(raw_data!$A$3:$CR$330,MATCH(data!$B38,raw_data!$F$3:$F$330,0), MATCH(data!S$3,raw_data!$A$3:$CR$3,0))</f>
        <v>1</v>
      </c>
      <c r="T38" s="20">
        <f>INDEX(raw_data!$A$3:$CR$330,MATCH(data!$B38,raw_data!$F$3:$F$330,0), MATCH(data!T$3,raw_data!$A$3:$CR$3,0))</f>
        <v>0</v>
      </c>
      <c r="U38" s="20">
        <f>INDEX(raw_data!$A$3:$CR$330,MATCH(data!$B38,raw_data!$F$3:$F$330,0), MATCH(data!U$3,raw_data!$A$3:$CR$3,0))</f>
        <v>0</v>
      </c>
      <c r="V38" s="20">
        <f>INDEX(raw_data!$A$3:$CR$330,MATCH(data!$B38,raw_data!$F$3:$F$330,0), MATCH(data!V$3,raw_data!$A$3:$CR$3,0))</f>
        <v>0</v>
      </c>
      <c r="W38" s="20">
        <v>0</v>
      </c>
      <c r="X38" s="20">
        <f>INDEX(raw_data!$A$3:$CR$330,MATCH(data!$B38,raw_data!$F$3:$F$330,0), MATCH(data!X$3,raw_data!$A$3:$CR$3,0))</f>
        <v>0</v>
      </c>
      <c r="Y38" s="20">
        <f>INDEX(raw_data!$A$3:$CR$330,MATCH(data!$B38,raw_data!$F$3:$F$330,0), MATCH(data!Y$3,raw_data!$A$3:$CR$3,0))</f>
        <v>0</v>
      </c>
      <c r="Z38" s="20">
        <f>INDEX(raw_data!$A$3:$CR$330,MATCH(data!$B38,raw_data!$F$3:$F$330,0), MATCH(data!Z$3,raw_data!$A$3:$CR$3,0))</f>
        <v>0</v>
      </c>
      <c r="AA38" s="20">
        <f>INDEX(raw_data!$A$3:$CR$330,MATCH(data!$B38,raw_data!$F$3:$F$330,0), MATCH(data!AA$3,raw_data!$A$3:$CR$3,0))</f>
        <v>0</v>
      </c>
      <c r="AB38" s="20">
        <f>INDEX(raw_data!$A$3:$CR$330,MATCH(data!$B38,raw_data!$F$3:$F$330,0), MATCH(data!AB$3,raw_data!$A$3:$CR$3,0))</f>
        <v>0</v>
      </c>
      <c r="AC38" s="20">
        <f>INDEX(raw_data!$A$3:$CR$330,MATCH(data!$B38,raw_data!$F$3:$F$330,0), MATCH(data!AC$3,raw_data!$A$3:$CR$3,0))</f>
        <v>0</v>
      </c>
      <c r="AD38" s="20">
        <f>INDEX(raw_data!$A$3:$CR$330,MATCH(data!$B38,raw_data!$F$3:$F$330,0), MATCH(data!AD$3,raw_data!$A$3:$CR$3,0))</f>
        <v>0</v>
      </c>
      <c r="AE38" s="20">
        <f>INDEX(raw_data!$A$3:$CR$330,MATCH(data!$B38,raw_data!$F$3:$F$330,0), MATCH(data!AE$3,raw_data!$A$3:$CR$3,0))</f>
        <v>0</v>
      </c>
      <c r="AF38" s="20">
        <f>INDEX(raw_data!$A$3:$CR$330,MATCH(data!$B38,raw_data!$F$3:$F$330,0), MATCH(data!AF$3,raw_data!$A$3:$CR$3,0))</f>
        <v>0</v>
      </c>
      <c r="AG38" s="20" t="str">
        <f>INDEX(raw_data!$A$3:$CR$330,MATCH(data!$B38,raw_data!$F$3:$F$330,0), MATCH(data!AG$3,raw_data!$A$3:$CR$3,0))</f>
        <v>Sinha (2007); Lancet</v>
      </c>
      <c r="AH38" s="20" t="str">
        <f>INDEX(raw_data!$A$3:$CR$330,MATCH(data!$B38,raw_data!$F$3:$F$330,0), MATCH(data!AH$3,raw_data!$A$3:$CR$3,0))</f>
        <v>Pneumococcal conjugate vaccination</v>
      </c>
      <c r="AI38" s="61">
        <f t="shared" si="2"/>
        <v>74.767238691939696</v>
      </c>
    </row>
    <row r="39" spans="1:35">
      <c r="A39" s="20" t="str">
        <f>INDEX(raw_data!$A$3:$CR$330,MATCH(data!$B39,raw_data!$F$3:$F$330,0), MATCH(data!A$3,raw_data!$A$3:$CR$3,0))</f>
        <v>RMNCH</v>
      </c>
      <c r="B39" s="22" t="s">
        <v>334</v>
      </c>
      <c r="C39" s="20" t="str">
        <f>INDEX(raw_data!$A$3:$CR$330,MATCH(data!$B39,raw_data!$F$3:$F$330,0), MATCH(data!C$3,raw_data!$A$3:$CR$3,0))</f>
        <v>Cervical cancer screening</v>
      </c>
      <c r="D39" s="20" t="str">
        <f>INDEX(raw_data!$A$3:$CR$330,MATCH(data!$B39,raw_data!$F$3:$F$330,0), MATCH(data!D$3,raw_data!$A$3:$CR$3,0))</f>
        <v>1 year</v>
      </c>
      <c r="E39" s="61">
        <f>INDEX(raw_data!$A$3:$CR$330,MATCH(data!$B39,raw_data!$F$3:$F$330,0), MATCH(data!E$3,raw_data!$A$3:$CR$3,0))</f>
        <v>9.3400000000000004E-4</v>
      </c>
      <c r="F39" s="61">
        <f>INDEX(raw_data!$A$3:$CR$330,MATCH(data!$B39,raw_data!$F$3:$F$330,0), MATCH(data!F$3,raw_data!$A$3:$CR$3,0))</f>
        <v>0.32863790050470698</v>
      </c>
      <c r="G39" s="61">
        <f t="shared" si="1"/>
        <v>-1.2000123409396557E-3</v>
      </c>
      <c r="H39" s="87">
        <f>INDEX(raw_data!$A$3:$CR$330,MATCH(data!$B39,raw_data!$F$3:$F$330,0), MATCH(data!H$3,raw_data!$A$3:$CR$3,0))</f>
        <v>70</v>
      </c>
      <c r="I39" s="87">
        <f>INDEX(raw_data!$A$3:$CR$330,MATCH(data!$B39,raw_data!$F$3:$F$330,0), MATCH(data!I$3,raw_data!$A$3:$CR$3,0))</f>
        <v>2968898.9469099999</v>
      </c>
      <c r="J39" s="87">
        <f>INDEX(raw_data!$A$3:$CR$330,MATCH(data!$B39,raw_data!$F$3:$F$330,0), MATCH(data!J$3,raw_data!$A$3:$CR$3,0))</f>
        <v>4241284.209871429</v>
      </c>
      <c r="K39" s="61">
        <f>INDEX(raw_data!$A$3:$CR$330,MATCH(data!$B39,raw_data!$F$3:$F$330,0), MATCH(data!K$3,raw_data!$A$3:$CR$3,0))</f>
        <v>0.3769672689893962</v>
      </c>
      <c r="L39" s="20">
        <f>INDEX(raw_data!$A$3:$CR$330,MATCH(data!$B39,raw_data!$F$3:$F$330,0), MATCH(data!L$3,raw_data!$A$3:$CR$3,0))</f>
        <v>3.5</v>
      </c>
      <c r="M39" s="20">
        <f>INDEX(raw_data!$A$3:$CR$330,MATCH(data!$B39,raw_data!$F$3:$F$330,0), MATCH(data!M$3,raw_data!$A$3:$CR$3,0))</f>
        <v>6</v>
      </c>
      <c r="N39" s="20">
        <f>INDEX(raw_data!$A$3:$CR$330,MATCH(data!$B39,raw_data!$F$3:$F$330,0), MATCH(data!N$3,raw_data!$A$3:$CR$3,0))</f>
        <v>0</v>
      </c>
      <c r="O39" s="20">
        <f>INDEX(raw_data!$A$3:$CR$330,MATCH(data!$B39,raw_data!$F$3:$F$330,0), MATCH(data!O$3,raw_data!$A$3:$CR$3,0))</f>
        <v>1</v>
      </c>
      <c r="P39" s="20">
        <f>INDEX(raw_data!$A$3:$CR$330,MATCH(data!$B39,raw_data!$F$3:$F$330,0), MATCH(data!P$3,raw_data!$A$3:$CR$3,0))</f>
        <v>4</v>
      </c>
      <c r="Q39" s="20">
        <f>INDEX(raw_data!$A$3:$CR$330,MATCH(data!$B39,raw_data!$F$3:$F$330,0), MATCH(data!Q$3,raw_data!$A$3:$CR$3,0))</f>
        <v>0</v>
      </c>
      <c r="R39" s="20">
        <f>INDEX(raw_data!$A$3:$CR$330,MATCH(data!$B39,raw_data!$F$3:$F$330,0), MATCH(data!R$3,raw_data!$A$3:$CR$3,0))</f>
        <v>0</v>
      </c>
      <c r="S39" s="20">
        <f>INDEX(raw_data!$A$3:$CR$330,MATCH(data!$B39,raw_data!$F$3:$F$330,0), MATCH(data!S$3,raw_data!$A$3:$CR$3,0))</f>
        <v>0</v>
      </c>
      <c r="T39" s="20">
        <f>INDEX(raw_data!$A$3:$CR$330,MATCH(data!$B39,raw_data!$F$3:$F$330,0), MATCH(data!T$3,raw_data!$A$3:$CR$3,0))</f>
        <v>0</v>
      </c>
      <c r="U39" s="20">
        <f>INDEX(raw_data!$A$3:$CR$330,MATCH(data!$B39,raw_data!$F$3:$F$330,0), MATCH(data!U$3,raw_data!$A$3:$CR$3,0))</f>
        <v>0</v>
      </c>
      <c r="V39" s="20">
        <f>INDEX(raw_data!$A$3:$CR$330,MATCH(data!$B39,raw_data!$F$3:$F$330,0), MATCH(data!V$3,raw_data!$A$3:$CR$3,0))</f>
        <v>0</v>
      </c>
      <c r="W39" s="20">
        <v>0</v>
      </c>
      <c r="X39" s="20">
        <f>INDEX(raw_data!$A$3:$CR$330,MATCH(data!$B39,raw_data!$F$3:$F$330,0), MATCH(data!X$3,raw_data!$A$3:$CR$3,0))</f>
        <v>0</v>
      </c>
      <c r="Y39" s="20">
        <f>INDEX(raw_data!$A$3:$CR$330,MATCH(data!$B39,raw_data!$F$3:$F$330,0), MATCH(data!Y$3,raw_data!$A$3:$CR$3,0))</f>
        <v>0</v>
      </c>
      <c r="Z39" s="20">
        <f>INDEX(raw_data!$A$3:$CR$330,MATCH(data!$B39,raw_data!$F$3:$F$330,0), MATCH(data!Z$3,raw_data!$A$3:$CR$3,0))</f>
        <v>0</v>
      </c>
      <c r="AA39" s="20">
        <f>INDEX(raw_data!$A$3:$CR$330,MATCH(data!$B39,raw_data!$F$3:$F$330,0), MATCH(data!AA$3,raw_data!$A$3:$CR$3,0))</f>
        <v>0</v>
      </c>
      <c r="AB39" s="20">
        <f>INDEX(raw_data!$A$3:$CR$330,MATCH(data!$B39,raw_data!$F$3:$F$330,0), MATCH(data!AB$3,raw_data!$A$3:$CR$3,0))</f>
        <v>0</v>
      </c>
      <c r="AC39" s="20">
        <f>INDEX(raw_data!$A$3:$CR$330,MATCH(data!$B39,raw_data!$F$3:$F$330,0), MATCH(data!AC$3,raw_data!$A$3:$CR$3,0))</f>
        <v>0</v>
      </c>
      <c r="AD39" s="20">
        <f>INDEX(raw_data!$A$3:$CR$330,MATCH(data!$B39,raw_data!$F$3:$F$330,0), MATCH(data!AD$3,raw_data!$A$3:$CR$3,0))</f>
        <v>0</v>
      </c>
      <c r="AE39" s="20">
        <f>INDEX(raw_data!$A$3:$CR$330,MATCH(data!$B39,raw_data!$F$3:$F$330,0), MATCH(data!AE$3,raw_data!$A$3:$CR$3,0))</f>
        <v>0</v>
      </c>
      <c r="AF39" s="20">
        <f>INDEX(raw_data!$A$3:$CR$330,MATCH(data!$B39,raw_data!$F$3:$F$330,0), MATCH(data!AF$3,raw_data!$A$3:$CR$3,0))</f>
        <v>0</v>
      </c>
      <c r="AG39" s="20" t="str">
        <f>INDEX(raw_data!$A$3:$CR$330,MATCH(data!$B39,raw_data!$F$3:$F$330,0), MATCH(data!AG$3,raw_data!$A$3:$CR$3,0))</f>
        <v>Ginsberg (2012); BMJ</v>
      </c>
      <c r="AH39" s="20" t="str">
        <f>INDEX(raw_data!$A$3:$CR$330,MATCH(data!$B39,raw_data!$F$3:$F$330,0), MATCH(data!AH$3,raw_data!$A$3:$CR$3,0))</f>
        <v>Smear test for detection of cervical cancer every five years for ages 20-65 + HPV vaccine from age 12 + cancer treatment</v>
      </c>
      <c r="AI39" s="61">
        <f t="shared" si="2"/>
        <v>351.86070717848713</v>
      </c>
    </row>
    <row r="40" spans="1:35">
      <c r="A40" s="20" t="str">
        <f>INDEX(raw_data!$A$3:$CR$330,MATCH(data!$B40,raw_data!$F$3:$F$330,0), MATCH(data!A$3,raw_data!$A$3:$CR$3,0))</f>
        <v>Vaccine Preventable Diseases</v>
      </c>
      <c r="B40" s="22" t="s">
        <v>340</v>
      </c>
      <c r="C40" s="20" t="str">
        <f>INDEX(raw_data!$A$3:$CR$330,MATCH(data!$B40,raw_data!$F$3:$F$330,0), MATCH(data!C$3,raw_data!$A$3:$CR$3,0))</f>
        <v>HPV vaccine</v>
      </c>
      <c r="D40" s="20" t="str">
        <f>INDEX(raw_data!$A$3:$CR$330,MATCH(data!$B40,raw_data!$F$3:$F$330,0), MATCH(data!D$3,raw_data!$A$3:$CR$3,0))</f>
        <v>1 year</v>
      </c>
      <c r="E40" s="61">
        <f>INDEX(raw_data!$A$3:$CR$330,MATCH(data!$B40,raw_data!$F$3:$F$330,0), MATCH(data!E$3,raw_data!$A$3:$CR$3,0))</f>
        <v>3.2423208191126277E-2</v>
      </c>
      <c r="F40" s="61">
        <f>INDEX(raw_data!$A$3:$CR$330,MATCH(data!$B40,raw_data!$F$3:$F$330,0), MATCH(data!F$3,raw_data!$A$3:$CR$3,0))</f>
        <v>6.3536143344709899</v>
      </c>
      <c r="G40" s="61">
        <f t="shared" si="1"/>
        <v>-8.8340277469970349E-3</v>
      </c>
      <c r="H40" s="87">
        <f>INDEX(raw_data!$A$3:$CR$330,MATCH(data!$B40,raw_data!$F$3:$F$330,0), MATCH(data!H$3,raw_data!$A$3:$CR$3,0))</f>
        <v>80</v>
      </c>
      <c r="I40" s="87">
        <f>INDEX(raw_data!$A$3:$CR$330,MATCH(data!$B40,raw_data!$F$3:$F$330,0), MATCH(data!I$3,raw_data!$A$3:$CR$3,0))</f>
        <v>519926</v>
      </c>
      <c r="J40" s="87">
        <f>INDEX(raw_data!$A$3:$CR$330,MATCH(data!$B40,raw_data!$F$3:$F$330,0), MATCH(data!J$3,raw_data!$A$3:$CR$3,0))</f>
        <v>649907.5</v>
      </c>
      <c r="K40" s="61">
        <f>INDEX(raw_data!$A$3:$CR$330,MATCH(data!$B40,raw_data!$F$3:$F$330,0), MATCH(data!K$3,raw_data!$A$3:$CR$3,0))</f>
        <v>9.0841133683185458</v>
      </c>
      <c r="L40" s="20">
        <f>INDEX(raw_data!$A$3:$CR$330,MATCH(data!$B40,raw_data!$F$3:$F$330,0), MATCH(data!L$3,raw_data!$A$3:$CR$3,0))</f>
        <v>0</v>
      </c>
      <c r="M40" s="20">
        <f>INDEX(raw_data!$A$3:$CR$330,MATCH(data!$B40,raw_data!$F$3:$F$330,0), MATCH(data!M$3,raw_data!$A$3:$CR$3,0))</f>
        <v>0</v>
      </c>
      <c r="N40" s="20">
        <f>INDEX(raw_data!$A$3:$CR$330,MATCH(data!$B40,raw_data!$F$3:$F$330,0), MATCH(data!N$3,raw_data!$A$3:$CR$3,0))</f>
        <v>0</v>
      </c>
      <c r="O40" s="20">
        <f>INDEX(raw_data!$A$3:$CR$330,MATCH(data!$B40,raw_data!$F$3:$F$330,0), MATCH(data!O$3,raw_data!$A$3:$CR$3,0))</f>
        <v>0</v>
      </c>
      <c r="P40" s="20">
        <f>INDEX(raw_data!$A$3:$CR$330,MATCH(data!$B40,raw_data!$F$3:$F$330,0), MATCH(data!P$3,raw_data!$A$3:$CR$3,0))</f>
        <v>1</v>
      </c>
      <c r="Q40" s="20">
        <f>INDEX(raw_data!$A$3:$CR$330,MATCH(data!$B40,raw_data!$F$3:$F$330,0), MATCH(data!Q$3,raw_data!$A$3:$CR$3,0))</f>
        <v>0</v>
      </c>
      <c r="R40" s="20">
        <f>INDEX(raw_data!$A$3:$CR$330,MATCH(data!$B40,raw_data!$F$3:$F$330,0), MATCH(data!R$3,raw_data!$A$3:$CR$3,0))</f>
        <v>0</v>
      </c>
      <c r="S40" s="20">
        <f>INDEX(raw_data!$A$3:$CR$330,MATCH(data!$B40,raw_data!$F$3:$F$330,0), MATCH(data!S$3,raw_data!$A$3:$CR$3,0))</f>
        <v>1</v>
      </c>
      <c r="T40" s="20">
        <f>INDEX(raw_data!$A$3:$CR$330,MATCH(data!$B40,raw_data!$F$3:$F$330,0), MATCH(data!T$3,raw_data!$A$3:$CR$3,0))</f>
        <v>0</v>
      </c>
      <c r="U40" s="20">
        <f>INDEX(raw_data!$A$3:$CR$330,MATCH(data!$B40,raw_data!$F$3:$F$330,0), MATCH(data!U$3,raw_data!$A$3:$CR$3,0))</f>
        <v>0</v>
      </c>
      <c r="V40" s="20">
        <f>INDEX(raw_data!$A$3:$CR$330,MATCH(data!$B40,raw_data!$F$3:$F$330,0), MATCH(data!V$3,raw_data!$A$3:$CR$3,0))</f>
        <v>0</v>
      </c>
      <c r="W40" s="20">
        <v>0</v>
      </c>
      <c r="X40" s="20">
        <f>INDEX(raw_data!$A$3:$CR$330,MATCH(data!$B40,raw_data!$F$3:$F$330,0), MATCH(data!X$3,raw_data!$A$3:$CR$3,0))</f>
        <v>0</v>
      </c>
      <c r="Y40" s="20">
        <f>INDEX(raw_data!$A$3:$CR$330,MATCH(data!$B40,raw_data!$F$3:$F$330,0), MATCH(data!Y$3,raw_data!$A$3:$CR$3,0))</f>
        <v>0</v>
      </c>
      <c r="Z40" s="20">
        <f>INDEX(raw_data!$A$3:$CR$330,MATCH(data!$B40,raw_data!$F$3:$F$330,0), MATCH(data!Z$3,raw_data!$A$3:$CR$3,0))</f>
        <v>0</v>
      </c>
      <c r="AA40" s="20">
        <f>INDEX(raw_data!$A$3:$CR$330,MATCH(data!$B40,raw_data!$F$3:$F$330,0), MATCH(data!AA$3,raw_data!$A$3:$CR$3,0))</f>
        <v>0</v>
      </c>
      <c r="AB40" s="20">
        <f>INDEX(raw_data!$A$3:$CR$330,MATCH(data!$B40,raw_data!$F$3:$F$330,0), MATCH(data!AB$3,raw_data!$A$3:$CR$3,0))</f>
        <v>0</v>
      </c>
      <c r="AC40" s="20">
        <f>INDEX(raw_data!$A$3:$CR$330,MATCH(data!$B40,raw_data!$F$3:$F$330,0), MATCH(data!AC$3,raw_data!$A$3:$CR$3,0))</f>
        <v>0</v>
      </c>
      <c r="AD40" s="20">
        <f>INDEX(raw_data!$A$3:$CR$330,MATCH(data!$B40,raw_data!$F$3:$F$330,0), MATCH(data!AD$3,raw_data!$A$3:$CR$3,0))</f>
        <v>0</v>
      </c>
      <c r="AE40" s="20">
        <f>INDEX(raw_data!$A$3:$CR$330,MATCH(data!$B40,raw_data!$F$3:$F$330,0), MATCH(data!AE$3,raw_data!$A$3:$CR$3,0))</f>
        <v>0</v>
      </c>
      <c r="AF40" s="20">
        <f>INDEX(raw_data!$A$3:$CR$330,MATCH(data!$B40,raw_data!$F$3:$F$330,0), MATCH(data!AF$3,raw_data!$A$3:$CR$3,0))</f>
        <v>0</v>
      </c>
      <c r="AG40" s="20" t="str">
        <f>INDEX(raw_data!$A$3:$CR$330,MATCH(data!$B40,raw_data!$F$3:$F$330,0), MATCH(data!AG$3,raw_data!$A$3:$CR$3,0))</f>
        <v>Campos (2017); Int J Gynaecol Obstet</v>
      </c>
      <c r="AH40" s="20" t="str">
        <f>INDEX(raw_data!$A$3:$CR$330,MATCH(data!$B40,raw_data!$F$3:$F$330,0), MATCH(data!AH$3,raw_data!$A$3:$CR$3,0))</f>
        <v>Human papillomavirus (HPV) vaccination</v>
      </c>
      <c r="AI40" s="61">
        <f t="shared" si="2"/>
        <v>195.95884210526319</v>
      </c>
    </row>
    <row r="41" spans="1:35">
      <c r="A41" s="20" t="str">
        <f>INDEX(raw_data!$A$3:$CR$330,MATCH(data!$B41,raw_data!$F$3:$F$330,0), MATCH(data!A$3,raw_data!$A$3:$CR$3,0))</f>
        <v>Malaria</v>
      </c>
      <c r="B41" s="22" t="s">
        <v>355</v>
      </c>
      <c r="C41" s="20" t="str">
        <f>INDEX(raw_data!$A$3:$CR$330,MATCH(data!$B41,raw_data!$F$3:$F$330,0), MATCH(data!C$3,raw_data!$A$3:$CR$3,0))</f>
        <v>ITN distribution to pregnant women</v>
      </c>
      <c r="D41" s="20" t="str">
        <f>INDEX(raw_data!$A$3:$CR$330,MATCH(data!$B41,raw_data!$F$3:$F$330,0), MATCH(data!D$3,raw_data!$A$3:$CR$3,0))</f>
        <v>21 Months</v>
      </c>
      <c r="E41" s="61">
        <f>INDEX(raw_data!$A$3:$CR$330,MATCH(data!$B41,raw_data!$F$3:$F$330,0), MATCH(data!E$3,raw_data!$A$3:$CR$3,0))</f>
        <v>3.0126518739503904E-4</v>
      </c>
      <c r="F41" s="61">
        <f>INDEX(raw_data!$A$3:$CR$330,MATCH(data!$B41,raw_data!$F$3:$F$330,0), MATCH(data!F$3,raw_data!$A$3:$CR$3,0))</f>
        <v>6.7906794780372825E-3</v>
      </c>
      <c r="G41" s="61">
        <f t="shared" si="1"/>
        <v>2.5716986610908269E-4</v>
      </c>
      <c r="H41" s="87">
        <f>INDEX(raw_data!$A$3:$CR$330,MATCH(data!$B41,raw_data!$F$3:$F$330,0), MATCH(data!H$3,raw_data!$A$3:$CR$3,0))</f>
        <v>70</v>
      </c>
      <c r="I41" s="87">
        <f>INDEX(raw_data!$A$3:$CR$330,MATCH(data!$B41,raw_data!$F$3:$F$330,0), MATCH(data!I$3,raw_data!$A$3:$CR$3,0))</f>
        <v>1801611.3004600001</v>
      </c>
      <c r="J41" s="87">
        <f>INDEX(raw_data!$A$3:$CR$330,MATCH(data!$B41,raw_data!$F$3:$F$330,0), MATCH(data!J$3,raw_data!$A$3:$CR$3,0))</f>
        <v>2573730.4292285717</v>
      </c>
      <c r="K41" s="61">
        <f>INDEX(raw_data!$A$3:$CR$330,MATCH(data!$B41,raw_data!$F$3:$F$330,0), MATCH(data!K$3,raw_data!$A$3:$CR$3,0))</f>
        <v>2.9918037221380653</v>
      </c>
      <c r="L41" s="20">
        <f>INDEX(raw_data!$A$3:$CR$330,MATCH(data!$B41,raw_data!$F$3:$F$330,0), MATCH(data!L$3,raw_data!$A$3:$CR$3,0))</f>
        <v>0.5</v>
      </c>
      <c r="M41" s="20">
        <f>INDEX(raw_data!$A$3:$CR$330,MATCH(data!$B41,raw_data!$F$3:$F$330,0), MATCH(data!M$3,raw_data!$A$3:$CR$3,0))</f>
        <v>0.5</v>
      </c>
      <c r="N41" s="20">
        <f>INDEX(raw_data!$A$3:$CR$330,MATCH(data!$B41,raw_data!$F$3:$F$330,0), MATCH(data!N$3,raw_data!$A$3:$CR$3,0))</f>
        <v>0</v>
      </c>
      <c r="O41" s="20">
        <f>INDEX(raw_data!$A$3:$CR$330,MATCH(data!$B41,raw_data!$F$3:$F$330,0), MATCH(data!O$3,raw_data!$A$3:$CR$3,0))</f>
        <v>0</v>
      </c>
      <c r="P41" s="20">
        <f>INDEX(raw_data!$A$3:$CR$330,MATCH(data!$B41,raw_data!$F$3:$F$330,0), MATCH(data!P$3,raw_data!$A$3:$CR$3,0))</f>
        <v>15</v>
      </c>
      <c r="Q41" s="20">
        <f>INDEX(raw_data!$A$3:$CR$330,MATCH(data!$B41,raw_data!$F$3:$F$330,0), MATCH(data!Q$3,raw_data!$A$3:$CR$3,0))</f>
        <v>0</v>
      </c>
      <c r="R41" s="20">
        <f>INDEX(raw_data!$A$3:$CR$330,MATCH(data!$B41,raw_data!$F$3:$F$330,0), MATCH(data!R$3,raw_data!$A$3:$CR$3,0))</f>
        <v>0</v>
      </c>
      <c r="S41" s="20">
        <f>INDEX(raw_data!$A$3:$CR$330,MATCH(data!$B41,raw_data!$F$3:$F$330,0), MATCH(data!S$3,raw_data!$A$3:$CR$3,0))</f>
        <v>0</v>
      </c>
      <c r="T41" s="20">
        <f>INDEX(raw_data!$A$3:$CR$330,MATCH(data!$B41,raw_data!$F$3:$F$330,0), MATCH(data!T$3,raw_data!$A$3:$CR$3,0))</f>
        <v>0</v>
      </c>
      <c r="U41" s="20">
        <f>INDEX(raw_data!$A$3:$CR$330,MATCH(data!$B41,raw_data!$F$3:$F$330,0), MATCH(data!U$3,raw_data!$A$3:$CR$3,0))</f>
        <v>0</v>
      </c>
      <c r="V41" s="20">
        <f>INDEX(raw_data!$A$3:$CR$330,MATCH(data!$B41,raw_data!$F$3:$F$330,0), MATCH(data!V$3,raw_data!$A$3:$CR$3,0))</f>
        <v>0</v>
      </c>
      <c r="W41" s="20">
        <v>0</v>
      </c>
      <c r="X41" s="20">
        <f>INDEX(raw_data!$A$3:$CR$330,MATCH(data!$B41,raw_data!$F$3:$F$330,0), MATCH(data!X$3,raw_data!$A$3:$CR$3,0))</f>
        <v>0</v>
      </c>
      <c r="Y41" s="20">
        <f>INDEX(raw_data!$A$3:$CR$330,MATCH(data!$B41,raw_data!$F$3:$F$330,0), MATCH(data!Y$3,raw_data!$A$3:$CR$3,0))</f>
        <v>0</v>
      </c>
      <c r="Z41" s="20">
        <f>INDEX(raw_data!$A$3:$CR$330,MATCH(data!$B41,raw_data!$F$3:$F$330,0), MATCH(data!Z$3,raw_data!$A$3:$CR$3,0))</f>
        <v>0</v>
      </c>
      <c r="AA41" s="20">
        <f>INDEX(raw_data!$A$3:$CR$330,MATCH(data!$B41,raw_data!$F$3:$F$330,0), MATCH(data!AA$3,raw_data!$A$3:$CR$3,0))</f>
        <v>0</v>
      </c>
      <c r="AB41" s="20">
        <f>INDEX(raw_data!$A$3:$CR$330,MATCH(data!$B41,raw_data!$F$3:$F$330,0), MATCH(data!AB$3,raw_data!$A$3:$CR$3,0))</f>
        <v>0</v>
      </c>
      <c r="AC41" s="20">
        <f>INDEX(raw_data!$A$3:$CR$330,MATCH(data!$B41,raw_data!$F$3:$F$330,0), MATCH(data!AC$3,raw_data!$A$3:$CR$3,0))</f>
        <v>0</v>
      </c>
      <c r="AD41" s="20">
        <f>INDEX(raw_data!$A$3:$CR$330,MATCH(data!$B41,raw_data!$F$3:$F$330,0), MATCH(data!AD$3,raw_data!$A$3:$CR$3,0))</f>
        <v>0</v>
      </c>
      <c r="AE41" s="20">
        <f>INDEX(raw_data!$A$3:$CR$330,MATCH(data!$B41,raw_data!$F$3:$F$330,0), MATCH(data!AE$3,raw_data!$A$3:$CR$3,0))</f>
        <v>0</v>
      </c>
      <c r="AF41" s="20">
        <f>INDEX(raw_data!$A$3:$CR$330,MATCH(data!$B41,raw_data!$F$3:$F$330,0), MATCH(data!AF$3,raw_data!$A$3:$CR$3,0))</f>
        <v>0</v>
      </c>
      <c r="AG41" s="20" t="str">
        <f>INDEX(raw_data!$A$3:$CR$330,MATCH(data!$B41,raw_data!$F$3:$F$330,0), MATCH(data!AG$3,raw_data!$A$3:$CR$3,0))</f>
        <v>Becker-Dreps (2009); Am J Trop Med Hyg</v>
      </c>
      <c r="AH41" s="20" t="str">
        <f>INDEX(raw_data!$A$3:$CR$330,MATCH(data!$B41,raw_data!$F$3:$F$330,0), MATCH(data!AH$3,raw_data!$A$3:$CR$3,0))</f>
        <v>Long-lasting insecticide-treated bed nets (ITNs) + information on correct use and malaria transmission</v>
      </c>
      <c r="AI41" s="61">
        <f t="shared" si="2"/>
        <v>22.540538243912298</v>
      </c>
    </row>
    <row r="42" spans="1:35">
      <c r="A42" s="20" t="str">
        <f>INDEX(raw_data!$A$3:$CR$330,MATCH(data!$B42,raw_data!$F$3:$F$330,0), MATCH(data!A$3,raw_data!$A$3:$CR$3,0))</f>
        <v>Malaria</v>
      </c>
      <c r="B42" s="22" t="s">
        <v>363</v>
      </c>
      <c r="C42" s="20" t="str">
        <f>INDEX(raw_data!$A$3:$CR$330,MATCH(data!$B42,raw_data!$F$3:$F$330,0), MATCH(data!C$3,raw_data!$A$3:$CR$3,0))</f>
        <v>IPT (pregnant women)</v>
      </c>
      <c r="D42" s="20" t="str">
        <f>INDEX(raw_data!$A$3:$CR$330,MATCH(data!$B42,raw_data!$F$3:$F$330,0), MATCH(data!D$3,raw_data!$A$3:$CR$3,0))</f>
        <v>1 year</v>
      </c>
      <c r="E42" s="61">
        <f>INDEX(raw_data!$A$3:$CR$330,MATCH(data!$B42,raw_data!$F$3:$F$330,0), MATCH(data!E$3,raw_data!$A$3:$CR$3,0))</f>
        <v>1.7834521637213367E-3</v>
      </c>
      <c r="F42" s="61">
        <f>INDEX(raw_data!$A$3:$CR$330,MATCH(data!$B42,raw_data!$F$3:$F$330,0), MATCH(data!F$3,raw_data!$A$3:$CR$3,0))</f>
        <v>0.34557451874239431</v>
      </c>
      <c r="G42" s="61">
        <f t="shared" si="1"/>
        <v>-4.6053821772278221E-4</v>
      </c>
      <c r="H42" s="87">
        <f>INDEX(raw_data!$A$3:$CR$330,MATCH(data!$B42,raw_data!$F$3:$F$330,0), MATCH(data!H$3,raw_data!$A$3:$CR$3,0))</f>
        <v>41</v>
      </c>
      <c r="I42" s="87">
        <f>INDEX(raw_data!$A$3:$CR$330,MATCH(data!$B42,raw_data!$F$3:$F$330,0), MATCH(data!I$3,raw_data!$A$3:$CR$3,0))</f>
        <v>1055229.4759800001</v>
      </c>
      <c r="J42" s="87">
        <f>INDEX(raw_data!$A$3:$CR$330,MATCH(data!$B42,raw_data!$F$3:$F$330,0), MATCH(data!J$3,raw_data!$A$3:$CR$3,0))</f>
        <v>2573730.4292195127</v>
      </c>
      <c r="K42" s="61">
        <f>INDEX(raw_data!$A$3:$CR$330,MATCH(data!$B42,raw_data!$F$3:$F$330,0), MATCH(data!K$3,raw_data!$A$3:$CR$3,0))</f>
        <v>5.9836074442761303E-2</v>
      </c>
      <c r="L42" s="20">
        <f>INDEX(raw_data!$A$3:$CR$330,MATCH(data!$B42,raw_data!$F$3:$F$330,0), MATCH(data!L$3,raw_data!$A$3:$CR$3,0))</f>
        <v>0.5</v>
      </c>
      <c r="M42" s="20">
        <f>INDEX(raw_data!$A$3:$CR$330,MATCH(data!$B42,raw_data!$F$3:$F$330,0), MATCH(data!M$3,raw_data!$A$3:$CR$3,0))</f>
        <v>0.5</v>
      </c>
      <c r="N42" s="20">
        <f>INDEX(raw_data!$A$3:$CR$330,MATCH(data!$B42,raw_data!$F$3:$F$330,0), MATCH(data!N$3,raw_data!$A$3:$CR$3,0))</f>
        <v>0</v>
      </c>
      <c r="O42" s="20">
        <f>INDEX(raw_data!$A$3:$CR$330,MATCH(data!$B42,raw_data!$F$3:$F$330,0), MATCH(data!O$3,raw_data!$A$3:$CR$3,0))</f>
        <v>0</v>
      </c>
      <c r="P42" s="20">
        <f>INDEX(raw_data!$A$3:$CR$330,MATCH(data!$B42,raw_data!$F$3:$F$330,0), MATCH(data!P$3,raw_data!$A$3:$CR$3,0))</f>
        <v>15</v>
      </c>
      <c r="Q42" s="20">
        <f>INDEX(raw_data!$A$3:$CR$330,MATCH(data!$B42,raw_data!$F$3:$F$330,0), MATCH(data!Q$3,raw_data!$A$3:$CR$3,0))</f>
        <v>0</v>
      </c>
      <c r="R42" s="20">
        <f>INDEX(raw_data!$A$3:$CR$330,MATCH(data!$B42,raw_data!$F$3:$F$330,0), MATCH(data!R$3,raw_data!$A$3:$CR$3,0))</f>
        <v>0</v>
      </c>
      <c r="S42" s="20">
        <f>INDEX(raw_data!$A$3:$CR$330,MATCH(data!$B42,raw_data!$F$3:$F$330,0), MATCH(data!S$3,raw_data!$A$3:$CR$3,0))</f>
        <v>0</v>
      </c>
      <c r="T42" s="20">
        <f>INDEX(raw_data!$A$3:$CR$330,MATCH(data!$B42,raw_data!$F$3:$F$330,0), MATCH(data!T$3,raw_data!$A$3:$CR$3,0))</f>
        <v>0</v>
      </c>
      <c r="U42" s="20">
        <f>INDEX(raw_data!$A$3:$CR$330,MATCH(data!$B42,raw_data!$F$3:$F$330,0), MATCH(data!U$3,raw_data!$A$3:$CR$3,0))</f>
        <v>0</v>
      </c>
      <c r="V42" s="20">
        <f>INDEX(raw_data!$A$3:$CR$330,MATCH(data!$B42,raw_data!$F$3:$F$330,0), MATCH(data!V$3,raw_data!$A$3:$CR$3,0))</f>
        <v>0</v>
      </c>
      <c r="W42" s="20">
        <v>0</v>
      </c>
      <c r="X42" s="20">
        <f>INDEX(raw_data!$A$3:$CR$330,MATCH(data!$B42,raw_data!$F$3:$F$330,0), MATCH(data!X$3,raw_data!$A$3:$CR$3,0))</f>
        <v>0</v>
      </c>
      <c r="Y42" s="20">
        <f>INDEX(raw_data!$A$3:$CR$330,MATCH(data!$B42,raw_data!$F$3:$F$330,0), MATCH(data!Y$3,raw_data!$A$3:$CR$3,0))</f>
        <v>0</v>
      </c>
      <c r="Z42" s="20">
        <f>INDEX(raw_data!$A$3:$CR$330,MATCH(data!$B42,raw_data!$F$3:$F$330,0), MATCH(data!Z$3,raw_data!$A$3:$CR$3,0))</f>
        <v>0</v>
      </c>
      <c r="AA42" s="20">
        <f>INDEX(raw_data!$A$3:$CR$330,MATCH(data!$B42,raw_data!$F$3:$F$330,0), MATCH(data!AA$3,raw_data!$A$3:$CR$3,0))</f>
        <v>0</v>
      </c>
      <c r="AB42" s="20">
        <f>INDEX(raw_data!$A$3:$CR$330,MATCH(data!$B42,raw_data!$F$3:$F$330,0), MATCH(data!AB$3,raw_data!$A$3:$CR$3,0))</f>
        <v>0</v>
      </c>
      <c r="AC42" s="20">
        <f>INDEX(raw_data!$A$3:$CR$330,MATCH(data!$B42,raw_data!$F$3:$F$330,0), MATCH(data!AC$3,raw_data!$A$3:$CR$3,0))</f>
        <v>0</v>
      </c>
      <c r="AD42" s="20">
        <f>INDEX(raw_data!$A$3:$CR$330,MATCH(data!$B42,raw_data!$F$3:$F$330,0), MATCH(data!AD$3,raw_data!$A$3:$CR$3,0))</f>
        <v>0</v>
      </c>
      <c r="AE42" s="20">
        <f>INDEX(raw_data!$A$3:$CR$330,MATCH(data!$B42,raw_data!$F$3:$F$330,0), MATCH(data!AE$3,raw_data!$A$3:$CR$3,0))</f>
        <v>0</v>
      </c>
      <c r="AF42" s="20">
        <f>INDEX(raw_data!$A$3:$CR$330,MATCH(data!$B42,raw_data!$F$3:$F$330,0), MATCH(data!AF$3,raw_data!$A$3:$CR$3,0))</f>
        <v>0</v>
      </c>
      <c r="AG42" s="20" t="str">
        <f>INDEX(raw_data!$A$3:$CR$330,MATCH(data!$B42,raw_data!$F$3:$F$330,0), MATCH(data!AG$3,raw_data!$A$3:$CR$3,0))</f>
        <v>Morel (2005); BMJ</v>
      </c>
      <c r="AH42" s="20" t="str">
        <f>INDEX(raw_data!$A$3:$CR$330,MATCH(data!$B42,raw_data!$F$3:$F$330,0), MATCH(data!AH$3,raw_data!$A$3:$CR$3,0))</f>
        <v>Intermittent presumptive treatment with sulfadoxine-pyrimethamine in pregnancy for malaria 95% coverage</v>
      </c>
      <c r="AI42" s="61">
        <f t="shared" si="2"/>
        <v>193.76719251124817</v>
      </c>
    </row>
    <row r="43" spans="1:35">
      <c r="A43" s="20" t="str">
        <f>INDEX(raw_data!$A$3:$CR$330,MATCH(data!$B43,raw_data!$F$3:$F$330,0), MATCH(data!A$3,raw_data!$A$3:$CR$3,0))</f>
        <v>Malaria</v>
      </c>
      <c r="B43" s="22" t="s">
        <v>373</v>
      </c>
      <c r="C43" s="20" t="str">
        <f>INDEX(raw_data!$A$3:$CR$330,MATCH(data!$B43,raw_data!$F$3:$F$330,0), MATCH(data!C$3,raw_data!$A$3:$CR$3,0))</f>
        <v>Indoor residual spray and LLINs</v>
      </c>
      <c r="D43" s="20" t="str">
        <f>INDEX(raw_data!$A$3:$CR$330,MATCH(data!$B43,raw_data!$F$3:$F$330,0), MATCH(data!D$3,raw_data!$A$3:$CR$3,0))</f>
        <v>5 Years</v>
      </c>
      <c r="E43" s="61">
        <f>INDEX(raw_data!$A$3:$CR$330,MATCH(data!$B43,raw_data!$F$3:$F$330,0), MATCH(data!E$3,raw_data!$A$3:$CR$3,0))</f>
        <v>0.76270000000000016</v>
      </c>
      <c r="F43" s="61">
        <f>INDEX(raw_data!$A$3:$CR$330,MATCH(data!$B43,raw_data!$F$3:$F$330,0), MATCH(data!F$3,raw_data!$A$3:$CR$3,0))</f>
        <v>6.2788972420000002</v>
      </c>
      <c r="G43" s="61">
        <f t="shared" si="1"/>
        <v>0.7219279399870131</v>
      </c>
      <c r="H43" s="87">
        <f>INDEX(raw_data!$A$3:$CR$330,MATCH(data!$B43,raw_data!$F$3:$F$330,0), MATCH(data!H$3,raw_data!$A$3:$CR$3,0))</f>
        <v>70</v>
      </c>
      <c r="I43" s="87">
        <f>INDEX(raw_data!$A$3:$CR$330,MATCH(data!$B43,raw_data!$F$3:$F$330,0), MATCH(data!I$3,raw_data!$A$3:$CR$3,0))</f>
        <v>1996802.95734</v>
      </c>
      <c r="J43" s="87">
        <f>INDEX(raw_data!$A$3:$CR$330,MATCH(data!$B43,raw_data!$F$3:$F$330,0), MATCH(data!J$3,raw_data!$A$3:$CR$3,0))</f>
        <v>2852575.6533428575</v>
      </c>
      <c r="K43" s="61">
        <f>INDEX(raw_data!$A$3:$CR$330,MATCH(data!$B43,raw_data!$F$3:$F$330,0), MATCH(data!K$3,raw_data!$A$3:$CR$3,0))</f>
        <v>9.25</v>
      </c>
      <c r="L43" s="20">
        <f>INDEX(raw_data!$A$3:$CR$330,MATCH(data!$B43,raw_data!$F$3:$F$330,0), MATCH(data!L$3,raw_data!$A$3:$CR$3,0))</f>
        <v>0</v>
      </c>
      <c r="M43" s="20">
        <f>INDEX(raw_data!$A$3:$CR$330,MATCH(data!$B43,raw_data!$F$3:$F$330,0), MATCH(data!M$3,raw_data!$A$3:$CR$3,0))</f>
        <v>0</v>
      </c>
      <c r="N43" s="20">
        <f>INDEX(raw_data!$A$3:$CR$330,MATCH(data!$B43,raw_data!$F$3:$F$330,0), MATCH(data!N$3,raw_data!$A$3:$CR$3,0))</f>
        <v>0</v>
      </c>
      <c r="O43" s="20">
        <f>INDEX(raw_data!$A$3:$CR$330,MATCH(data!$B43,raw_data!$F$3:$F$330,0), MATCH(data!O$3,raw_data!$A$3:$CR$3,0))</f>
        <v>0</v>
      </c>
      <c r="P43" s="20">
        <f>INDEX(raw_data!$A$3:$CR$330,MATCH(data!$B43,raw_data!$F$3:$F$330,0), MATCH(data!P$3,raw_data!$A$3:$CR$3,0))</f>
        <v>1</v>
      </c>
      <c r="Q43" s="20">
        <f>INDEX(raw_data!$A$3:$CR$330,MATCH(data!$B43,raw_data!$F$3:$F$330,0), MATCH(data!Q$3,raw_data!$A$3:$CR$3,0))</f>
        <v>0</v>
      </c>
      <c r="R43" s="20">
        <f>INDEX(raw_data!$A$3:$CR$330,MATCH(data!$B43,raw_data!$F$3:$F$330,0), MATCH(data!R$3,raw_data!$A$3:$CR$3,0))</f>
        <v>0</v>
      </c>
      <c r="S43" s="20">
        <f>INDEX(raw_data!$A$3:$CR$330,MATCH(data!$B43,raw_data!$F$3:$F$330,0), MATCH(data!S$3,raw_data!$A$3:$CR$3,0))</f>
        <v>0</v>
      </c>
      <c r="T43" s="20">
        <f>INDEX(raw_data!$A$3:$CR$330,MATCH(data!$B43,raw_data!$F$3:$F$330,0), MATCH(data!T$3,raw_data!$A$3:$CR$3,0))</f>
        <v>0</v>
      </c>
      <c r="U43" s="20">
        <f>INDEX(raw_data!$A$3:$CR$330,MATCH(data!$B43,raw_data!$F$3:$F$330,0), MATCH(data!U$3,raw_data!$A$3:$CR$3,0))</f>
        <v>0</v>
      </c>
      <c r="V43" s="20">
        <f>INDEX(raw_data!$A$3:$CR$330,MATCH(data!$B43,raw_data!$F$3:$F$330,0), MATCH(data!V$3,raw_data!$A$3:$CR$3,0))</f>
        <v>0</v>
      </c>
      <c r="W43" s="20">
        <v>0</v>
      </c>
      <c r="X43" s="20">
        <f>INDEX(raw_data!$A$3:$CR$330,MATCH(data!$B43,raw_data!$F$3:$F$330,0), MATCH(data!X$3,raw_data!$A$3:$CR$3,0))</f>
        <v>0</v>
      </c>
      <c r="Y43" s="20">
        <f>INDEX(raw_data!$A$3:$CR$330,MATCH(data!$B43,raw_data!$F$3:$F$330,0), MATCH(data!Y$3,raw_data!$A$3:$CR$3,0))</f>
        <v>0</v>
      </c>
      <c r="Z43" s="20">
        <f>INDEX(raw_data!$A$3:$CR$330,MATCH(data!$B43,raw_data!$F$3:$F$330,0), MATCH(data!Z$3,raw_data!$A$3:$CR$3,0))</f>
        <v>0</v>
      </c>
      <c r="AA43" s="20">
        <f>INDEX(raw_data!$A$3:$CR$330,MATCH(data!$B43,raw_data!$F$3:$F$330,0), MATCH(data!AA$3,raw_data!$A$3:$CR$3,0))</f>
        <v>0</v>
      </c>
      <c r="AB43" s="20">
        <f>INDEX(raw_data!$A$3:$CR$330,MATCH(data!$B43,raw_data!$F$3:$F$330,0), MATCH(data!AB$3,raw_data!$A$3:$CR$3,0))</f>
        <v>0</v>
      </c>
      <c r="AC43" s="20">
        <f>INDEX(raw_data!$A$3:$CR$330,MATCH(data!$B43,raw_data!$F$3:$F$330,0), MATCH(data!AC$3,raw_data!$A$3:$CR$3,0))</f>
        <v>0</v>
      </c>
      <c r="AD43" s="20">
        <f>INDEX(raw_data!$A$3:$CR$330,MATCH(data!$B43,raw_data!$F$3:$F$330,0), MATCH(data!AD$3,raw_data!$A$3:$CR$3,0))</f>
        <v>0</v>
      </c>
      <c r="AE43" s="20">
        <f>INDEX(raw_data!$A$3:$CR$330,MATCH(data!$B43,raw_data!$F$3:$F$330,0), MATCH(data!AE$3,raw_data!$A$3:$CR$3,0))</f>
        <v>0</v>
      </c>
      <c r="AF43" s="20">
        <f>INDEX(raw_data!$A$3:$CR$330,MATCH(data!$B43,raw_data!$F$3:$F$330,0), MATCH(data!AF$3,raw_data!$A$3:$CR$3,0))</f>
        <v>0</v>
      </c>
      <c r="AG43" s="20" t="str">
        <f>INDEX(raw_data!$A$3:$CR$330,MATCH(data!$B43,raw_data!$F$3:$F$330,0), MATCH(data!AG$3,raw_data!$A$3:$CR$3,0))</f>
        <v>Stuckey (2014); PLoS One</v>
      </c>
      <c r="AH43" s="20" t="str">
        <f>INDEX(raw_data!$A$3:$CR$330,MATCH(data!$B43,raw_data!$F$3:$F$330,0), MATCH(data!AH$3,raw_data!$A$3:$CR$3,0))</f>
        <v>Long lasting insecticide treated net (LLIN) (80% coverage) and indoor residual spraying (IRS) (90% coverage)</v>
      </c>
      <c r="AI43" s="61">
        <f t="shared" si="2"/>
        <v>8.2324599999999979</v>
      </c>
    </row>
    <row r="44" spans="1:35">
      <c r="A44" s="20" t="str">
        <f>INDEX(raw_data!$A$3:$CR$330,MATCH(data!$B44,raw_data!$F$3:$F$330,0), MATCH(data!A$3,raw_data!$A$3:$CR$3,0))</f>
        <v>Malaria</v>
      </c>
      <c r="B44" s="22" t="s">
        <v>405</v>
      </c>
      <c r="C44" s="20" t="str">
        <f>INDEX(raw_data!$A$3:$CR$330,MATCH(data!$B44,raw_data!$F$3:$F$330,0), MATCH(data!C$3,raw_data!$A$3:$CR$3,0))</f>
        <v>Case management with artemisinin based combination therapy (80% coverage)</v>
      </c>
      <c r="D44" s="20" t="str">
        <f>INDEX(raw_data!$A$3:$CR$330,MATCH(data!$B44,raw_data!$F$3:$F$330,0), MATCH(data!D$3,raw_data!$A$3:$CR$3,0))</f>
        <v>1 year</v>
      </c>
      <c r="E44" s="61">
        <f>INDEX(raw_data!$A$3:$CR$330,MATCH(data!$B44,raw_data!$F$3:$F$330,0), MATCH(data!E$3,raw_data!$A$3:$CR$3,0))</f>
        <v>1.5653339582855353E-2</v>
      </c>
      <c r="F44" s="61">
        <f>INDEX(raw_data!$A$3:$CR$330,MATCH(data!$B44,raw_data!$F$3:$F$330,0), MATCH(data!F$3,raw_data!$A$3:$CR$3,0))</f>
        <v>0.33102391087782185</v>
      </c>
      <c r="G44" s="61">
        <f t="shared" si="1"/>
        <v>1.3503833668064302E-2</v>
      </c>
      <c r="H44" s="87">
        <f>INDEX(raw_data!$A$3:$CR$330,MATCH(data!$B44,raw_data!$F$3:$F$330,0), MATCH(data!H$3,raw_data!$A$3:$CR$3,0))</f>
        <v>100</v>
      </c>
      <c r="I44" s="87">
        <f>INDEX(raw_data!$A$3:$CR$330,MATCH(data!$B44,raw_data!$F$3:$F$330,0), MATCH(data!I$3,raw_data!$A$3:$CR$3,0))</f>
        <v>25302307.680659998</v>
      </c>
      <c r="J44" s="87">
        <f>INDEX(raw_data!$A$3:$CR$330,MATCH(data!$B44,raw_data!$F$3:$F$330,0), MATCH(data!J$3,raw_data!$A$3:$CR$3,0))</f>
        <v>25302307.680659998</v>
      </c>
      <c r="K44" s="61">
        <f>INDEX(raw_data!$A$3:$CR$330,MATCH(data!$B44,raw_data!$F$3:$F$330,0), MATCH(data!K$3,raw_data!$A$3:$CR$3,0))</f>
        <v>2.5430331638173551</v>
      </c>
      <c r="L44" s="20">
        <f>INDEX(raw_data!$A$3:$CR$330,MATCH(data!$B44,raw_data!$F$3:$F$330,0), MATCH(data!L$3,raw_data!$A$3:$CR$3,0))</f>
        <v>3.5</v>
      </c>
      <c r="M44" s="20">
        <f>INDEX(raw_data!$A$3:$CR$330,MATCH(data!$B44,raw_data!$F$3:$F$330,0), MATCH(data!M$3,raw_data!$A$3:$CR$3,0))</f>
        <v>6</v>
      </c>
      <c r="N44" s="20">
        <f>INDEX(raw_data!$A$3:$CR$330,MATCH(data!$B44,raw_data!$F$3:$F$330,0), MATCH(data!N$3,raw_data!$A$3:$CR$3,0))</f>
        <v>0</v>
      </c>
      <c r="O44" s="20">
        <f>INDEX(raw_data!$A$3:$CR$330,MATCH(data!$B44,raw_data!$F$3:$F$330,0), MATCH(data!O$3,raw_data!$A$3:$CR$3,0))</f>
        <v>1</v>
      </c>
      <c r="P44" s="20">
        <f>INDEX(raw_data!$A$3:$CR$330,MATCH(data!$B44,raw_data!$F$3:$F$330,0), MATCH(data!P$3,raw_data!$A$3:$CR$3,0))</f>
        <v>4</v>
      </c>
      <c r="Q44" s="20">
        <f>INDEX(raw_data!$A$3:$CR$330,MATCH(data!$B44,raw_data!$F$3:$F$330,0), MATCH(data!Q$3,raw_data!$A$3:$CR$3,0))</f>
        <v>0</v>
      </c>
      <c r="R44" s="20">
        <f>INDEX(raw_data!$A$3:$CR$330,MATCH(data!$B44,raw_data!$F$3:$F$330,0), MATCH(data!R$3,raw_data!$A$3:$CR$3,0))</f>
        <v>0</v>
      </c>
      <c r="S44" s="20">
        <f>INDEX(raw_data!$A$3:$CR$330,MATCH(data!$B44,raw_data!$F$3:$F$330,0), MATCH(data!S$3,raw_data!$A$3:$CR$3,0))</f>
        <v>0</v>
      </c>
      <c r="T44" s="20">
        <f>INDEX(raw_data!$A$3:$CR$330,MATCH(data!$B44,raw_data!$F$3:$F$330,0), MATCH(data!T$3,raw_data!$A$3:$CR$3,0))</f>
        <v>0</v>
      </c>
      <c r="U44" s="20">
        <f>INDEX(raw_data!$A$3:$CR$330,MATCH(data!$B44,raw_data!$F$3:$F$330,0), MATCH(data!U$3,raw_data!$A$3:$CR$3,0))</f>
        <v>0</v>
      </c>
      <c r="V44" s="20">
        <f>INDEX(raw_data!$A$3:$CR$330,MATCH(data!$B44,raw_data!$F$3:$F$330,0), MATCH(data!V$3,raw_data!$A$3:$CR$3,0))</f>
        <v>0</v>
      </c>
      <c r="W44" s="20">
        <v>0</v>
      </c>
      <c r="X44" s="20">
        <f>INDEX(raw_data!$A$3:$CR$330,MATCH(data!$B44,raw_data!$F$3:$F$330,0), MATCH(data!X$3,raw_data!$A$3:$CR$3,0))</f>
        <v>0</v>
      </c>
      <c r="Y44" s="20">
        <f>INDEX(raw_data!$A$3:$CR$330,MATCH(data!$B44,raw_data!$F$3:$F$330,0), MATCH(data!Y$3,raw_data!$A$3:$CR$3,0))</f>
        <v>0</v>
      </c>
      <c r="Z44" s="20">
        <f>INDEX(raw_data!$A$3:$CR$330,MATCH(data!$B44,raw_data!$F$3:$F$330,0), MATCH(data!Z$3,raw_data!$A$3:$CR$3,0))</f>
        <v>0</v>
      </c>
      <c r="AA44" s="20">
        <f>INDEX(raw_data!$A$3:$CR$330,MATCH(data!$B44,raw_data!$F$3:$F$330,0), MATCH(data!AA$3,raw_data!$A$3:$CR$3,0))</f>
        <v>0</v>
      </c>
      <c r="AB44" s="20">
        <f>INDEX(raw_data!$A$3:$CR$330,MATCH(data!$B44,raw_data!$F$3:$F$330,0), MATCH(data!AB$3,raw_data!$A$3:$CR$3,0))</f>
        <v>0</v>
      </c>
      <c r="AC44" s="20">
        <f>INDEX(raw_data!$A$3:$CR$330,MATCH(data!$B44,raw_data!$F$3:$F$330,0), MATCH(data!AC$3,raw_data!$A$3:$CR$3,0))</f>
        <v>0</v>
      </c>
      <c r="AD44" s="20">
        <f>INDEX(raw_data!$A$3:$CR$330,MATCH(data!$B44,raw_data!$F$3:$F$330,0), MATCH(data!AD$3,raw_data!$A$3:$CR$3,0))</f>
        <v>0</v>
      </c>
      <c r="AE44" s="20">
        <f>INDEX(raw_data!$A$3:$CR$330,MATCH(data!$B44,raw_data!$F$3:$F$330,0), MATCH(data!AE$3,raw_data!$A$3:$CR$3,0))</f>
        <v>0</v>
      </c>
      <c r="AF44" s="20">
        <f>INDEX(raw_data!$A$3:$CR$330,MATCH(data!$B44,raw_data!$F$3:$F$330,0), MATCH(data!AF$3,raw_data!$A$3:$CR$3,0))</f>
        <v>0</v>
      </c>
      <c r="AG44" s="20" t="str">
        <f>INDEX(raw_data!$A$3:$CR$330,MATCH(data!$B44,raw_data!$F$3:$F$330,0), MATCH(data!AG$3,raw_data!$A$3:$CR$3,0))</f>
        <v>Morel (2005); BMJ</v>
      </c>
      <c r="AH44" s="20" t="str">
        <f>INDEX(raw_data!$A$3:$CR$330,MATCH(data!$B44,raw_data!$F$3:$F$330,0), MATCH(data!AH$3,raw_data!$A$3:$CR$3,0))</f>
        <v>Case management with artemisinin based combination therapy (80% coverage)</v>
      </c>
      <c r="AI44" s="61">
        <f t="shared" si="2"/>
        <v>21.147174960695459</v>
      </c>
    </row>
    <row r="45" spans="1:35">
      <c r="A45" s="20" t="str">
        <f>INDEX(raw_data!$A$3:$CR$330,MATCH(data!$B45,raw_data!$F$3:$F$330,0), MATCH(data!A$3,raw_data!$A$3:$CR$3,0))</f>
        <v>Malaria</v>
      </c>
      <c r="B45" s="22" t="s">
        <v>425</v>
      </c>
      <c r="C45" s="20" t="str">
        <f>INDEX(raw_data!$A$3:$CR$330,MATCH(data!$B45,raw_data!$F$3:$F$330,0), MATCH(data!C$3,raw_data!$A$3:$CR$3,0))</f>
        <v>Home management of fevers using antimalarial (artesunate- amodiaquine AAQ) - under 5</v>
      </c>
      <c r="D45" s="20" t="str">
        <f>INDEX(raw_data!$A$3:$CR$330,MATCH(data!$B45,raw_data!$F$3:$F$330,0), MATCH(data!D$3,raw_data!$A$3:$CR$3,0))</f>
        <v>3 Years</v>
      </c>
      <c r="E45" s="61">
        <f>INDEX(raw_data!$A$3:$CR$330,MATCH(data!$B45,raw_data!$F$3:$F$330,0), MATCH(data!E$3,raw_data!$A$3:$CR$3,0))</f>
        <v>3.0923886007400765</v>
      </c>
      <c r="F45" s="61">
        <f>INDEX(raw_data!$A$3:$CR$330,MATCH(data!$B45,raw_data!$F$3:$F$330,0), MATCH(data!F$3,raw_data!$A$3:$CR$3,0))</f>
        <v>251.40397038198773</v>
      </c>
      <c r="G45" s="61">
        <f t="shared" si="1"/>
        <v>1.4598952865713251</v>
      </c>
      <c r="H45" s="87">
        <f>INDEX(raw_data!$A$3:$CR$330,MATCH(data!$B45,raw_data!$F$3:$F$330,0), MATCH(data!H$3,raw_data!$A$3:$CR$3,0))</f>
        <v>87</v>
      </c>
      <c r="I45" s="87">
        <f>INDEX(raw_data!$A$3:$CR$330,MATCH(data!$B45,raw_data!$F$3:$F$330,0), MATCH(data!I$3,raw_data!$A$3:$CR$3,0))</f>
        <v>2101920.9733156832</v>
      </c>
      <c r="J45" s="87">
        <f>INDEX(raw_data!$A$3:$CR$330,MATCH(data!$B45,raw_data!$F$3:$F$330,0), MATCH(data!J$3,raw_data!$A$3:$CR$3,0))</f>
        <v>2416001.1187536586</v>
      </c>
      <c r="K45" s="61">
        <f>INDEX(raw_data!$A$3:$CR$330,MATCH(data!$B45,raw_data!$F$3:$F$330,0), MATCH(data!K$3,raw_data!$A$3:$CR$3,0))</f>
        <v>2.5430331638173551</v>
      </c>
      <c r="L45" s="20">
        <f>INDEX(raw_data!$A$3:$CR$330,MATCH(data!$B45,raw_data!$F$3:$F$330,0), MATCH(data!L$3,raw_data!$A$3:$CR$3,0))</f>
        <v>0</v>
      </c>
      <c r="M45" s="20">
        <f>INDEX(raw_data!$A$3:$CR$330,MATCH(data!$B45,raw_data!$F$3:$F$330,0), MATCH(data!M$3,raw_data!$A$3:$CR$3,0))</f>
        <v>0</v>
      </c>
      <c r="N45" s="20">
        <f>INDEX(raw_data!$A$3:$CR$330,MATCH(data!$B45,raw_data!$F$3:$F$330,0), MATCH(data!N$3,raw_data!$A$3:$CR$3,0))</f>
        <v>0</v>
      </c>
      <c r="O45" s="20">
        <f>INDEX(raw_data!$A$3:$CR$330,MATCH(data!$B45,raw_data!$F$3:$F$330,0), MATCH(data!O$3,raw_data!$A$3:$CR$3,0))</f>
        <v>3.5</v>
      </c>
      <c r="P45" s="20">
        <f>INDEX(raw_data!$A$3:$CR$330,MATCH(data!$B45,raw_data!$F$3:$F$330,0), MATCH(data!P$3,raw_data!$A$3:$CR$3,0))</f>
        <v>3.5</v>
      </c>
      <c r="Q45" s="20">
        <f>INDEX(raw_data!$A$3:$CR$330,MATCH(data!$B45,raw_data!$F$3:$F$330,0), MATCH(data!Q$3,raw_data!$A$3:$CR$3,0))</f>
        <v>0</v>
      </c>
      <c r="R45" s="20">
        <f>INDEX(raw_data!$A$3:$CR$330,MATCH(data!$B45,raw_data!$F$3:$F$330,0), MATCH(data!R$3,raw_data!$A$3:$CR$3,0))</f>
        <v>0.8</v>
      </c>
      <c r="S45" s="20">
        <f>INDEX(raw_data!$A$3:$CR$330,MATCH(data!$B45,raw_data!$F$3:$F$330,0), MATCH(data!S$3,raw_data!$A$3:$CR$3,0))</f>
        <v>0.8</v>
      </c>
      <c r="T45" s="20">
        <f>INDEX(raw_data!$A$3:$CR$330,MATCH(data!$B45,raw_data!$F$3:$F$330,0), MATCH(data!T$3,raw_data!$A$3:$CR$3,0))</f>
        <v>0</v>
      </c>
      <c r="U45" s="20">
        <f>INDEX(raw_data!$A$3:$CR$330,MATCH(data!$B45,raw_data!$F$3:$F$330,0), MATCH(data!U$3,raw_data!$A$3:$CR$3,0))</f>
        <v>0</v>
      </c>
      <c r="V45" s="20">
        <f>INDEX(raw_data!$A$3:$CR$330,MATCH(data!$B45,raw_data!$F$3:$F$330,0), MATCH(data!V$3,raw_data!$A$3:$CR$3,0))</f>
        <v>0</v>
      </c>
      <c r="W45" s="20">
        <v>0</v>
      </c>
      <c r="X45" s="20">
        <f>INDEX(raw_data!$A$3:$CR$330,MATCH(data!$B45,raw_data!$F$3:$F$330,0), MATCH(data!X$3,raw_data!$A$3:$CR$3,0))</f>
        <v>0</v>
      </c>
      <c r="Y45" s="20">
        <f>INDEX(raw_data!$A$3:$CR$330,MATCH(data!$B45,raw_data!$F$3:$F$330,0), MATCH(data!Y$3,raw_data!$A$3:$CR$3,0))</f>
        <v>0</v>
      </c>
      <c r="Z45" s="20">
        <f>INDEX(raw_data!$A$3:$CR$330,MATCH(data!$B45,raw_data!$F$3:$F$330,0), MATCH(data!Z$3,raw_data!$A$3:$CR$3,0))</f>
        <v>0</v>
      </c>
      <c r="AA45" s="20">
        <f>INDEX(raw_data!$A$3:$CR$330,MATCH(data!$B45,raw_data!$F$3:$F$330,0), MATCH(data!AA$3,raw_data!$A$3:$CR$3,0))</f>
        <v>0</v>
      </c>
      <c r="AB45" s="20">
        <f>INDEX(raw_data!$A$3:$CR$330,MATCH(data!$B45,raw_data!$F$3:$F$330,0), MATCH(data!AB$3,raw_data!$A$3:$CR$3,0))</f>
        <v>0</v>
      </c>
      <c r="AC45" s="20">
        <f>INDEX(raw_data!$A$3:$CR$330,MATCH(data!$B45,raw_data!$F$3:$F$330,0), MATCH(data!AC$3,raw_data!$A$3:$CR$3,0))</f>
        <v>0</v>
      </c>
      <c r="AD45" s="20">
        <f>INDEX(raw_data!$A$3:$CR$330,MATCH(data!$B45,raw_data!$F$3:$F$330,0), MATCH(data!AD$3,raw_data!$A$3:$CR$3,0))</f>
        <v>0</v>
      </c>
      <c r="AE45" s="20">
        <f>INDEX(raw_data!$A$3:$CR$330,MATCH(data!$B45,raw_data!$F$3:$F$330,0), MATCH(data!AE$3,raw_data!$A$3:$CR$3,0))</f>
        <v>0</v>
      </c>
      <c r="AF45" s="20">
        <f>INDEX(raw_data!$A$3:$CR$330,MATCH(data!$B45,raw_data!$F$3:$F$330,0), MATCH(data!AF$3,raw_data!$A$3:$CR$3,0))</f>
        <v>0</v>
      </c>
      <c r="AG45" s="20" t="str">
        <f>INDEX(raw_data!$A$3:$CR$330,MATCH(data!$B45,raw_data!$F$3:$F$330,0), MATCH(data!AG$3,raw_data!$A$3:$CR$3,0))</f>
        <v>Nonvignon (2012); Trop Med Int Health</v>
      </c>
      <c r="AH45" s="20" t="str">
        <f>INDEX(raw_data!$A$3:$CR$330,MATCH(data!$B45,raw_data!$F$3:$F$330,0), MATCH(data!AH$3,raw_data!$A$3:$CR$3,0))</f>
        <v>Febrile children 2–59 months received artesunate–amodiaquine when taken to community health workers (CHWs) by their caregivers and diagnosed of having uncomplicated fever</v>
      </c>
      <c r="AI45" s="61">
        <f t="shared" si="2"/>
        <v>81.297664310954076</v>
      </c>
    </row>
    <row r="46" spans="1:35">
      <c r="A46" s="20" t="str">
        <f>INDEX(raw_data!$A$3:$CR$330,MATCH(data!$B46,raw_data!$F$3:$F$330,0), MATCH(data!A$3,raw_data!$A$3:$CR$3,0))</f>
        <v>Malaria</v>
      </c>
      <c r="B46" s="22" t="s">
        <v>436</v>
      </c>
      <c r="C46" s="20" t="str">
        <f>INDEX(raw_data!$A$3:$CR$330,MATCH(data!$B46,raw_data!$F$3:$F$330,0), MATCH(data!C$3,raw_data!$A$3:$CR$3,0))</f>
        <v>Complicated (children, injectable artesunate)</v>
      </c>
      <c r="D46" s="20" t="str">
        <f>INDEX(raw_data!$A$3:$CR$330,MATCH(data!$B46,raw_data!$F$3:$F$330,0), MATCH(data!D$3,raw_data!$A$3:$CR$3,0))</f>
        <v>1 year</v>
      </c>
      <c r="E46" s="61">
        <f>INDEX(raw_data!$A$3:$CR$330,MATCH(data!$B46,raw_data!$F$3:$F$330,0), MATCH(data!E$3,raw_data!$A$3:$CR$3,0))</f>
        <v>0.7</v>
      </c>
      <c r="F46" s="61">
        <f>INDEX(raw_data!$A$3:$CR$330,MATCH(data!$B46,raw_data!$F$3:$F$330,0), MATCH(data!F$3,raw_data!$A$3:$CR$3,0))</f>
        <v>3.5759999999999996</v>
      </c>
      <c r="G46" s="61">
        <f t="shared" si="1"/>
        <v>0.6767792207792207</v>
      </c>
      <c r="H46" s="87">
        <f>INDEX(raw_data!$A$3:$CR$330,MATCH(data!$B46,raw_data!$F$3:$F$330,0), MATCH(data!H$3,raw_data!$A$3:$CR$3,0))</f>
        <v>100</v>
      </c>
      <c r="I46" s="87">
        <f>INDEX(raw_data!$A$3:$CR$330,MATCH(data!$B46,raw_data!$F$3:$F$330,0), MATCH(data!I$3,raw_data!$A$3:$CR$3,0))</f>
        <v>27946.856000000011</v>
      </c>
      <c r="J46" s="87">
        <f>INDEX(raw_data!$A$3:$CR$330,MATCH(data!$B46,raw_data!$F$3:$F$330,0), MATCH(data!J$3,raw_data!$A$3:$CR$3,0))</f>
        <v>27946.856000000011</v>
      </c>
      <c r="K46" s="61">
        <f>INDEX(raw_data!$A$3:$CR$330,MATCH(data!$B46,raw_data!$F$3:$F$330,0), MATCH(data!K$3,raw_data!$A$3:$CR$3,0))</f>
        <v>12.887247752786616</v>
      </c>
      <c r="L46" s="20">
        <f>INDEX(raw_data!$A$3:$CR$330,MATCH(data!$B46,raw_data!$F$3:$F$330,0), MATCH(data!L$3,raw_data!$A$3:$CR$3,0))</f>
        <v>5</v>
      </c>
      <c r="M46" s="20">
        <f>INDEX(raw_data!$A$3:$CR$330,MATCH(data!$B46,raw_data!$F$3:$F$330,0), MATCH(data!M$3,raw_data!$A$3:$CR$3,0))</f>
        <v>6</v>
      </c>
      <c r="N46" s="20">
        <f>INDEX(raw_data!$A$3:$CR$330,MATCH(data!$B46,raw_data!$F$3:$F$330,0), MATCH(data!N$3,raw_data!$A$3:$CR$3,0))</f>
        <v>0</v>
      </c>
      <c r="O46" s="20">
        <f>INDEX(raw_data!$A$3:$CR$330,MATCH(data!$B46,raw_data!$F$3:$F$330,0), MATCH(data!O$3,raw_data!$A$3:$CR$3,0))</f>
        <v>3.5</v>
      </c>
      <c r="P46" s="20">
        <f>INDEX(raw_data!$A$3:$CR$330,MATCH(data!$B46,raw_data!$F$3:$F$330,0), MATCH(data!P$3,raw_data!$A$3:$CR$3,0))</f>
        <v>3.5</v>
      </c>
      <c r="Q46" s="20">
        <f>INDEX(raw_data!$A$3:$CR$330,MATCH(data!$B46,raw_data!$F$3:$F$330,0), MATCH(data!Q$3,raw_data!$A$3:$CR$3,0))</f>
        <v>0</v>
      </c>
      <c r="R46" s="20">
        <f>INDEX(raw_data!$A$3:$CR$330,MATCH(data!$B46,raw_data!$F$3:$F$330,0), MATCH(data!R$3,raw_data!$A$3:$CR$3,0))</f>
        <v>0.8</v>
      </c>
      <c r="S46" s="20">
        <f>INDEX(raw_data!$A$3:$CR$330,MATCH(data!$B46,raw_data!$F$3:$F$330,0), MATCH(data!S$3,raw_data!$A$3:$CR$3,0))</f>
        <v>0.8</v>
      </c>
      <c r="T46" s="20">
        <f>INDEX(raw_data!$A$3:$CR$330,MATCH(data!$B46,raw_data!$F$3:$F$330,0), MATCH(data!T$3,raw_data!$A$3:$CR$3,0))</f>
        <v>0</v>
      </c>
      <c r="U46" s="20">
        <f>INDEX(raw_data!$A$3:$CR$330,MATCH(data!$B46,raw_data!$F$3:$F$330,0), MATCH(data!U$3,raw_data!$A$3:$CR$3,0))</f>
        <v>0</v>
      </c>
      <c r="V46" s="20">
        <f>INDEX(raw_data!$A$3:$CR$330,MATCH(data!$B46,raw_data!$F$3:$F$330,0), MATCH(data!V$3,raw_data!$A$3:$CR$3,0))</f>
        <v>0</v>
      </c>
      <c r="W46" s="20">
        <v>0</v>
      </c>
      <c r="X46" s="20">
        <f>INDEX(raw_data!$A$3:$CR$330,MATCH(data!$B46,raw_data!$F$3:$F$330,0), MATCH(data!X$3,raw_data!$A$3:$CR$3,0))</f>
        <v>0</v>
      </c>
      <c r="Y46" s="20">
        <f>INDEX(raw_data!$A$3:$CR$330,MATCH(data!$B46,raw_data!$F$3:$F$330,0), MATCH(data!Y$3,raw_data!$A$3:$CR$3,0))</f>
        <v>0</v>
      </c>
      <c r="Z46" s="20">
        <f>INDEX(raw_data!$A$3:$CR$330,MATCH(data!$B46,raw_data!$F$3:$F$330,0), MATCH(data!Z$3,raw_data!$A$3:$CR$3,0))</f>
        <v>0</v>
      </c>
      <c r="AA46" s="20">
        <f>INDEX(raw_data!$A$3:$CR$330,MATCH(data!$B46,raw_data!$F$3:$F$330,0), MATCH(data!AA$3,raw_data!$A$3:$CR$3,0))</f>
        <v>0</v>
      </c>
      <c r="AB46" s="20">
        <f>INDEX(raw_data!$A$3:$CR$330,MATCH(data!$B46,raw_data!$F$3:$F$330,0), MATCH(data!AB$3,raw_data!$A$3:$CR$3,0))</f>
        <v>0</v>
      </c>
      <c r="AC46" s="20">
        <f>INDEX(raw_data!$A$3:$CR$330,MATCH(data!$B46,raw_data!$F$3:$F$330,0), MATCH(data!AC$3,raw_data!$A$3:$CR$3,0))</f>
        <v>0</v>
      </c>
      <c r="AD46" s="20">
        <f>INDEX(raw_data!$A$3:$CR$330,MATCH(data!$B46,raw_data!$F$3:$F$330,0), MATCH(data!AD$3,raw_data!$A$3:$CR$3,0))</f>
        <v>0</v>
      </c>
      <c r="AE46" s="20">
        <f>INDEX(raw_data!$A$3:$CR$330,MATCH(data!$B46,raw_data!$F$3:$F$330,0), MATCH(data!AE$3,raw_data!$A$3:$CR$3,0))</f>
        <v>0</v>
      </c>
      <c r="AF46" s="20">
        <f>INDEX(raw_data!$A$3:$CR$330,MATCH(data!$B46,raw_data!$F$3:$F$330,0), MATCH(data!AF$3,raw_data!$A$3:$CR$3,0))</f>
        <v>0</v>
      </c>
      <c r="AG46" s="20" t="str">
        <f>INDEX(raw_data!$A$3:$CR$330,MATCH(data!$B46,raw_data!$F$3:$F$330,0), MATCH(data!AG$3,raw_data!$A$3:$CR$3,0))</f>
        <v>Lubell (2011); Bull World Health Organ</v>
      </c>
      <c r="AH46" s="20" t="str">
        <f>INDEX(raw_data!$A$3:$CR$330,MATCH(data!$B46,raw_data!$F$3:$F$330,0), MATCH(data!AH$3,raw_data!$A$3:$CR$3,0))</f>
        <v>Parental artesunate</v>
      </c>
      <c r="AI46" s="61">
        <f t="shared" si="2"/>
        <v>5.1085714285714285</v>
      </c>
    </row>
    <row r="47" spans="1:35">
      <c r="A47" s="20" t="str">
        <f>INDEX(raw_data!$A$3:$CR$330,MATCH(data!$B47,raw_data!$F$3:$F$330,0), MATCH(data!A$3,raw_data!$A$3:$CR$3,0))</f>
        <v>Malaria</v>
      </c>
      <c r="B47" s="22" t="s">
        <v>445</v>
      </c>
      <c r="C47" s="20" t="str">
        <f>INDEX(raw_data!$A$3:$CR$330,MATCH(data!$B47,raw_data!$F$3:$F$330,0), MATCH(data!C$3,raw_data!$A$3:$CR$3,0))</f>
        <v>Intermittent preventive treatment in infants (IPTi) using 3 days of amodiaquine-artesunate (AQ3-AS3) against clinical malaria; at 2, 3, and 9 months.</v>
      </c>
      <c r="D47" s="20" t="str">
        <f>INDEX(raw_data!$A$3:$CR$330,MATCH(data!$B47,raw_data!$F$3:$F$330,0), MATCH(data!D$3,raw_data!$A$3:$CR$3,0))</f>
        <v>1 year</v>
      </c>
      <c r="E47" s="61">
        <f>INDEX(raw_data!$A$3:$CR$330,MATCH(data!$B47,raw_data!$F$3:$F$330,0), MATCH(data!E$3,raw_data!$A$3:$CR$3,0))</f>
        <v>0.158</v>
      </c>
      <c r="F47" s="61">
        <f>INDEX(raw_data!$A$3:$CR$330,MATCH(data!$B47,raw_data!$F$3:$F$330,0), MATCH(data!F$3,raw_data!$A$3:$CR$3,0))</f>
        <v>1.5338520000000002</v>
      </c>
      <c r="G47" s="61">
        <f t="shared" si="1"/>
        <v>0.14803992207792208</v>
      </c>
      <c r="H47" s="87">
        <f>INDEX(raw_data!$A$3:$CR$330,MATCH(data!$B47,raw_data!$F$3:$F$330,0), MATCH(data!H$3,raw_data!$A$3:$CR$3,0))</f>
        <v>41</v>
      </c>
      <c r="I47" s="87">
        <f>INDEX(raw_data!$A$3:$CR$330,MATCH(data!$B47,raw_data!$F$3:$F$330,0), MATCH(data!I$3,raw_data!$A$3:$CR$3,0))</f>
        <v>3301868.19563</v>
      </c>
      <c r="J47" s="87">
        <f>INDEX(raw_data!$A$3:$CR$330,MATCH(data!$B47,raw_data!$F$3:$F$330,0), MATCH(data!J$3,raw_data!$A$3:$CR$3,0))</f>
        <v>8053337.0625121957</v>
      </c>
      <c r="K47" s="61">
        <f>INDEX(raw_data!$A$3:$CR$330,MATCH(data!$B47,raw_data!$F$3:$F$330,0), MATCH(data!K$3,raw_data!$A$3:$CR$3,0))</f>
        <v>1.244</v>
      </c>
      <c r="L47" s="20">
        <f>INDEX(raw_data!$A$3:$CR$330,MATCH(data!$B47,raw_data!$F$3:$F$330,0), MATCH(data!L$3,raw_data!$A$3:$CR$3,0))</f>
        <v>5</v>
      </c>
      <c r="M47" s="20">
        <f>INDEX(raw_data!$A$3:$CR$330,MATCH(data!$B47,raw_data!$F$3:$F$330,0), MATCH(data!M$3,raw_data!$A$3:$CR$3,0))</f>
        <v>6</v>
      </c>
      <c r="N47" s="20">
        <f>INDEX(raw_data!$A$3:$CR$330,MATCH(data!$B47,raw_data!$F$3:$F$330,0), MATCH(data!N$3,raw_data!$A$3:$CR$3,0))</f>
        <v>0</v>
      </c>
      <c r="O47" s="20">
        <f>INDEX(raw_data!$A$3:$CR$330,MATCH(data!$B47,raw_data!$F$3:$F$330,0), MATCH(data!O$3,raw_data!$A$3:$CR$3,0))</f>
        <v>3.5</v>
      </c>
      <c r="P47" s="20">
        <f>INDEX(raw_data!$A$3:$CR$330,MATCH(data!$B47,raw_data!$F$3:$F$330,0), MATCH(data!P$3,raw_data!$A$3:$CR$3,0))</f>
        <v>3.5</v>
      </c>
      <c r="Q47" s="20">
        <f>INDEX(raw_data!$A$3:$CR$330,MATCH(data!$B47,raw_data!$F$3:$F$330,0), MATCH(data!Q$3,raw_data!$A$3:$CR$3,0))</f>
        <v>0</v>
      </c>
      <c r="R47" s="20">
        <f>INDEX(raw_data!$A$3:$CR$330,MATCH(data!$B47,raw_data!$F$3:$F$330,0), MATCH(data!R$3,raw_data!$A$3:$CR$3,0))</f>
        <v>0.8</v>
      </c>
      <c r="S47" s="20">
        <f>INDEX(raw_data!$A$3:$CR$330,MATCH(data!$B47,raw_data!$F$3:$F$330,0), MATCH(data!S$3,raw_data!$A$3:$CR$3,0))</f>
        <v>0.8</v>
      </c>
      <c r="T47" s="20">
        <f>INDEX(raw_data!$A$3:$CR$330,MATCH(data!$B47,raw_data!$F$3:$F$330,0), MATCH(data!T$3,raw_data!$A$3:$CR$3,0))</f>
        <v>0</v>
      </c>
      <c r="U47" s="20">
        <f>INDEX(raw_data!$A$3:$CR$330,MATCH(data!$B47,raw_data!$F$3:$F$330,0), MATCH(data!U$3,raw_data!$A$3:$CR$3,0))</f>
        <v>0</v>
      </c>
      <c r="V47" s="20">
        <f>INDEX(raw_data!$A$3:$CR$330,MATCH(data!$B47,raw_data!$F$3:$F$330,0), MATCH(data!V$3,raw_data!$A$3:$CR$3,0))</f>
        <v>0</v>
      </c>
      <c r="W47" s="20">
        <v>0</v>
      </c>
      <c r="X47" s="20">
        <f>INDEX(raw_data!$A$3:$CR$330,MATCH(data!$B47,raw_data!$F$3:$F$330,0), MATCH(data!X$3,raw_data!$A$3:$CR$3,0))</f>
        <v>0</v>
      </c>
      <c r="Y47" s="20">
        <f>INDEX(raw_data!$A$3:$CR$330,MATCH(data!$B47,raw_data!$F$3:$F$330,0), MATCH(data!Y$3,raw_data!$A$3:$CR$3,0))</f>
        <v>0</v>
      </c>
      <c r="Z47" s="20">
        <f>INDEX(raw_data!$A$3:$CR$330,MATCH(data!$B47,raw_data!$F$3:$F$330,0), MATCH(data!Z$3,raw_data!$A$3:$CR$3,0))</f>
        <v>0</v>
      </c>
      <c r="AA47" s="20">
        <f>INDEX(raw_data!$A$3:$CR$330,MATCH(data!$B47,raw_data!$F$3:$F$330,0), MATCH(data!AA$3,raw_data!$A$3:$CR$3,0))</f>
        <v>0</v>
      </c>
      <c r="AB47" s="20">
        <f>INDEX(raw_data!$A$3:$CR$330,MATCH(data!$B47,raw_data!$F$3:$F$330,0), MATCH(data!AB$3,raw_data!$A$3:$CR$3,0))</f>
        <v>0</v>
      </c>
      <c r="AC47" s="20">
        <f>INDEX(raw_data!$A$3:$CR$330,MATCH(data!$B47,raw_data!$F$3:$F$330,0), MATCH(data!AC$3,raw_data!$A$3:$CR$3,0))</f>
        <v>0</v>
      </c>
      <c r="AD47" s="20">
        <f>INDEX(raw_data!$A$3:$CR$330,MATCH(data!$B47,raw_data!$F$3:$F$330,0), MATCH(data!AD$3,raw_data!$A$3:$CR$3,0))</f>
        <v>0</v>
      </c>
      <c r="AE47" s="20">
        <f>INDEX(raw_data!$A$3:$CR$330,MATCH(data!$B47,raw_data!$F$3:$F$330,0), MATCH(data!AE$3,raw_data!$A$3:$CR$3,0))</f>
        <v>0</v>
      </c>
      <c r="AF47" s="20">
        <f>INDEX(raw_data!$A$3:$CR$330,MATCH(data!$B47,raw_data!$F$3:$F$330,0), MATCH(data!AF$3,raw_data!$A$3:$CR$3,0))</f>
        <v>0</v>
      </c>
      <c r="AG47" s="20" t="str">
        <f>INDEX(raw_data!$A$3:$CR$330,MATCH(data!$B47,raw_data!$F$3:$F$330,0), MATCH(data!AG$3,raw_data!$A$3:$CR$3,0))</f>
        <v>Conteh (2010); PLoS One</v>
      </c>
      <c r="AH47" s="20" t="str">
        <f>INDEX(raw_data!$A$3:$CR$330,MATCH(data!$B47,raw_data!$F$3:$F$330,0), MATCH(data!AH$3,raw_data!$A$3:$CR$3,0))</f>
        <v>Intermittent preventive treatment in infants (IPTi) using 3 days of amodiaquine-artesunate (AQ3-AS3) against clinical malaria; at 2, 3, and 9 months.</v>
      </c>
      <c r="AI47" s="61">
        <f t="shared" si="2"/>
        <v>9.7079240506329132</v>
      </c>
    </row>
    <row r="48" spans="1:35">
      <c r="A48" s="20" t="str">
        <f>INDEX(raw_data!$A$3:$CR$330,MATCH(data!$B48,raw_data!$F$3:$F$330,0), MATCH(data!A$3,raw_data!$A$3:$CR$3,0))</f>
        <v>TB</v>
      </c>
      <c r="B48" s="22" t="s">
        <v>454</v>
      </c>
      <c r="C48" s="20" t="str">
        <f>INDEX(raw_data!$A$3:$CR$330,MATCH(data!$B48,raw_data!$F$3:$F$330,0), MATCH(data!C$3,raw_data!$A$3:$CR$3,0))</f>
        <v>Isonized Preventive Therapy for children in contact with TB patients</v>
      </c>
      <c r="D48" s="20" t="str">
        <f>INDEX(raw_data!$A$3:$CR$330,MATCH(data!$B48,raw_data!$F$3:$F$330,0), MATCH(data!D$3,raw_data!$A$3:$CR$3,0))</f>
        <v>1 year</v>
      </c>
      <c r="E48" s="61">
        <f>INDEX(raw_data!$A$3:$CR$330,MATCH(data!$B48,raw_data!$F$3:$F$330,0), MATCH(data!E$3,raw_data!$A$3:$CR$3,0))</f>
        <v>0.47073353681261659</v>
      </c>
      <c r="F48" s="61">
        <f>INDEX(raw_data!$A$3:$CR$330,MATCH(data!$B48,raw_data!$F$3:$F$330,0), MATCH(data!F$3,raw_data!$A$3:$CR$3,0))</f>
        <v>48.864000000000004</v>
      </c>
      <c r="G48" s="61">
        <f t="shared" si="1"/>
        <v>0.15343483551391529</v>
      </c>
      <c r="H48" s="87">
        <f>INDEX(raw_data!$A$3:$CR$330,MATCH(data!$B48,raw_data!$F$3:$F$330,0), MATCH(data!H$3,raw_data!$A$3:$CR$3,0))</f>
        <v>85</v>
      </c>
      <c r="I48" s="87">
        <f>INDEX(raw_data!$A$3:$CR$330,MATCH(data!$B48,raw_data!$F$3:$F$330,0), MATCH(data!I$3,raw_data!$A$3:$CR$3,0))</f>
        <v>39131.538229376216</v>
      </c>
      <c r="J48" s="87">
        <f>INDEX(raw_data!$A$3:$CR$330,MATCH(data!$B48,raw_data!$F$3:$F$330,0), MATCH(data!J$3,raw_data!$A$3:$CR$3,0))</f>
        <v>46037.103799266137</v>
      </c>
      <c r="K48" s="61">
        <f>INDEX(raw_data!$A$3:$CR$330,MATCH(data!$B48,raw_data!$F$3:$F$330,0), MATCH(data!K$3,raw_data!$A$3:$CR$3,0))</f>
        <v>2.2000000000000002</v>
      </c>
      <c r="L48" s="20">
        <f>INDEX(raw_data!$A$3:$CR$330,MATCH(data!$B48,raw_data!$F$3:$F$330,0), MATCH(data!L$3,raw_data!$A$3:$CR$3,0))</f>
        <v>4.5</v>
      </c>
      <c r="M48" s="20">
        <f>INDEX(raw_data!$A$3:$CR$330,MATCH(data!$B48,raw_data!$F$3:$F$330,0), MATCH(data!M$3,raw_data!$A$3:$CR$3,0))</f>
        <v>4.5</v>
      </c>
      <c r="N48" s="20">
        <f>INDEX(raw_data!$A$3:$CR$330,MATCH(data!$B48,raw_data!$F$3:$F$330,0), MATCH(data!N$3,raw_data!$A$3:$CR$3,0))</f>
        <v>0</v>
      </c>
      <c r="O48" s="20">
        <f>INDEX(raw_data!$A$3:$CR$330,MATCH(data!$B48,raw_data!$F$3:$F$330,0), MATCH(data!O$3,raw_data!$A$3:$CR$3,0))</f>
        <v>8</v>
      </c>
      <c r="P48" s="20">
        <f>INDEX(raw_data!$A$3:$CR$330,MATCH(data!$B48,raw_data!$F$3:$F$330,0), MATCH(data!P$3,raw_data!$A$3:$CR$3,0))</f>
        <v>5</v>
      </c>
      <c r="Q48" s="20">
        <f>INDEX(raw_data!$A$3:$CR$330,MATCH(data!$B48,raw_data!$F$3:$F$330,0), MATCH(data!Q$3,raw_data!$A$3:$CR$3,0))</f>
        <v>0</v>
      </c>
      <c r="R48" s="20">
        <f>INDEX(raw_data!$A$3:$CR$330,MATCH(data!$B48,raw_data!$F$3:$F$330,0), MATCH(data!R$3,raw_data!$A$3:$CR$3,0))</f>
        <v>3.5</v>
      </c>
      <c r="S48" s="20">
        <f>INDEX(raw_data!$A$3:$CR$330,MATCH(data!$B48,raw_data!$F$3:$F$330,0), MATCH(data!S$3,raw_data!$A$3:$CR$3,0))</f>
        <v>3.5</v>
      </c>
      <c r="T48" s="20">
        <f>INDEX(raw_data!$A$3:$CR$330,MATCH(data!$B48,raw_data!$F$3:$F$330,0), MATCH(data!T$3,raw_data!$A$3:$CR$3,0))</f>
        <v>0</v>
      </c>
      <c r="U48" s="20">
        <f>INDEX(raw_data!$A$3:$CR$330,MATCH(data!$B48,raw_data!$F$3:$F$330,0), MATCH(data!U$3,raw_data!$A$3:$CR$3,0))</f>
        <v>0</v>
      </c>
      <c r="V48" s="20">
        <f>INDEX(raw_data!$A$3:$CR$330,MATCH(data!$B48,raw_data!$F$3:$F$330,0), MATCH(data!V$3,raw_data!$A$3:$CR$3,0))</f>
        <v>0</v>
      </c>
      <c r="W48" s="20">
        <v>0</v>
      </c>
      <c r="X48" s="20">
        <f>INDEX(raw_data!$A$3:$CR$330,MATCH(data!$B48,raw_data!$F$3:$F$330,0), MATCH(data!X$3,raw_data!$A$3:$CR$3,0))</f>
        <v>0</v>
      </c>
      <c r="Y48" s="20">
        <f>INDEX(raw_data!$A$3:$CR$330,MATCH(data!$B48,raw_data!$F$3:$F$330,0), MATCH(data!Y$3,raw_data!$A$3:$CR$3,0))</f>
        <v>0</v>
      </c>
      <c r="Z48" s="20">
        <f>INDEX(raw_data!$A$3:$CR$330,MATCH(data!$B48,raw_data!$F$3:$F$330,0), MATCH(data!Z$3,raw_data!$A$3:$CR$3,0))</f>
        <v>0</v>
      </c>
      <c r="AA48" s="20">
        <f>INDEX(raw_data!$A$3:$CR$330,MATCH(data!$B48,raw_data!$F$3:$F$330,0), MATCH(data!AA$3,raw_data!$A$3:$CR$3,0))</f>
        <v>0</v>
      </c>
      <c r="AB48" s="20">
        <f>INDEX(raw_data!$A$3:$CR$330,MATCH(data!$B48,raw_data!$F$3:$F$330,0), MATCH(data!AB$3,raw_data!$A$3:$CR$3,0))</f>
        <v>0</v>
      </c>
      <c r="AC48" s="20">
        <f>INDEX(raw_data!$A$3:$CR$330,MATCH(data!$B48,raw_data!$F$3:$F$330,0), MATCH(data!AC$3,raw_data!$A$3:$CR$3,0))</f>
        <v>0</v>
      </c>
      <c r="AD48" s="20">
        <f>INDEX(raw_data!$A$3:$CR$330,MATCH(data!$B48,raw_data!$F$3:$F$330,0), MATCH(data!AD$3,raw_data!$A$3:$CR$3,0))</f>
        <v>0</v>
      </c>
      <c r="AE48" s="20">
        <f>INDEX(raw_data!$A$3:$CR$330,MATCH(data!$B48,raw_data!$F$3:$F$330,0), MATCH(data!AE$3,raw_data!$A$3:$CR$3,0))</f>
        <v>0</v>
      </c>
      <c r="AF48" s="20">
        <f>INDEX(raw_data!$A$3:$CR$330,MATCH(data!$B48,raw_data!$F$3:$F$330,0), MATCH(data!AF$3,raw_data!$A$3:$CR$3,0))</f>
        <v>0</v>
      </c>
      <c r="AG48" s="20" t="str">
        <f>INDEX(raw_data!$A$3:$CR$330,MATCH(data!$B48,raw_data!$F$3:$F$330,0), MATCH(data!AG$3,raw_data!$A$3:$CR$3,0))</f>
        <v>Jo et al. (2021); The Lancet https://www.thelancet.com/journals/eclinm/article/PIIS2589-5370(20)30451-X/fulltext#seccesectitle0021</v>
      </c>
      <c r="AH48" s="20" t="str">
        <f>INDEX(raw_data!$A$3:$CR$330,MATCH(data!$B48,raw_data!$F$3:$F$330,0), MATCH(data!AH$3,raw_data!$A$3:$CR$3,0))</f>
        <v>Contact investigation with TB treatment and provision of short-course isoniazid preventive therapy (children under 15)</v>
      </c>
      <c r="AI48" s="61">
        <f t="shared" si="2"/>
        <v>103.80394889827267</v>
      </c>
    </row>
    <row r="49" spans="1:35">
      <c r="A49" s="20" t="str">
        <f>INDEX(raw_data!$A$3:$CR$330,MATCH(data!$B49,raw_data!$F$3:$F$330,0), MATCH(data!A$3,raw_data!$A$3:$CR$3,0))</f>
        <v>TB</v>
      </c>
      <c r="B49" s="22" t="s">
        <v>458</v>
      </c>
      <c r="C49" s="20" t="str">
        <f>INDEX(raw_data!$A$3:$CR$330,MATCH(data!$B49,raw_data!$F$3:$F$330,0), MATCH(data!C$3,raw_data!$A$3:$CR$3,0))</f>
        <v>Isonized Preventive Therapy for HIV+ pregnant women</v>
      </c>
      <c r="D49" s="20" t="str">
        <f>INDEX(raw_data!$A$3:$CR$330,MATCH(data!$B49,raw_data!$F$3:$F$330,0), MATCH(data!D$3,raw_data!$A$3:$CR$3,0))</f>
        <v>1 year</v>
      </c>
      <c r="E49" s="61">
        <f>INDEX(raw_data!$A$3:$CR$330,MATCH(data!$B49,raw_data!$F$3:$F$330,0), MATCH(data!E$3,raw_data!$A$3:$CR$3,0))</f>
        <v>20.286999999999999</v>
      </c>
      <c r="F49" s="61">
        <f>INDEX(raw_data!$A$3:$CR$330,MATCH(data!$B49,raw_data!$F$3:$F$330,0), MATCH(data!F$3,raw_data!$A$3:$CR$3,0))</f>
        <v>24.332400000000003</v>
      </c>
      <c r="G49" s="61">
        <f t="shared" si="1"/>
        <v>20.128997402597403</v>
      </c>
      <c r="H49" s="87">
        <f>INDEX(raw_data!$A$3:$CR$330,MATCH(data!$B49,raw_data!$F$3:$F$330,0), MATCH(data!H$3,raw_data!$A$3:$CR$3,0))</f>
        <v>85</v>
      </c>
      <c r="I49" s="87">
        <f>INDEX(raw_data!$A$3:$CR$330,MATCH(data!$B49,raw_data!$F$3:$F$330,0), MATCH(data!I$3,raw_data!$A$3:$CR$3,0))</f>
        <v>108230.42951255506</v>
      </c>
      <c r="J49" s="87">
        <f>INDEX(raw_data!$A$3:$CR$330,MATCH(data!$B49,raw_data!$F$3:$F$330,0), MATCH(data!J$3,raw_data!$A$3:$CR$3,0))</f>
        <v>127329.91707359419</v>
      </c>
      <c r="K49" s="61">
        <f>INDEX(raw_data!$A$3:$CR$330,MATCH(data!$B49,raw_data!$F$3:$F$330,0), MATCH(data!K$3,raw_data!$A$3:$CR$3,0))</f>
        <v>11.269526260549664</v>
      </c>
      <c r="L49" s="20">
        <f>INDEX(raw_data!$A$3:$CR$330,MATCH(data!$B49,raw_data!$F$3:$F$330,0), MATCH(data!L$3,raw_data!$A$3:$CR$3,0))</f>
        <v>4.5</v>
      </c>
      <c r="M49" s="20">
        <f>INDEX(raw_data!$A$3:$CR$330,MATCH(data!$B49,raw_data!$F$3:$F$330,0), MATCH(data!M$3,raw_data!$A$3:$CR$3,0))</f>
        <v>4.5</v>
      </c>
      <c r="N49" s="20">
        <f>INDEX(raw_data!$A$3:$CR$330,MATCH(data!$B49,raw_data!$F$3:$F$330,0), MATCH(data!N$3,raw_data!$A$3:$CR$3,0))</f>
        <v>0</v>
      </c>
      <c r="O49" s="20">
        <f>INDEX(raw_data!$A$3:$CR$330,MATCH(data!$B49,raw_data!$F$3:$F$330,0), MATCH(data!O$3,raw_data!$A$3:$CR$3,0))</f>
        <v>8</v>
      </c>
      <c r="P49" s="20">
        <f>INDEX(raw_data!$A$3:$CR$330,MATCH(data!$B49,raw_data!$F$3:$F$330,0), MATCH(data!P$3,raw_data!$A$3:$CR$3,0))</f>
        <v>5</v>
      </c>
      <c r="Q49" s="20">
        <f>INDEX(raw_data!$A$3:$CR$330,MATCH(data!$B49,raw_data!$F$3:$F$330,0), MATCH(data!Q$3,raw_data!$A$3:$CR$3,0))</f>
        <v>0</v>
      </c>
      <c r="R49" s="20">
        <f>INDEX(raw_data!$A$3:$CR$330,MATCH(data!$B49,raw_data!$F$3:$F$330,0), MATCH(data!R$3,raw_data!$A$3:$CR$3,0))</f>
        <v>3.5</v>
      </c>
      <c r="S49" s="20">
        <f>INDEX(raw_data!$A$3:$CR$330,MATCH(data!$B49,raw_data!$F$3:$F$330,0), MATCH(data!S$3,raw_data!$A$3:$CR$3,0))</f>
        <v>3.5</v>
      </c>
      <c r="T49" s="20">
        <f>INDEX(raw_data!$A$3:$CR$330,MATCH(data!$B49,raw_data!$F$3:$F$330,0), MATCH(data!T$3,raw_data!$A$3:$CR$3,0))</f>
        <v>0</v>
      </c>
      <c r="U49" s="20">
        <f>INDEX(raw_data!$A$3:$CR$330,MATCH(data!$B49,raw_data!$F$3:$F$330,0), MATCH(data!U$3,raw_data!$A$3:$CR$3,0))</f>
        <v>0</v>
      </c>
      <c r="V49" s="20">
        <f>INDEX(raw_data!$A$3:$CR$330,MATCH(data!$B49,raw_data!$F$3:$F$330,0), MATCH(data!V$3,raw_data!$A$3:$CR$3,0))</f>
        <v>0</v>
      </c>
      <c r="W49" s="20">
        <v>0</v>
      </c>
      <c r="X49" s="20">
        <f>INDEX(raw_data!$A$3:$CR$330,MATCH(data!$B49,raw_data!$F$3:$F$330,0), MATCH(data!X$3,raw_data!$A$3:$CR$3,0))</f>
        <v>0</v>
      </c>
      <c r="Y49" s="20">
        <f>INDEX(raw_data!$A$3:$CR$330,MATCH(data!$B49,raw_data!$F$3:$F$330,0), MATCH(data!Y$3,raw_data!$A$3:$CR$3,0))</f>
        <v>0</v>
      </c>
      <c r="Z49" s="20">
        <f>INDEX(raw_data!$A$3:$CR$330,MATCH(data!$B49,raw_data!$F$3:$F$330,0), MATCH(data!Z$3,raw_data!$A$3:$CR$3,0))</f>
        <v>0</v>
      </c>
      <c r="AA49" s="20">
        <f>INDEX(raw_data!$A$3:$CR$330,MATCH(data!$B49,raw_data!$F$3:$F$330,0), MATCH(data!AA$3,raw_data!$A$3:$CR$3,0))</f>
        <v>0</v>
      </c>
      <c r="AB49" s="20">
        <f>INDEX(raw_data!$A$3:$CR$330,MATCH(data!$B49,raw_data!$F$3:$F$330,0), MATCH(data!AB$3,raw_data!$A$3:$CR$3,0))</f>
        <v>0</v>
      </c>
      <c r="AC49" s="20">
        <f>INDEX(raw_data!$A$3:$CR$330,MATCH(data!$B49,raw_data!$F$3:$F$330,0), MATCH(data!AC$3,raw_data!$A$3:$CR$3,0))</f>
        <v>0</v>
      </c>
      <c r="AD49" s="20">
        <f>INDEX(raw_data!$A$3:$CR$330,MATCH(data!$B49,raw_data!$F$3:$F$330,0), MATCH(data!AD$3,raw_data!$A$3:$CR$3,0))</f>
        <v>0</v>
      </c>
      <c r="AE49" s="20">
        <f>INDEX(raw_data!$A$3:$CR$330,MATCH(data!$B49,raw_data!$F$3:$F$330,0), MATCH(data!AE$3,raw_data!$A$3:$CR$3,0))</f>
        <v>0</v>
      </c>
      <c r="AF49" s="20">
        <f>INDEX(raw_data!$A$3:$CR$330,MATCH(data!$B49,raw_data!$F$3:$F$330,0), MATCH(data!AF$3,raw_data!$A$3:$CR$3,0))</f>
        <v>0</v>
      </c>
      <c r="AG49" s="20" t="str">
        <f>INDEX(raw_data!$A$3:$CR$330,MATCH(data!$B49,raw_data!$F$3:$F$330,0), MATCH(data!AG$3,raw_data!$A$3:$CR$3,0))</f>
        <v>Kapoor (2016); Int J Tuberc Lung Dis</v>
      </c>
      <c r="AH49" s="20" t="str">
        <f>INDEX(raw_data!$A$3:$CR$330,MATCH(data!$B49,raw_data!$F$3:$F$330,0), MATCH(data!AH$3,raw_data!$A$3:$CR$3,0))</f>
        <v>Isoniazid preventive therapy (IPT) therapy for all HIV+ pregnant women regardless of CD4 count</v>
      </c>
      <c r="AI49" s="61">
        <f t="shared" si="2"/>
        <v>1.1994084881944105</v>
      </c>
    </row>
    <row r="50" spans="1:35">
      <c r="A50" s="20" t="str">
        <f>INDEX(raw_data!$A$3:$CR$330,MATCH(data!$B50,raw_data!$F$3:$F$330,0), MATCH(data!A$3,raw_data!$A$3:$CR$3,0))</f>
        <v>TB</v>
      </c>
      <c r="B50" s="22" t="s">
        <v>466</v>
      </c>
      <c r="C50" s="20" t="str">
        <f>INDEX(raw_data!$A$3:$CR$330,MATCH(data!$B50,raw_data!$F$3:$F$330,0), MATCH(data!C$3,raw_data!$A$3:$CR$3,0))</f>
        <v>Isonized Preventive Therapy for HIV+ people</v>
      </c>
      <c r="D50" s="20" t="str">
        <f>INDEX(raw_data!$A$3:$CR$330,MATCH(data!$B50,raw_data!$F$3:$F$330,0), MATCH(data!D$3,raw_data!$A$3:$CR$3,0))</f>
        <v>20 Years</v>
      </c>
      <c r="E50" s="61">
        <f>INDEX(raw_data!$A$3:$CR$330,MATCH(data!$B50,raw_data!$F$3:$F$330,0), MATCH(data!E$3,raw_data!$A$3:$CR$3,0))</f>
        <v>10.843</v>
      </c>
      <c r="F50" s="61">
        <f>INDEX(raw_data!$A$3:$CR$330,MATCH(data!$B50,raw_data!$F$3:$F$330,0), MATCH(data!F$3,raw_data!$A$3:$CR$3,0))</f>
        <v>11.971553999999999</v>
      </c>
      <c r="G50" s="61">
        <f t="shared" si="1"/>
        <v>10.765262636363637</v>
      </c>
      <c r="H50" s="87">
        <f>INDEX(raw_data!$A$3:$CR$330,MATCH(data!$B50,raw_data!$F$3:$F$330,0), MATCH(data!H$3,raw_data!$A$3:$CR$3,0))</f>
        <v>85</v>
      </c>
      <c r="I50" s="87">
        <f>INDEX(raw_data!$A$3:$CR$330,MATCH(data!$B50,raw_data!$F$3:$F$330,0), MATCH(data!I$3,raw_data!$A$3:$CR$3,0))</f>
        <v>1173000</v>
      </c>
      <c r="J50" s="87">
        <f>INDEX(raw_data!$A$3:$CR$330,MATCH(data!$B50,raw_data!$F$3:$F$330,0), MATCH(data!J$3,raw_data!$A$3:$CR$3,0))</f>
        <v>1380000</v>
      </c>
      <c r="K50" s="61">
        <f>INDEX(raw_data!$A$3:$CR$330,MATCH(data!$B50,raw_data!$F$3:$F$330,0), MATCH(data!K$3,raw_data!$A$3:$CR$3,0))</f>
        <v>11.269526260549664</v>
      </c>
      <c r="L50" s="20">
        <f>INDEX(raw_data!$A$3:$CR$330,MATCH(data!$B50,raw_data!$F$3:$F$330,0), MATCH(data!L$3,raw_data!$A$3:$CR$3,0))</f>
        <v>4.5</v>
      </c>
      <c r="M50" s="20">
        <f>INDEX(raw_data!$A$3:$CR$330,MATCH(data!$B50,raw_data!$F$3:$F$330,0), MATCH(data!M$3,raw_data!$A$3:$CR$3,0))</f>
        <v>4.5</v>
      </c>
      <c r="N50" s="20">
        <f>INDEX(raw_data!$A$3:$CR$330,MATCH(data!$B50,raw_data!$F$3:$F$330,0), MATCH(data!N$3,raw_data!$A$3:$CR$3,0))</f>
        <v>0</v>
      </c>
      <c r="O50" s="20">
        <f>INDEX(raw_data!$A$3:$CR$330,MATCH(data!$B50,raw_data!$F$3:$F$330,0), MATCH(data!O$3,raw_data!$A$3:$CR$3,0))</f>
        <v>8</v>
      </c>
      <c r="P50" s="20">
        <f>INDEX(raw_data!$A$3:$CR$330,MATCH(data!$B50,raw_data!$F$3:$F$330,0), MATCH(data!P$3,raw_data!$A$3:$CR$3,0))</f>
        <v>5</v>
      </c>
      <c r="Q50" s="20">
        <f>INDEX(raw_data!$A$3:$CR$330,MATCH(data!$B50,raw_data!$F$3:$F$330,0), MATCH(data!Q$3,raw_data!$A$3:$CR$3,0))</f>
        <v>0</v>
      </c>
      <c r="R50" s="20">
        <f>INDEX(raw_data!$A$3:$CR$330,MATCH(data!$B50,raw_data!$F$3:$F$330,0), MATCH(data!R$3,raw_data!$A$3:$CR$3,0))</f>
        <v>3.5</v>
      </c>
      <c r="S50" s="20">
        <f>INDEX(raw_data!$A$3:$CR$330,MATCH(data!$B50,raw_data!$F$3:$F$330,0), MATCH(data!S$3,raw_data!$A$3:$CR$3,0))</f>
        <v>3.5</v>
      </c>
      <c r="T50" s="20">
        <f>INDEX(raw_data!$A$3:$CR$330,MATCH(data!$B50,raw_data!$F$3:$F$330,0), MATCH(data!T$3,raw_data!$A$3:$CR$3,0))</f>
        <v>0</v>
      </c>
      <c r="U50" s="20">
        <f>INDEX(raw_data!$A$3:$CR$330,MATCH(data!$B50,raw_data!$F$3:$F$330,0), MATCH(data!U$3,raw_data!$A$3:$CR$3,0))</f>
        <v>0</v>
      </c>
      <c r="V50" s="20">
        <f>INDEX(raw_data!$A$3:$CR$330,MATCH(data!$B50,raw_data!$F$3:$F$330,0), MATCH(data!V$3,raw_data!$A$3:$CR$3,0))</f>
        <v>0</v>
      </c>
      <c r="W50" s="20">
        <v>0</v>
      </c>
      <c r="X50" s="20">
        <f>INDEX(raw_data!$A$3:$CR$330,MATCH(data!$B50,raw_data!$F$3:$F$330,0), MATCH(data!X$3,raw_data!$A$3:$CR$3,0))</f>
        <v>0</v>
      </c>
      <c r="Y50" s="20">
        <f>INDEX(raw_data!$A$3:$CR$330,MATCH(data!$B50,raw_data!$F$3:$F$330,0), MATCH(data!Y$3,raw_data!$A$3:$CR$3,0))</f>
        <v>0</v>
      </c>
      <c r="Z50" s="20">
        <f>INDEX(raw_data!$A$3:$CR$330,MATCH(data!$B50,raw_data!$F$3:$F$330,0), MATCH(data!Z$3,raw_data!$A$3:$CR$3,0))</f>
        <v>0</v>
      </c>
      <c r="AA50" s="20">
        <f>INDEX(raw_data!$A$3:$CR$330,MATCH(data!$B50,raw_data!$F$3:$F$330,0), MATCH(data!AA$3,raw_data!$A$3:$CR$3,0))</f>
        <v>0</v>
      </c>
      <c r="AB50" s="20">
        <f>INDEX(raw_data!$A$3:$CR$330,MATCH(data!$B50,raw_data!$F$3:$F$330,0), MATCH(data!AB$3,raw_data!$A$3:$CR$3,0))</f>
        <v>0</v>
      </c>
      <c r="AC50" s="20">
        <f>INDEX(raw_data!$A$3:$CR$330,MATCH(data!$B50,raw_data!$F$3:$F$330,0), MATCH(data!AC$3,raw_data!$A$3:$CR$3,0))</f>
        <v>0</v>
      </c>
      <c r="AD50" s="20">
        <f>INDEX(raw_data!$A$3:$CR$330,MATCH(data!$B50,raw_data!$F$3:$F$330,0), MATCH(data!AD$3,raw_data!$A$3:$CR$3,0))</f>
        <v>0</v>
      </c>
      <c r="AE50" s="20">
        <f>INDEX(raw_data!$A$3:$CR$330,MATCH(data!$B50,raw_data!$F$3:$F$330,0), MATCH(data!AE$3,raw_data!$A$3:$CR$3,0))</f>
        <v>0</v>
      </c>
      <c r="AF50" s="20">
        <f>INDEX(raw_data!$A$3:$CR$330,MATCH(data!$B50,raw_data!$F$3:$F$330,0), MATCH(data!AF$3,raw_data!$A$3:$CR$3,0))</f>
        <v>0</v>
      </c>
      <c r="AG50" s="20" t="str">
        <f>INDEX(raw_data!$A$3:$CR$330,MATCH(data!$B50,raw_data!$F$3:$F$330,0), MATCH(data!AG$3,raw_data!$A$3:$CR$3,0))</f>
        <v>Johnson (2018); Clin Infect Dis</v>
      </c>
      <c r="AH50" s="20" t="str">
        <f>INDEX(raw_data!$A$3:$CR$330,MATCH(data!$B50,raw_data!$F$3:$F$330,0), MATCH(data!AH$3,raw_data!$A$3:$CR$3,0))</f>
        <v>Regimen of 9 months of daily isoniazid (isoniazid preventive therapy)</v>
      </c>
      <c r="AI50" s="61">
        <f t="shared" si="2"/>
        <v>1.1040813428018075</v>
      </c>
    </row>
    <row r="51" spans="1:35">
      <c r="A51" s="20" t="str">
        <f>INDEX(raw_data!$A$3:$CR$330,MATCH(data!$B51,raw_data!$F$3:$F$330,0), MATCH(data!A$3,raw_data!$A$3:$CR$3,0))</f>
        <v>TB</v>
      </c>
      <c r="B51" s="22" t="s">
        <v>480</v>
      </c>
      <c r="C51" s="20" t="str">
        <f>INDEX(raw_data!$A$3:$CR$330,MATCH(data!$B51,raw_data!$F$3:$F$330,0), MATCH(data!C$3,raw_data!$A$3:$CR$3,0))</f>
        <v>First line treatment of smear positive cases (95% coverage)</v>
      </c>
      <c r="D51" s="20" t="str">
        <f>INDEX(raw_data!$A$3:$CR$330,MATCH(data!$B51,raw_data!$F$3:$F$330,0), MATCH(data!D$3,raw_data!$A$3:$CR$3,0))</f>
        <v>1 year</v>
      </c>
      <c r="E51" s="61">
        <f>INDEX(raw_data!$A$3:$CR$330,MATCH(data!$B51,raw_data!$F$3:$F$330,0), MATCH(data!E$3,raw_data!$A$3:$CR$3,0))</f>
        <v>72.258064516129039</v>
      </c>
      <c r="F51" s="61">
        <f>INDEX(raw_data!$A$3:$CR$330,MATCH(data!$B51,raw_data!$F$3:$F$330,0), MATCH(data!F$3,raw_data!$A$3:$CR$3,0))</f>
        <v>325.48501991511472</v>
      </c>
      <c r="G51" s="61">
        <f t="shared" si="1"/>
        <v>70.14452542577115</v>
      </c>
      <c r="H51" s="87">
        <f>INDEX(raw_data!$A$3:$CR$330,MATCH(data!$B51,raw_data!$F$3:$F$330,0), MATCH(data!H$3,raw_data!$A$3:$CR$3,0))</f>
        <v>85</v>
      </c>
      <c r="I51" s="87">
        <f>INDEX(raw_data!$A$3:$CR$330,MATCH(data!$B51,raw_data!$F$3:$F$330,0), MATCH(data!I$3,raw_data!$A$3:$CR$3,0))</f>
        <v>39136.418250000002</v>
      </c>
      <c r="J51" s="87">
        <f>INDEX(raw_data!$A$3:$CR$330,MATCH(data!$B51,raw_data!$F$3:$F$330,0), MATCH(data!J$3,raw_data!$A$3:$CR$3,0))</f>
        <v>46042.845000000001</v>
      </c>
      <c r="K51" s="61">
        <f>INDEX(raw_data!$A$3:$CR$330,MATCH(data!$B51,raw_data!$F$3:$F$330,0), MATCH(data!K$3,raw_data!$A$3:$CR$3,0))</f>
        <v>37.322551980090886</v>
      </c>
      <c r="L51" s="20">
        <f>INDEX(raw_data!$A$3:$CR$330,MATCH(data!$B51,raw_data!$F$3:$F$330,0), MATCH(data!L$3,raw_data!$A$3:$CR$3,0))</f>
        <v>4.5</v>
      </c>
      <c r="M51" s="20">
        <f>INDEX(raw_data!$A$3:$CR$330,MATCH(data!$B51,raw_data!$F$3:$F$330,0), MATCH(data!M$3,raw_data!$A$3:$CR$3,0))</f>
        <v>4.5</v>
      </c>
      <c r="N51" s="20">
        <f>INDEX(raw_data!$A$3:$CR$330,MATCH(data!$B51,raw_data!$F$3:$F$330,0), MATCH(data!N$3,raw_data!$A$3:$CR$3,0))</f>
        <v>0</v>
      </c>
      <c r="O51" s="20">
        <f>INDEX(raw_data!$A$3:$CR$330,MATCH(data!$B51,raw_data!$F$3:$F$330,0), MATCH(data!O$3,raw_data!$A$3:$CR$3,0))</f>
        <v>8</v>
      </c>
      <c r="P51" s="20">
        <f>INDEX(raw_data!$A$3:$CR$330,MATCH(data!$B51,raw_data!$F$3:$F$330,0), MATCH(data!P$3,raw_data!$A$3:$CR$3,0))</f>
        <v>5</v>
      </c>
      <c r="Q51" s="20">
        <f>INDEX(raw_data!$A$3:$CR$330,MATCH(data!$B51,raw_data!$F$3:$F$330,0), MATCH(data!Q$3,raw_data!$A$3:$CR$3,0))</f>
        <v>0</v>
      </c>
      <c r="R51" s="20">
        <f>INDEX(raw_data!$A$3:$CR$330,MATCH(data!$B51,raw_data!$F$3:$F$330,0), MATCH(data!R$3,raw_data!$A$3:$CR$3,0))</f>
        <v>3.5</v>
      </c>
      <c r="S51" s="20">
        <f>INDEX(raw_data!$A$3:$CR$330,MATCH(data!$B51,raw_data!$F$3:$F$330,0), MATCH(data!S$3,raw_data!$A$3:$CR$3,0))</f>
        <v>3.5</v>
      </c>
      <c r="T51" s="20">
        <f>INDEX(raw_data!$A$3:$CR$330,MATCH(data!$B51,raw_data!$F$3:$F$330,0), MATCH(data!T$3,raw_data!$A$3:$CR$3,0))</f>
        <v>0</v>
      </c>
      <c r="U51" s="20">
        <f>INDEX(raw_data!$A$3:$CR$330,MATCH(data!$B51,raw_data!$F$3:$F$330,0), MATCH(data!U$3,raw_data!$A$3:$CR$3,0))</f>
        <v>0</v>
      </c>
      <c r="V51" s="20">
        <f>INDEX(raw_data!$A$3:$CR$330,MATCH(data!$B51,raw_data!$F$3:$F$330,0), MATCH(data!V$3,raw_data!$A$3:$CR$3,0))</f>
        <v>0</v>
      </c>
      <c r="W51" s="20">
        <v>0</v>
      </c>
      <c r="X51" s="20">
        <f>INDEX(raw_data!$A$3:$CR$330,MATCH(data!$B51,raw_data!$F$3:$F$330,0), MATCH(data!X$3,raw_data!$A$3:$CR$3,0))</f>
        <v>0</v>
      </c>
      <c r="Y51" s="20">
        <f>INDEX(raw_data!$A$3:$CR$330,MATCH(data!$B51,raw_data!$F$3:$F$330,0), MATCH(data!Y$3,raw_data!$A$3:$CR$3,0))</f>
        <v>0</v>
      </c>
      <c r="Z51" s="20">
        <f>INDEX(raw_data!$A$3:$CR$330,MATCH(data!$B51,raw_data!$F$3:$F$330,0), MATCH(data!Z$3,raw_data!$A$3:$CR$3,0))</f>
        <v>0</v>
      </c>
      <c r="AA51" s="20">
        <f>INDEX(raw_data!$A$3:$CR$330,MATCH(data!$B51,raw_data!$F$3:$F$330,0), MATCH(data!AA$3,raw_data!$A$3:$CR$3,0))</f>
        <v>0</v>
      </c>
      <c r="AB51" s="20">
        <f>INDEX(raw_data!$A$3:$CR$330,MATCH(data!$B51,raw_data!$F$3:$F$330,0), MATCH(data!AB$3,raw_data!$A$3:$CR$3,0))</f>
        <v>0</v>
      </c>
      <c r="AC51" s="20">
        <f>INDEX(raw_data!$A$3:$CR$330,MATCH(data!$B51,raw_data!$F$3:$F$330,0), MATCH(data!AC$3,raw_data!$A$3:$CR$3,0))</f>
        <v>0</v>
      </c>
      <c r="AD51" s="20">
        <f>INDEX(raw_data!$A$3:$CR$330,MATCH(data!$B51,raw_data!$F$3:$F$330,0), MATCH(data!AD$3,raw_data!$A$3:$CR$3,0))</f>
        <v>0</v>
      </c>
      <c r="AE51" s="20">
        <f>INDEX(raw_data!$A$3:$CR$330,MATCH(data!$B51,raw_data!$F$3:$F$330,0), MATCH(data!AE$3,raw_data!$A$3:$CR$3,0))</f>
        <v>0</v>
      </c>
      <c r="AF51" s="20">
        <f>INDEX(raw_data!$A$3:$CR$330,MATCH(data!$B51,raw_data!$F$3:$F$330,0), MATCH(data!AF$3,raw_data!$A$3:$CR$3,0))</f>
        <v>0</v>
      </c>
      <c r="AG51" s="20" t="str">
        <f>INDEX(raw_data!$A$3:$CR$330,MATCH(data!$B51,raw_data!$F$3:$F$330,0), MATCH(data!AG$3,raw_data!$A$3:$CR$3,0))</f>
        <v>Baltussen (2005); BMJ</v>
      </c>
      <c r="AH51" s="20" t="str">
        <f>INDEX(raw_data!$A$3:$CR$330,MATCH(data!$B51,raw_data!$F$3:$F$330,0), MATCH(data!AH$3,raw_data!$A$3:$CR$3,0))</f>
        <v>Minimal DOTS (95% coverage)</v>
      </c>
      <c r="AI51" s="61">
        <f t="shared" si="2"/>
        <v>4.5044801863252477</v>
      </c>
    </row>
    <row r="52" spans="1:35">
      <c r="A52" s="20" t="str">
        <f>INDEX(raw_data!$A$3:$CR$330,MATCH(data!$B52,raw_data!$F$3:$F$330,0), MATCH(data!A$3,raw_data!$A$3:$CR$3,0))</f>
        <v>TB</v>
      </c>
      <c r="B52" s="22" t="s">
        <v>484</v>
      </c>
      <c r="C52" s="20" t="str">
        <f>INDEX(raw_data!$A$3:$CR$330,MATCH(data!$B52,raw_data!$F$3:$F$330,0), MATCH(data!C$3,raw_data!$A$3:$CR$3,0))</f>
        <v>Full DOTS (smear-positive, smear negative and extrapulmonary cases)</v>
      </c>
      <c r="D52" s="20" t="str">
        <f>INDEX(raw_data!$A$3:$CR$330,MATCH(data!$B52,raw_data!$F$3:$F$330,0), MATCH(data!D$3,raw_data!$A$3:$CR$3,0))</f>
        <v>1 year</v>
      </c>
      <c r="E52" s="61">
        <f>INDEX(raw_data!$A$3:$CR$330,MATCH(data!$B52,raw_data!$F$3:$F$330,0), MATCH(data!E$3,raw_data!$A$3:$CR$3,0))</f>
        <v>78.726492401353951</v>
      </c>
      <c r="F52" s="61">
        <f>INDEX(raw_data!$A$3:$CR$330,MATCH(data!$B52,raw_data!$F$3:$F$330,0), MATCH(data!F$3,raw_data!$A$3:$CR$3,0))</f>
        <v>560.17234194711136</v>
      </c>
      <c r="G52" s="61">
        <f t="shared" si="1"/>
        <v>75.089009661437643</v>
      </c>
      <c r="H52" s="87">
        <f>INDEX(raw_data!$A$3:$CR$330,MATCH(data!$B52,raw_data!$F$3:$F$330,0), MATCH(data!H$3,raw_data!$A$3:$CR$3,0))</f>
        <v>33</v>
      </c>
      <c r="I52" s="87">
        <f>INDEX(raw_data!$A$3:$CR$330,MATCH(data!$B52,raw_data!$F$3:$F$330,0), MATCH(data!I$3,raw_data!$A$3:$CR$3,0))</f>
        <v>15566.1</v>
      </c>
      <c r="J52" s="87">
        <f>INDEX(raw_data!$A$3:$CR$330,MATCH(data!$B52,raw_data!$F$3:$F$330,0), MATCH(data!J$3,raw_data!$A$3:$CR$3,0))</f>
        <v>47170</v>
      </c>
      <c r="K52" s="61">
        <f>INDEX(raw_data!$A$3:$CR$330,MATCH(data!$B52,raw_data!$F$3:$F$330,0), MATCH(data!K$3,raw_data!$A$3:$CR$3,0))</f>
        <v>622.14637168141599</v>
      </c>
      <c r="L52" s="20">
        <f>INDEX(raw_data!$A$3:$CR$330,MATCH(data!$B52,raw_data!$F$3:$F$330,0), MATCH(data!L$3,raw_data!$A$3:$CR$3,0))</f>
        <v>2.5</v>
      </c>
      <c r="M52" s="20">
        <f>INDEX(raw_data!$A$3:$CR$330,MATCH(data!$B52,raw_data!$F$3:$F$330,0), MATCH(data!M$3,raw_data!$A$3:$CR$3,0))</f>
        <v>2.5</v>
      </c>
      <c r="N52" s="20">
        <f>INDEX(raw_data!$A$3:$CR$330,MATCH(data!$B52,raw_data!$F$3:$F$330,0), MATCH(data!N$3,raw_data!$A$3:$CR$3,0))</f>
        <v>0</v>
      </c>
      <c r="O52" s="20">
        <f>INDEX(raw_data!$A$3:$CR$330,MATCH(data!$B52,raw_data!$F$3:$F$330,0), MATCH(data!O$3,raw_data!$A$3:$CR$3,0))</f>
        <v>11.25</v>
      </c>
      <c r="P52" s="20">
        <f>INDEX(raw_data!$A$3:$CR$330,MATCH(data!$B52,raw_data!$F$3:$F$330,0), MATCH(data!P$3,raw_data!$A$3:$CR$3,0))</f>
        <v>5.25</v>
      </c>
      <c r="Q52" s="20">
        <f>INDEX(raw_data!$A$3:$CR$330,MATCH(data!$B52,raw_data!$F$3:$F$330,0), MATCH(data!Q$3,raw_data!$A$3:$CR$3,0))</f>
        <v>1.5</v>
      </c>
      <c r="R52" s="20">
        <f>INDEX(raw_data!$A$3:$CR$330,MATCH(data!$B52,raw_data!$F$3:$F$330,0), MATCH(data!R$3,raw_data!$A$3:$CR$3,0))</f>
        <v>1.5</v>
      </c>
      <c r="S52" s="20">
        <f>INDEX(raw_data!$A$3:$CR$330,MATCH(data!$B52,raw_data!$F$3:$F$330,0), MATCH(data!S$3,raw_data!$A$3:$CR$3,0))</f>
        <v>0</v>
      </c>
      <c r="T52" s="20">
        <f>INDEX(raw_data!$A$3:$CR$330,MATCH(data!$B52,raw_data!$F$3:$F$330,0), MATCH(data!T$3,raw_data!$A$3:$CR$3,0))</f>
        <v>0</v>
      </c>
      <c r="U52" s="20">
        <f>INDEX(raw_data!$A$3:$CR$330,MATCH(data!$B52,raw_data!$F$3:$F$330,0), MATCH(data!U$3,raw_data!$A$3:$CR$3,0))</f>
        <v>0</v>
      </c>
      <c r="V52" s="20">
        <f>INDEX(raw_data!$A$3:$CR$330,MATCH(data!$B52,raw_data!$F$3:$F$330,0), MATCH(data!V$3,raw_data!$A$3:$CR$3,0))</f>
        <v>0</v>
      </c>
      <c r="W52" s="20">
        <v>0</v>
      </c>
      <c r="X52" s="20">
        <f>INDEX(raw_data!$A$3:$CR$330,MATCH(data!$B52,raw_data!$F$3:$F$330,0), MATCH(data!X$3,raw_data!$A$3:$CR$3,0))</f>
        <v>0</v>
      </c>
      <c r="Y52" s="20">
        <f>INDEX(raw_data!$A$3:$CR$330,MATCH(data!$B52,raw_data!$F$3:$F$330,0), MATCH(data!Y$3,raw_data!$A$3:$CR$3,0))</f>
        <v>0</v>
      </c>
      <c r="Z52" s="20">
        <f>INDEX(raw_data!$A$3:$CR$330,MATCH(data!$B52,raw_data!$F$3:$F$330,0), MATCH(data!Z$3,raw_data!$A$3:$CR$3,0))</f>
        <v>0</v>
      </c>
      <c r="AA52" s="20">
        <f>INDEX(raw_data!$A$3:$CR$330,MATCH(data!$B52,raw_data!$F$3:$F$330,0), MATCH(data!AA$3,raw_data!$A$3:$CR$3,0))</f>
        <v>0</v>
      </c>
      <c r="AB52" s="20">
        <f>INDEX(raw_data!$A$3:$CR$330,MATCH(data!$B52,raw_data!$F$3:$F$330,0), MATCH(data!AB$3,raw_data!$A$3:$CR$3,0))</f>
        <v>0</v>
      </c>
      <c r="AC52" s="20">
        <f>INDEX(raw_data!$A$3:$CR$330,MATCH(data!$B52,raw_data!$F$3:$F$330,0), MATCH(data!AC$3,raw_data!$A$3:$CR$3,0))</f>
        <v>0</v>
      </c>
      <c r="AD52" s="20">
        <f>INDEX(raw_data!$A$3:$CR$330,MATCH(data!$B52,raw_data!$F$3:$F$330,0), MATCH(data!AD$3,raw_data!$A$3:$CR$3,0))</f>
        <v>0</v>
      </c>
      <c r="AE52" s="20">
        <f>INDEX(raw_data!$A$3:$CR$330,MATCH(data!$B52,raw_data!$F$3:$F$330,0), MATCH(data!AE$3,raw_data!$A$3:$CR$3,0))</f>
        <v>0</v>
      </c>
      <c r="AF52" s="20">
        <f>INDEX(raw_data!$A$3:$CR$330,MATCH(data!$B52,raw_data!$F$3:$F$330,0), MATCH(data!AF$3,raw_data!$A$3:$CR$3,0))</f>
        <v>0</v>
      </c>
      <c r="AG52" s="20" t="str">
        <f>INDEX(raw_data!$A$3:$CR$330,MATCH(data!$B52,raw_data!$F$3:$F$330,0), MATCH(data!AG$3,raw_data!$A$3:$CR$3,0))</f>
        <v>Baltussen (2005); BMJ</v>
      </c>
      <c r="AH52" s="20" t="str">
        <f>INDEX(raw_data!$A$3:$CR$330,MATCH(data!$B52,raw_data!$F$3:$F$330,0), MATCH(data!AH$3,raw_data!$A$3:$CR$3,0))</f>
        <v>Full DOTS (95% coverage)</v>
      </c>
      <c r="AI52" s="61">
        <f t="shared" si="2"/>
        <v>7.1154235996100015</v>
      </c>
    </row>
    <row r="53" spans="1:35">
      <c r="A53" s="20" t="str">
        <f>INDEX(raw_data!$A$3:$CR$330,MATCH(data!$B53,raw_data!$F$3:$F$330,0), MATCH(data!A$3,raw_data!$A$3:$CR$3,0))</f>
        <v>TB</v>
      </c>
      <c r="B53" s="22" t="s">
        <v>491</v>
      </c>
      <c r="C53" s="20" t="str">
        <f>INDEX(raw_data!$A$3:$CR$330,MATCH(data!$B53,raw_data!$F$3:$F$330,0), MATCH(data!C$3,raw_data!$A$3:$CR$3,0))</f>
        <v>Full combination DOTS  (smear-positive, smear negative, extrapulmonary cases, MDR cases)</v>
      </c>
      <c r="D53" s="20" t="str">
        <f>INDEX(raw_data!$A$3:$CR$330,MATCH(data!$B53,raw_data!$F$3:$F$330,0), MATCH(data!D$3,raw_data!$A$3:$CR$3,0))</f>
        <v>1 year</v>
      </c>
      <c r="E53" s="61">
        <f>INDEX(raw_data!$A$3:$CR$330,MATCH(data!$B53,raw_data!$F$3:$F$330,0), MATCH(data!E$3,raw_data!$A$3:$CR$3,0))</f>
        <v>78.667368924142735</v>
      </c>
      <c r="F53" s="61">
        <f>INDEX(raw_data!$A$3:$CR$330,MATCH(data!$B53,raw_data!$F$3:$F$330,0), MATCH(data!F$3,raw_data!$A$3:$CR$3,0))</f>
        <v>662.08612402858159</v>
      </c>
      <c r="G53" s="61">
        <f t="shared" si="1"/>
        <v>74.368108378502598</v>
      </c>
      <c r="H53" s="87">
        <f>INDEX(raw_data!$A$3:$CR$330,MATCH(data!$B53,raw_data!$F$3:$F$330,0), MATCH(data!H$3,raw_data!$A$3:$CR$3,0))</f>
        <v>33</v>
      </c>
      <c r="I53" s="87">
        <f>INDEX(raw_data!$A$3:$CR$330,MATCH(data!$B53,raw_data!$F$3:$F$330,0), MATCH(data!I$3,raw_data!$A$3:$CR$3,0))</f>
        <v>15906.444450000001</v>
      </c>
      <c r="J53" s="87">
        <f>INDEX(raw_data!$A$3:$CR$330,MATCH(data!$B53,raw_data!$F$3:$F$330,0), MATCH(data!J$3,raw_data!$A$3:$CR$3,0))</f>
        <v>48201.346818181817</v>
      </c>
      <c r="K53" s="61">
        <f>INDEX(raw_data!$A$3:$CR$330,MATCH(data!$B53,raw_data!$F$3:$F$330,0), MATCH(data!K$3,raw_data!$A$3:$CR$3,0))</f>
        <v>4375.9941229385304</v>
      </c>
      <c r="L53" s="20">
        <f>INDEX(raw_data!$A$3:$CR$330,MATCH(data!$B53,raw_data!$F$3:$F$330,0), MATCH(data!L$3,raw_data!$A$3:$CR$3,0))</f>
        <v>2.5</v>
      </c>
      <c r="M53" s="20">
        <f>INDEX(raw_data!$A$3:$CR$330,MATCH(data!$B53,raw_data!$F$3:$F$330,0), MATCH(data!M$3,raw_data!$A$3:$CR$3,0))</f>
        <v>2.5</v>
      </c>
      <c r="N53" s="20">
        <f>INDEX(raw_data!$A$3:$CR$330,MATCH(data!$B53,raw_data!$F$3:$F$330,0), MATCH(data!N$3,raw_data!$A$3:$CR$3,0))</f>
        <v>0</v>
      </c>
      <c r="O53" s="20">
        <f>INDEX(raw_data!$A$3:$CR$330,MATCH(data!$B53,raw_data!$F$3:$F$330,0), MATCH(data!O$3,raw_data!$A$3:$CR$3,0))</f>
        <v>11.25</v>
      </c>
      <c r="P53" s="20">
        <f>INDEX(raw_data!$A$3:$CR$330,MATCH(data!$B53,raw_data!$F$3:$F$330,0), MATCH(data!P$3,raw_data!$A$3:$CR$3,0))</f>
        <v>5.25</v>
      </c>
      <c r="Q53" s="20">
        <f>INDEX(raw_data!$A$3:$CR$330,MATCH(data!$B53,raw_data!$F$3:$F$330,0), MATCH(data!Q$3,raw_data!$A$3:$CR$3,0))</f>
        <v>1.5</v>
      </c>
      <c r="R53" s="20">
        <f>INDEX(raw_data!$A$3:$CR$330,MATCH(data!$B53,raw_data!$F$3:$F$330,0), MATCH(data!R$3,raw_data!$A$3:$CR$3,0))</f>
        <v>1.5</v>
      </c>
      <c r="S53" s="20">
        <f>INDEX(raw_data!$A$3:$CR$330,MATCH(data!$B53,raw_data!$F$3:$F$330,0), MATCH(data!S$3,raw_data!$A$3:$CR$3,0))</f>
        <v>0</v>
      </c>
      <c r="T53" s="20">
        <f>INDEX(raw_data!$A$3:$CR$330,MATCH(data!$B53,raw_data!$F$3:$F$330,0), MATCH(data!T$3,raw_data!$A$3:$CR$3,0))</f>
        <v>0</v>
      </c>
      <c r="U53" s="20">
        <f>INDEX(raw_data!$A$3:$CR$330,MATCH(data!$B53,raw_data!$F$3:$F$330,0), MATCH(data!U$3,raw_data!$A$3:$CR$3,0))</f>
        <v>0</v>
      </c>
      <c r="V53" s="20">
        <f>INDEX(raw_data!$A$3:$CR$330,MATCH(data!$B53,raw_data!$F$3:$F$330,0), MATCH(data!V$3,raw_data!$A$3:$CR$3,0))</f>
        <v>0</v>
      </c>
      <c r="W53" s="20">
        <v>0</v>
      </c>
      <c r="X53" s="20">
        <f>INDEX(raw_data!$A$3:$CR$330,MATCH(data!$B53,raw_data!$F$3:$F$330,0), MATCH(data!X$3,raw_data!$A$3:$CR$3,0))</f>
        <v>0</v>
      </c>
      <c r="Y53" s="20">
        <f>INDEX(raw_data!$A$3:$CR$330,MATCH(data!$B53,raw_data!$F$3:$F$330,0), MATCH(data!Y$3,raw_data!$A$3:$CR$3,0))</f>
        <v>0</v>
      </c>
      <c r="Z53" s="20">
        <f>INDEX(raw_data!$A$3:$CR$330,MATCH(data!$B53,raw_data!$F$3:$F$330,0), MATCH(data!Z$3,raw_data!$A$3:$CR$3,0))</f>
        <v>0</v>
      </c>
      <c r="AA53" s="20">
        <f>INDEX(raw_data!$A$3:$CR$330,MATCH(data!$B53,raw_data!$F$3:$F$330,0), MATCH(data!AA$3,raw_data!$A$3:$CR$3,0))</f>
        <v>0</v>
      </c>
      <c r="AB53" s="20">
        <f>INDEX(raw_data!$A$3:$CR$330,MATCH(data!$B53,raw_data!$F$3:$F$330,0), MATCH(data!AB$3,raw_data!$A$3:$CR$3,0))</f>
        <v>0</v>
      </c>
      <c r="AC53" s="20">
        <f>INDEX(raw_data!$A$3:$CR$330,MATCH(data!$B53,raw_data!$F$3:$F$330,0), MATCH(data!AC$3,raw_data!$A$3:$CR$3,0))</f>
        <v>0</v>
      </c>
      <c r="AD53" s="20">
        <f>INDEX(raw_data!$A$3:$CR$330,MATCH(data!$B53,raw_data!$F$3:$F$330,0), MATCH(data!AD$3,raw_data!$A$3:$CR$3,0))</f>
        <v>0</v>
      </c>
      <c r="AE53" s="20">
        <f>INDEX(raw_data!$A$3:$CR$330,MATCH(data!$B53,raw_data!$F$3:$F$330,0), MATCH(data!AE$3,raw_data!$A$3:$CR$3,0))</f>
        <v>0</v>
      </c>
      <c r="AF53" s="20">
        <f>INDEX(raw_data!$A$3:$CR$330,MATCH(data!$B53,raw_data!$F$3:$F$330,0), MATCH(data!AF$3,raw_data!$A$3:$CR$3,0))</f>
        <v>0</v>
      </c>
      <c r="AG53" s="20" t="str">
        <f>INDEX(raw_data!$A$3:$CR$330,MATCH(data!$B53,raw_data!$F$3:$F$330,0), MATCH(data!AG$3,raw_data!$A$3:$CR$3,0))</f>
        <v>Baltussen (2005); BMJ</v>
      </c>
      <c r="AH53" s="20" t="str">
        <f>INDEX(raw_data!$A$3:$CR$330,MATCH(data!$B53,raw_data!$F$3:$F$330,0), MATCH(data!AH$3,raw_data!$A$3:$CR$3,0))</f>
        <v>Full Combination (95% coverage)</v>
      </c>
      <c r="AI53" s="61">
        <f t="shared" si="2"/>
        <v>8.4162739021692357</v>
      </c>
    </row>
    <row r="54" spans="1:35">
      <c r="A54" s="20" t="str">
        <f>INDEX(raw_data!$A$3:$CR$330,MATCH(data!$B54,raw_data!$F$3:$F$330,0), MATCH(data!A$3,raw_data!$A$3:$CR$3,0))</f>
        <v>TB</v>
      </c>
      <c r="B54" s="22" t="s">
        <v>511</v>
      </c>
      <c r="C54" s="20" t="str">
        <f>INDEX(raw_data!$A$3:$CR$330,MATCH(data!$B54,raw_data!$F$3:$F$330,0), MATCH(data!C$3,raw_data!$A$3:$CR$3,0))</f>
        <v>Cotrimoxazole preventive therapy for TB HIV+ patients</v>
      </c>
      <c r="D54" s="20" t="str">
        <f>INDEX(raw_data!$A$3:$CR$330,MATCH(data!$B54,raw_data!$F$3:$F$330,0), MATCH(data!D$3,raw_data!$A$3:$CR$3,0))</f>
        <v>1 Years</v>
      </c>
      <c r="E54" s="61">
        <f>INDEX(raw_data!$A$3:$CR$330,MATCH(data!$B54,raw_data!$F$3:$F$330,0), MATCH(data!E$3,raw_data!$A$3:$CR$3,0))</f>
        <v>6.8599999999999994E-2</v>
      </c>
      <c r="F54" s="61">
        <f>INDEX(raw_data!$A$3:$CR$330,MATCH(data!$B54,raw_data!$F$3:$F$330,0), MATCH(data!F$3,raw_data!$A$3:$CR$3,0))</f>
        <v>16.073640000000001</v>
      </c>
      <c r="G54" s="61">
        <f t="shared" si="1"/>
        <v>-3.5774285714285731E-2</v>
      </c>
      <c r="H54" s="87">
        <f>INDEX(raw_data!$A$3:$CR$330,MATCH(data!$B54,raw_data!$F$3:$F$330,0), MATCH(data!H$3,raw_data!$A$3:$CR$3,0))</f>
        <v>41</v>
      </c>
      <c r="I54" s="87">
        <f>INDEX(raw_data!$A$3:$CR$330,MATCH(data!$B54,raw_data!$F$3:$F$330,0), MATCH(data!I$3,raw_data!$A$3:$CR$3,0))</f>
        <v>3436615.7297299998</v>
      </c>
      <c r="J54" s="87">
        <f>INDEX(raw_data!$A$3:$CR$330,MATCH(data!$B54,raw_data!$F$3:$F$330,0), MATCH(data!J$3,raw_data!$A$3:$CR$3,0))</f>
        <v>8381989.5847073169</v>
      </c>
      <c r="K54" s="61">
        <f>INDEX(raw_data!$A$3:$CR$330,MATCH(data!$B54,raw_data!$F$3:$F$330,0), MATCH(data!K$3,raw_data!$A$3:$CR$3,0))</f>
        <v>9.31</v>
      </c>
      <c r="L54" s="20">
        <f>INDEX(raw_data!$A$3:$CR$330,MATCH(data!$B54,raw_data!$F$3:$F$330,0), MATCH(data!L$3,raw_data!$A$3:$CR$3,0))</f>
        <v>2.5</v>
      </c>
      <c r="M54" s="20">
        <f>INDEX(raw_data!$A$3:$CR$330,MATCH(data!$B54,raw_data!$F$3:$F$330,0), MATCH(data!M$3,raw_data!$A$3:$CR$3,0))</f>
        <v>2.5</v>
      </c>
      <c r="N54" s="20">
        <f>INDEX(raw_data!$A$3:$CR$330,MATCH(data!$B54,raw_data!$F$3:$F$330,0), MATCH(data!N$3,raw_data!$A$3:$CR$3,0))</f>
        <v>0</v>
      </c>
      <c r="O54" s="20">
        <f>INDEX(raw_data!$A$3:$CR$330,MATCH(data!$B54,raw_data!$F$3:$F$330,0), MATCH(data!O$3,raw_data!$A$3:$CR$3,0))</f>
        <v>11.25</v>
      </c>
      <c r="P54" s="20">
        <f>INDEX(raw_data!$A$3:$CR$330,MATCH(data!$B54,raw_data!$F$3:$F$330,0), MATCH(data!P$3,raw_data!$A$3:$CR$3,0))</f>
        <v>5.25</v>
      </c>
      <c r="Q54" s="20">
        <f>INDEX(raw_data!$A$3:$CR$330,MATCH(data!$B54,raw_data!$F$3:$F$330,0), MATCH(data!Q$3,raw_data!$A$3:$CR$3,0))</f>
        <v>1.5</v>
      </c>
      <c r="R54" s="20">
        <f>INDEX(raw_data!$A$3:$CR$330,MATCH(data!$B54,raw_data!$F$3:$F$330,0), MATCH(data!R$3,raw_data!$A$3:$CR$3,0))</f>
        <v>1.5</v>
      </c>
      <c r="S54" s="20">
        <f>INDEX(raw_data!$A$3:$CR$330,MATCH(data!$B54,raw_data!$F$3:$F$330,0), MATCH(data!S$3,raw_data!$A$3:$CR$3,0))</f>
        <v>0</v>
      </c>
      <c r="T54" s="20">
        <f>INDEX(raw_data!$A$3:$CR$330,MATCH(data!$B54,raw_data!$F$3:$F$330,0), MATCH(data!T$3,raw_data!$A$3:$CR$3,0))</f>
        <v>0</v>
      </c>
      <c r="U54" s="20">
        <f>INDEX(raw_data!$A$3:$CR$330,MATCH(data!$B54,raw_data!$F$3:$F$330,0), MATCH(data!U$3,raw_data!$A$3:$CR$3,0))</f>
        <v>0</v>
      </c>
      <c r="V54" s="20">
        <f>INDEX(raw_data!$A$3:$CR$330,MATCH(data!$B54,raw_data!$F$3:$F$330,0), MATCH(data!V$3,raw_data!$A$3:$CR$3,0))</f>
        <v>0</v>
      </c>
      <c r="W54" s="20">
        <v>0</v>
      </c>
      <c r="X54" s="20">
        <f>INDEX(raw_data!$A$3:$CR$330,MATCH(data!$B54,raw_data!$F$3:$F$330,0), MATCH(data!X$3,raw_data!$A$3:$CR$3,0))</f>
        <v>0</v>
      </c>
      <c r="Y54" s="20">
        <f>INDEX(raw_data!$A$3:$CR$330,MATCH(data!$B54,raw_data!$F$3:$F$330,0), MATCH(data!Y$3,raw_data!$A$3:$CR$3,0))</f>
        <v>0</v>
      </c>
      <c r="Z54" s="20">
        <f>INDEX(raw_data!$A$3:$CR$330,MATCH(data!$B54,raw_data!$F$3:$F$330,0), MATCH(data!Z$3,raw_data!$A$3:$CR$3,0))</f>
        <v>0</v>
      </c>
      <c r="AA54" s="20">
        <f>INDEX(raw_data!$A$3:$CR$330,MATCH(data!$B54,raw_data!$F$3:$F$330,0), MATCH(data!AA$3,raw_data!$A$3:$CR$3,0))</f>
        <v>0</v>
      </c>
      <c r="AB54" s="20">
        <f>INDEX(raw_data!$A$3:$CR$330,MATCH(data!$B54,raw_data!$F$3:$F$330,0), MATCH(data!AB$3,raw_data!$A$3:$CR$3,0))</f>
        <v>0</v>
      </c>
      <c r="AC54" s="20">
        <f>INDEX(raw_data!$A$3:$CR$330,MATCH(data!$B54,raw_data!$F$3:$F$330,0), MATCH(data!AC$3,raw_data!$A$3:$CR$3,0))</f>
        <v>0</v>
      </c>
      <c r="AD54" s="20">
        <f>INDEX(raw_data!$A$3:$CR$330,MATCH(data!$B54,raw_data!$F$3:$F$330,0), MATCH(data!AD$3,raw_data!$A$3:$CR$3,0))</f>
        <v>0</v>
      </c>
      <c r="AE54" s="20">
        <f>INDEX(raw_data!$A$3:$CR$330,MATCH(data!$B54,raw_data!$F$3:$F$330,0), MATCH(data!AE$3,raw_data!$A$3:$CR$3,0))</f>
        <v>0</v>
      </c>
      <c r="AF54" s="20">
        <f>INDEX(raw_data!$A$3:$CR$330,MATCH(data!$B54,raw_data!$F$3:$F$330,0), MATCH(data!AF$3,raw_data!$A$3:$CR$3,0))</f>
        <v>0</v>
      </c>
      <c r="AG54" s="20" t="str">
        <f>INDEX(raw_data!$A$3:$CR$330,MATCH(data!$B54,raw_data!$F$3:$F$330,0), MATCH(data!AG$3,raw_data!$A$3:$CR$3,0))</f>
        <v>Pitter (2007); J Acquir Immune Defic Syndr</v>
      </c>
      <c r="AH54" s="20" t="str">
        <f>INDEX(raw_data!$A$3:$CR$330,MATCH(data!$B54,raw_data!$F$3:$F$330,0), MATCH(data!AH$3,raw_data!$A$3:$CR$3,0))</f>
        <v>Daily cotrimoxazole prophylaxis (all individuals)</v>
      </c>
      <c r="AI54" s="61">
        <f t="shared" si="2"/>
        <v>234.30962099125367</v>
      </c>
    </row>
    <row r="55" spans="1:35">
      <c r="A55" s="20" t="str">
        <f>INDEX(raw_data!$A$3:$CR$330,MATCH(data!$B55,raw_data!$F$3:$F$330,0), MATCH(data!A$3,raw_data!$A$3:$CR$3,0))</f>
        <v>HIV &amp; STIs</v>
      </c>
      <c r="B55" s="22" t="s">
        <v>521</v>
      </c>
      <c r="C55" s="20" t="str">
        <f>INDEX(raw_data!$A$3:$CR$330,MATCH(data!$B55,raw_data!$F$3:$F$330,0), MATCH(data!C$3,raw_data!$A$3:$CR$3,0))</f>
        <v>Viral load</v>
      </c>
      <c r="D55" s="20" t="str">
        <f>INDEX(raw_data!$A$3:$CR$330,MATCH(data!$B55,raw_data!$F$3:$F$330,0), MATCH(data!D$3,raw_data!$A$3:$CR$3,0))</f>
        <v>15 Years</v>
      </c>
      <c r="E55" s="61">
        <f>INDEX(raw_data!$A$3:$CR$330,MATCH(data!$B55,raw_data!$F$3:$F$330,0), MATCH(data!E$3,raw_data!$A$3:$CR$3,0))</f>
        <v>1.4479999999999995</v>
      </c>
      <c r="F55" s="61">
        <f>INDEX(raw_data!$A$3:$CR$330,MATCH(data!$B55,raw_data!$F$3:$F$330,0), MATCH(data!F$3,raw_data!$A$3:$CR$3,0))</f>
        <v>1941.97064</v>
      </c>
      <c r="G55" s="61">
        <f t="shared" ref="G55:G56" si="3">E55-F55/154</f>
        <v>-11.16219896103896</v>
      </c>
      <c r="H55" s="87">
        <f>INDEX(raw_data!$A$3:$CR$330,MATCH(data!$B55,raw_data!$F$3:$F$330,0), MATCH(data!H$3,raw_data!$A$3:$CR$3,0))</f>
        <v>85</v>
      </c>
      <c r="I55" s="87">
        <f>INDEX(raw_data!$A$3:$CR$330,MATCH(data!$B55,raw_data!$F$3:$F$330,0), MATCH(data!I$3,raw_data!$A$3:$CR$3,0))</f>
        <v>4692000</v>
      </c>
      <c r="J55" s="87">
        <f>INDEX(raw_data!$A$3:$CR$330,MATCH(data!$B55,raw_data!$F$3:$F$330,0), MATCH(data!J$3,raw_data!$A$3:$CR$3,0))</f>
        <v>5520000</v>
      </c>
      <c r="K55" s="61">
        <f>INDEX(raw_data!$A$3:$CR$330,MATCH(data!$B55,raw_data!$F$3:$F$330,0), MATCH(data!K$3,raw_data!$A$3:$CR$3,0))</f>
        <v>34.32</v>
      </c>
      <c r="L55" s="20">
        <f>INDEX(raw_data!$A$3:$CR$330,MATCH(data!$B55,raw_data!$F$3:$F$330,0), MATCH(data!L$3,raw_data!$A$3:$CR$3,0))</f>
        <v>0</v>
      </c>
      <c r="M55" s="20">
        <f>INDEX(raw_data!$A$3:$CR$330,MATCH(data!$B55,raw_data!$F$3:$F$330,0), MATCH(data!M$3,raw_data!$A$3:$CR$3,0))</f>
        <v>0</v>
      </c>
      <c r="N55" s="20">
        <f>INDEX(raw_data!$A$3:$CR$330,MATCH(data!$B55,raw_data!$F$3:$F$330,0), MATCH(data!N$3,raw_data!$A$3:$CR$3,0))</f>
        <v>0</v>
      </c>
      <c r="O55" s="20">
        <f>INDEX(raw_data!$A$3:$CR$330,MATCH(data!$B55,raw_data!$F$3:$F$330,0), MATCH(data!O$3,raw_data!$A$3:$CR$3,0))</f>
        <v>0</v>
      </c>
      <c r="P55" s="20">
        <f>INDEX(raw_data!$A$3:$CR$330,MATCH(data!$B55,raw_data!$F$3:$F$330,0), MATCH(data!P$3,raw_data!$A$3:$CR$3,0))</f>
        <v>0</v>
      </c>
      <c r="Q55" s="20">
        <f>INDEX(raw_data!$A$3:$CR$330,MATCH(data!$B55,raw_data!$F$3:$F$330,0), MATCH(data!Q$3,raw_data!$A$3:$CR$3,0))</f>
        <v>0</v>
      </c>
      <c r="R55" s="20">
        <f>INDEX(raw_data!$A$3:$CR$330,MATCH(data!$B55,raw_data!$F$3:$F$330,0), MATCH(data!R$3,raw_data!$A$3:$CR$3,0))</f>
        <v>0</v>
      </c>
      <c r="S55" s="20">
        <f>INDEX(raw_data!$A$3:$CR$330,MATCH(data!$B55,raw_data!$F$3:$F$330,0), MATCH(data!S$3,raw_data!$A$3:$CR$3,0))</f>
        <v>0</v>
      </c>
      <c r="T55" s="20">
        <f>INDEX(raw_data!$A$3:$CR$330,MATCH(data!$B55,raw_data!$F$3:$F$330,0), MATCH(data!T$3,raw_data!$A$3:$CR$3,0))</f>
        <v>5</v>
      </c>
      <c r="U55" s="20">
        <f>INDEX(raw_data!$A$3:$CR$330,MATCH(data!$B55,raw_data!$F$3:$F$330,0), MATCH(data!U$3,raw_data!$A$3:$CR$3,0))</f>
        <v>9</v>
      </c>
      <c r="V55" s="20">
        <f>INDEX(raw_data!$A$3:$CR$330,MATCH(data!$B55,raw_data!$F$3:$F$330,0), MATCH(data!V$3,raw_data!$A$3:$CR$3,0))</f>
        <v>9</v>
      </c>
      <c r="W55" s="20">
        <v>1</v>
      </c>
      <c r="X55" s="20">
        <f>INDEX(raw_data!$A$3:$CR$330,MATCH(data!$B55,raw_data!$F$3:$F$330,0), MATCH(data!X$3,raw_data!$A$3:$CR$3,0))</f>
        <v>0</v>
      </c>
      <c r="Y55" s="20">
        <f>INDEX(raw_data!$A$3:$CR$330,MATCH(data!$B55,raw_data!$F$3:$F$330,0), MATCH(data!Y$3,raw_data!$A$3:$CR$3,0))</f>
        <v>0</v>
      </c>
      <c r="Z55" s="20">
        <f>INDEX(raw_data!$A$3:$CR$330,MATCH(data!$B55,raw_data!$F$3:$F$330,0), MATCH(data!Z$3,raw_data!$A$3:$CR$3,0))</f>
        <v>0</v>
      </c>
      <c r="AA55" s="20">
        <f>INDEX(raw_data!$A$3:$CR$330,MATCH(data!$B55,raw_data!$F$3:$F$330,0), MATCH(data!AA$3,raw_data!$A$3:$CR$3,0))</f>
        <v>0</v>
      </c>
      <c r="AB55" s="20">
        <f>INDEX(raw_data!$A$3:$CR$330,MATCH(data!$B55,raw_data!$F$3:$F$330,0), MATCH(data!AB$3,raw_data!$A$3:$CR$3,0))</f>
        <v>0</v>
      </c>
      <c r="AC55" s="20">
        <f>INDEX(raw_data!$A$3:$CR$330,MATCH(data!$B55,raw_data!$F$3:$F$330,0), MATCH(data!AC$3,raw_data!$A$3:$CR$3,0))</f>
        <v>0</v>
      </c>
      <c r="AD55" s="20">
        <f>INDEX(raw_data!$A$3:$CR$330,MATCH(data!$B55,raw_data!$F$3:$F$330,0), MATCH(data!AD$3,raw_data!$A$3:$CR$3,0))</f>
        <v>0</v>
      </c>
      <c r="AE55" s="20">
        <f>INDEX(raw_data!$A$3:$CR$330,MATCH(data!$B55,raw_data!$F$3:$F$330,0), MATCH(data!AE$3,raw_data!$A$3:$CR$3,0))</f>
        <v>0</v>
      </c>
      <c r="AF55" s="20">
        <f>INDEX(raw_data!$A$3:$CR$330,MATCH(data!$B55,raw_data!$F$3:$F$330,0), MATCH(data!AF$3,raw_data!$A$3:$CR$3,0))</f>
        <v>0</v>
      </c>
      <c r="AG55" s="20" t="str">
        <f>INDEX(raw_data!$A$3:$CR$330,MATCH(data!$B55,raw_data!$F$3:$F$330,0), MATCH(data!AG$3,raw_data!$A$3:$CR$3,0))</f>
        <v>Kahn (2011); BMJ</v>
      </c>
      <c r="AH55" s="20" t="str">
        <f>INDEX(raw_data!$A$3:$CR$330,MATCH(data!$B55,raw_data!$F$3:$F$330,0), MATCH(data!AH$3,raw_data!$A$3:$CR$3,0))</f>
        <v>Clinical monitoring and quarterly CD4 counts and viral load measurement</v>
      </c>
      <c r="AI55" s="61">
        <f t="shared" ref="AI55:AI56" si="4">F55/E55</f>
        <v>1341.1399447513816</v>
      </c>
    </row>
    <row r="56" spans="1:35">
      <c r="A56" s="20" t="str">
        <f>INDEX(raw_data!$A$3:$CR$330,MATCH(data!$B56,raw_data!$F$3:$F$330,0), MATCH(data!A$3,raw_data!$A$3:$CR$3,0))</f>
        <v>HIV &amp; STIs</v>
      </c>
      <c r="B56" s="22" t="s">
        <v>531</v>
      </c>
      <c r="C56" s="20" t="str">
        <f>INDEX(raw_data!$A$3:$CR$330,MATCH(data!$B56,raw_data!$F$3:$F$330,0), MATCH(data!C$3,raw_data!$A$3:$CR$3,0))</f>
        <v>CD4 Test</v>
      </c>
      <c r="D56" s="20" t="str">
        <f>INDEX(raw_data!$A$3:$CR$330,MATCH(data!$B56,raw_data!$F$3:$F$330,0), MATCH(data!D$3,raw_data!$A$3:$CR$3,0))</f>
        <v>15 Years</v>
      </c>
      <c r="E56" s="61">
        <f>INDEX(raw_data!$A$3:$CR$330,MATCH(data!$B56,raw_data!$F$3:$F$330,0), MATCH(data!E$3,raw_data!$A$3:$CR$3,0))</f>
        <v>1.1729999999999996</v>
      </c>
      <c r="F56" s="61">
        <f>INDEX(raw_data!$A$3:$CR$330,MATCH(data!$B56,raw_data!$F$3:$F$330,0), MATCH(data!F$3,raw_data!$A$3:$CR$3,0))</f>
        <v>243.85936000000001</v>
      </c>
      <c r="G56" s="61">
        <f t="shared" si="3"/>
        <v>-0.41050233766233823</v>
      </c>
      <c r="H56" s="87">
        <f>INDEX(raw_data!$A$3:$CR$330,MATCH(data!$B56,raw_data!$F$3:$F$330,0), MATCH(data!H$3,raw_data!$A$3:$CR$3,0))</f>
        <v>85</v>
      </c>
      <c r="I56" s="87">
        <f>INDEX(raw_data!$A$3:$CR$330,MATCH(data!$B56,raw_data!$F$3:$F$330,0), MATCH(data!I$3,raw_data!$A$3:$CR$3,0))</f>
        <v>4692000</v>
      </c>
      <c r="J56" s="87">
        <f>INDEX(raw_data!$A$3:$CR$330,MATCH(data!$B56,raw_data!$F$3:$F$330,0), MATCH(data!J$3,raw_data!$A$3:$CR$3,0))</f>
        <v>5520000</v>
      </c>
      <c r="K56" s="61">
        <f>INDEX(raw_data!$A$3:$CR$330,MATCH(data!$B56,raw_data!$F$3:$F$330,0), MATCH(data!K$3,raw_data!$A$3:$CR$3,0))</f>
        <v>4.68</v>
      </c>
      <c r="L56" s="20">
        <f>INDEX(raw_data!$A$3:$CR$330,MATCH(data!$B56,raw_data!$F$3:$F$330,0), MATCH(data!L$3,raw_data!$A$3:$CR$3,0))</f>
        <v>0</v>
      </c>
      <c r="M56" s="20">
        <f>INDEX(raw_data!$A$3:$CR$330,MATCH(data!$B56,raw_data!$F$3:$F$330,0), MATCH(data!M$3,raw_data!$A$3:$CR$3,0))</f>
        <v>0</v>
      </c>
      <c r="N56" s="20">
        <f>INDEX(raw_data!$A$3:$CR$330,MATCH(data!$B56,raw_data!$F$3:$F$330,0), MATCH(data!N$3,raw_data!$A$3:$CR$3,0))</f>
        <v>0</v>
      </c>
      <c r="O56" s="20">
        <f>INDEX(raw_data!$A$3:$CR$330,MATCH(data!$B56,raw_data!$F$3:$F$330,0), MATCH(data!O$3,raw_data!$A$3:$CR$3,0))</f>
        <v>0</v>
      </c>
      <c r="P56" s="20">
        <f>INDEX(raw_data!$A$3:$CR$330,MATCH(data!$B56,raw_data!$F$3:$F$330,0), MATCH(data!P$3,raw_data!$A$3:$CR$3,0))</f>
        <v>0</v>
      </c>
      <c r="Q56" s="20">
        <f>INDEX(raw_data!$A$3:$CR$330,MATCH(data!$B56,raw_data!$F$3:$F$330,0), MATCH(data!Q$3,raw_data!$A$3:$CR$3,0))</f>
        <v>0</v>
      </c>
      <c r="R56" s="20">
        <f>INDEX(raw_data!$A$3:$CR$330,MATCH(data!$B56,raw_data!$F$3:$F$330,0), MATCH(data!R$3,raw_data!$A$3:$CR$3,0))</f>
        <v>0</v>
      </c>
      <c r="S56" s="20">
        <f>INDEX(raw_data!$A$3:$CR$330,MATCH(data!$B56,raw_data!$F$3:$F$330,0), MATCH(data!S$3,raw_data!$A$3:$CR$3,0))</f>
        <v>0</v>
      </c>
      <c r="T56" s="20">
        <f>INDEX(raw_data!$A$3:$CR$330,MATCH(data!$B56,raw_data!$F$3:$F$330,0), MATCH(data!T$3,raw_data!$A$3:$CR$3,0))</f>
        <v>2.5</v>
      </c>
      <c r="U56" s="20">
        <f>INDEX(raw_data!$A$3:$CR$330,MATCH(data!$B56,raw_data!$F$3:$F$330,0), MATCH(data!U$3,raw_data!$A$3:$CR$3,0))</f>
        <v>4.5</v>
      </c>
      <c r="V56" s="20">
        <f>INDEX(raw_data!$A$3:$CR$330,MATCH(data!$B56,raw_data!$F$3:$F$330,0), MATCH(data!V$3,raw_data!$A$3:$CR$3,0))</f>
        <v>4.5</v>
      </c>
      <c r="W56" s="20">
        <v>2</v>
      </c>
      <c r="X56" s="20">
        <f>INDEX(raw_data!$A$3:$CR$330,MATCH(data!$B56,raw_data!$F$3:$F$330,0), MATCH(data!X$3,raw_data!$A$3:$CR$3,0))</f>
        <v>0</v>
      </c>
      <c r="Y56" s="20">
        <f>INDEX(raw_data!$A$3:$CR$330,MATCH(data!$B56,raw_data!$F$3:$F$330,0), MATCH(data!Y$3,raw_data!$A$3:$CR$3,0))</f>
        <v>0</v>
      </c>
      <c r="Z56" s="20">
        <f>INDEX(raw_data!$A$3:$CR$330,MATCH(data!$B56,raw_data!$F$3:$F$330,0), MATCH(data!Z$3,raw_data!$A$3:$CR$3,0))</f>
        <v>0</v>
      </c>
      <c r="AA56" s="20">
        <f>INDEX(raw_data!$A$3:$CR$330,MATCH(data!$B56,raw_data!$F$3:$F$330,0), MATCH(data!AA$3,raw_data!$A$3:$CR$3,0))</f>
        <v>0</v>
      </c>
      <c r="AB56" s="20">
        <f>INDEX(raw_data!$A$3:$CR$330,MATCH(data!$B56,raw_data!$F$3:$F$330,0), MATCH(data!AB$3,raw_data!$A$3:$CR$3,0))</f>
        <v>0</v>
      </c>
      <c r="AC56" s="20">
        <f>INDEX(raw_data!$A$3:$CR$330,MATCH(data!$B56,raw_data!$F$3:$F$330,0), MATCH(data!AC$3,raw_data!$A$3:$CR$3,0))</f>
        <v>0</v>
      </c>
      <c r="AD56" s="20">
        <f>INDEX(raw_data!$A$3:$CR$330,MATCH(data!$B56,raw_data!$F$3:$F$330,0), MATCH(data!AD$3,raw_data!$A$3:$CR$3,0))</f>
        <v>0</v>
      </c>
      <c r="AE56" s="20">
        <f>INDEX(raw_data!$A$3:$CR$330,MATCH(data!$B56,raw_data!$F$3:$F$330,0), MATCH(data!AE$3,raw_data!$A$3:$CR$3,0))</f>
        <v>0</v>
      </c>
      <c r="AF56" s="20">
        <f>INDEX(raw_data!$A$3:$CR$330,MATCH(data!$B56,raw_data!$F$3:$F$330,0), MATCH(data!AF$3,raw_data!$A$3:$CR$3,0))</f>
        <v>0</v>
      </c>
      <c r="AG56" s="20" t="str">
        <f>INDEX(raw_data!$A$3:$CR$330,MATCH(data!$B56,raw_data!$F$3:$F$330,0), MATCH(data!AG$3,raw_data!$A$3:$CR$3,0))</f>
        <v>Kahn (2011); BMJ</v>
      </c>
      <c r="AH56" s="20" t="str">
        <f>INDEX(raw_data!$A$3:$CR$330,MATCH(data!$B56,raw_data!$F$3:$F$330,0), MATCH(data!AH$3,raw_data!$A$3:$CR$3,0))</f>
        <v>Clinical monitoring and quarterly CD4 counts (clinical/CD4)</v>
      </c>
      <c r="AI56" s="61">
        <f t="shared" si="4"/>
        <v>207.89374254049454</v>
      </c>
    </row>
    <row r="57" spans="1:35">
      <c r="A57" s="20" t="str">
        <f>INDEX(raw_data!$A$3:$CR$330,MATCH(data!$B57,raw_data!$F$3:$F$330,0), MATCH(data!A$3,raw_data!$A$3:$CR$3,0))</f>
        <v>HIV &amp; STIs</v>
      </c>
      <c r="B57" s="22" t="s">
        <v>539</v>
      </c>
      <c r="C57" s="20" t="str">
        <f>INDEX(raw_data!$A$3:$CR$330,MATCH(data!$B57,raw_data!$F$3:$F$330,0), MATCH(data!C$3,raw_data!$A$3:$CR$3,0))</f>
        <v>Mass media</v>
      </c>
      <c r="D57" s="20" t="str">
        <f>INDEX(raw_data!$A$3:$CR$330,MATCH(data!$B57,raw_data!$F$3:$F$330,0), MATCH(data!D$3,raw_data!$A$3:$CR$3,0))</f>
        <v>1 Year</v>
      </c>
      <c r="E57" s="61">
        <f>INDEX(raw_data!$A$3:$CR$330,MATCH(data!$B57,raw_data!$F$3:$F$330,0), MATCH(data!E$3,raw_data!$A$3:$CR$3,0))</f>
        <v>8.4781064642234782E-3</v>
      </c>
      <c r="F57" s="61">
        <f>INDEX(raw_data!$A$3:$CR$330,MATCH(data!$B57,raw_data!$F$3:$F$330,0), MATCH(data!F$3,raw_data!$A$3:$CR$3,0))</f>
        <v>1.6607035387747993E-2</v>
      </c>
      <c r="G57" s="61">
        <f t="shared" si="1"/>
        <v>8.3702685720952446E-3</v>
      </c>
      <c r="H57" s="87">
        <f>INDEX(raw_data!$A$3:$CR$330,MATCH(data!$B57,raw_data!$F$3:$F$330,0), MATCH(data!H$3,raw_data!$A$3:$CR$3,0))</f>
        <v>71</v>
      </c>
      <c r="I57" s="87">
        <f>INDEX(raw_data!$A$3:$CR$330,MATCH(data!$B57,raw_data!$F$3:$F$330,0), MATCH(data!I$3,raw_data!$A$3:$CR$3,0))</f>
        <v>29524356</v>
      </c>
      <c r="J57" s="87">
        <f>INDEX(raw_data!$A$3:$CR$330,MATCH(data!$B57,raw_data!$F$3:$F$330,0), MATCH(data!J$3,raw_data!$A$3:$CR$3,0))</f>
        <v>41583600</v>
      </c>
      <c r="K57" s="61">
        <f>INDEX(raw_data!$A$3:$CR$330,MATCH(data!$B57,raw_data!$F$3:$F$330,0), MATCH(data!K$3,raw_data!$A$3:$CR$3,0))</f>
        <v>1E-35</v>
      </c>
      <c r="L57" s="20">
        <f>INDEX(raw_data!$A$3:$CR$330,MATCH(data!$B57,raw_data!$F$3:$F$330,0), MATCH(data!L$3,raw_data!$A$3:$CR$3,0))</f>
        <v>0</v>
      </c>
      <c r="M57" s="20">
        <f>INDEX(raw_data!$A$3:$CR$330,MATCH(data!$B57,raw_data!$F$3:$F$330,0), MATCH(data!M$3,raw_data!$A$3:$CR$3,0))</f>
        <v>0</v>
      </c>
      <c r="N57" s="20">
        <f>INDEX(raw_data!$A$3:$CR$330,MATCH(data!$B57,raw_data!$F$3:$F$330,0), MATCH(data!N$3,raw_data!$A$3:$CR$3,0))</f>
        <v>0</v>
      </c>
      <c r="O57" s="20">
        <f>INDEX(raw_data!$A$3:$CR$330,MATCH(data!$B57,raw_data!$F$3:$F$330,0), MATCH(data!O$3,raw_data!$A$3:$CR$3,0))</f>
        <v>0</v>
      </c>
      <c r="P57" s="20">
        <f>INDEX(raw_data!$A$3:$CR$330,MATCH(data!$B57,raw_data!$F$3:$F$330,0), MATCH(data!P$3,raw_data!$A$3:$CR$3,0))</f>
        <v>0</v>
      </c>
      <c r="Q57" s="20">
        <f>INDEX(raw_data!$A$3:$CR$330,MATCH(data!$B57,raw_data!$F$3:$F$330,0), MATCH(data!Q$3,raw_data!$A$3:$CR$3,0))</f>
        <v>0</v>
      </c>
      <c r="R57" s="20">
        <f>INDEX(raw_data!$A$3:$CR$330,MATCH(data!$B57,raw_data!$F$3:$F$330,0), MATCH(data!R$3,raw_data!$A$3:$CR$3,0))</f>
        <v>0</v>
      </c>
      <c r="S57" s="20">
        <f>INDEX(raw_data!$A$3:$CR$330,MATCH(data!$B57,raw_data!$F$3:$F$330,0), MATCH(data!S$3,raw_data!$A$3:$CR$3,0))</f>
        <v>0</v>
      </c>
      <c r="T57" s="20">
        <f>INDEX(raw_data!$A$3:$CR$330,MATCH(data!$B57,raw_data!$F$3:$F$330,0), MATCH(data!T$3,raw_data!$A$3:$CR$3,0))</f>
        <v>0</v>
      </c>
      <c r="U57" s="20">
        <f>INDEX(raw_data!$A$3:$CR$330,MATCH(data!$B57,raw_data!$F$3:$F$330,0), MATCH(data!U$3,raw_data!$A$3:$CR$3,0))</f>
        <v>0</v>
      </c>
      <c r="V57" s="20">
        <f>INDEX(raw_data!$A$3:$CR$330,MATCH(data!$B57,raw_data!$F$3:$F$330,0), MATCH(data!V$3,raw_data!$A$3:$CR$3,0))</f>
        <v>0</v>
      </c>
      <c r="W57" s="20">
        <v>0</v>
      </c>
      <c r="X57" s="20">
        <f>INDEX(raw_data!$A$3:$CR$330,MATCH(data!$B57,raw_data!$F$3:$F$330,0), MATCH(data!X$3,raw_data!$A$3:$CR$3,0))</f>
        <v>0</v>
      </c>
      <c r="Y57" s="20">
        <f>INDEX(raw_data!$A$3:$CR$330,MATCH(data!$B57,raw_data!$F$3:$F$330,0), MATCH(data!Y$3,raw_data!$A$3:$CR$3,0))</f>
        <v>0</v>
      </c>
      <c r="Z57" s="20">
        <f>INDEX(raw_data!$A$3:$CR$330,MATCH(data!$B57,raw_data!$F$3:$F$330,0), MATCH(data!Z$3,raw_data!$A$3:$CR$3,0))</f>
        <v>0</v>
      </c>
      <c r="AA57" s="20">
        <f>INDEX(raw_data!$A$3:$CR$330,MATCH(data!$B57,raw_data!$F$3:$F$330,0), MATCH(data!AA$3,raw_data!$A$3:$CR$3,0))</f>
        <v>0</v>
      </c>
      <c r="AB57" s="20">
        <f>INDEX(raw_data!$A$3:$CR$330,MATCH(data!$B57,raw_data!$F$3:$F$330,0), MATCH(data!AB$3,raw_data!$A$3:$CR$3,0))</f>
        <v>0</v>
      </c>
      <c r="AC57" s="20">
        <f>INDEX(raw_data!$A$3:$CR$330,MATCH(data!$B57,raw_data!$F$3:$F$330,0), MATCH(data!AC$3,raw_data!$A$3:$CR$3,0))</f>
        <v>0</v>
      </c>
      <c r="AD57" s="20">
        <f>INDEX(raw_data!$A$3:$CR$330,MATCH(data!$B57,raw_data!$F$3:$F$330,0), MATCH(data!AD$3,raw_data!$A$3:$CR$3,0))</f>
        <v>0</v>
      </c>
      <c r="AE57" s="20">
        <f>INDEX(raw_data!$A$3:$CR$330,MATCH(data!$B57,raw_data!$F$3:$F$330,0), MATCH(data!AE$3,raw_data!$A$3:$CR$3,0))</f>
        <v>0</v>
      </c>
      <c r="AF57" s="20">
        <f>INDEX(raw_data!$A$3:$CR$330,MATCH(data!$B57,raw_data!$F$3:$F$330,0), MATCH(data!AF$3,raw_data!$A$3:$CR$3,0))</f>
        <v>0</v>
      </c>
      <c r="AG57" s="20" t="str">
        <f>INDEX(raw_data!$A$3:$CR$330,MATCH(data!$B57,raw_data!$F$3:$F$330,0), MATCH(data!AG$3,raw_data!$A$3:$CR$3,0))</f>
        <v>Hogan et al. (2005)</v>
      </c>
      <c r="AH57" s="20" t="str">
        <f>INDEX(raw_data!$A$3:$CR$330,MATCH(data!$B57,raw_data!$F$3:$F$330,0), MATCH(data!AH$3,raw_data!$A$3:$CR$3,0))</f>
        <v>Television and radio episodes and inserts in key newspapers, repeated every two years (development and administration costs included; effectiveness scaled by proportion of population reporting weekly exposure to radio, television, or newspapers)</v>
      </c>
      <c r="AI57" s="61">
        <f t="shared" si="2"/>
        <v>1.9588142066660228</v>
      </c>
    </row>
    <row r="58" spans="1:35">
      <c r="A58" s="20" t="str">
        <f>INDEX(raw_data!$A$3:$CR$330,MATCH(data!$B58,raw_data!$F$3:$F$330,0), MATCH(data!A$3,raw_data!$A$3:$CR$3,0))</f>
        <v>HIV &amp; STIs</v>
      </c>
      <c r="B58" s="22" t="s">
        <v>546</v>
      </c>
      <c r="C58" s="20" t="str">
        <f>INDEX(raw_data!$A$3:$CR$330,MATCH(data!$B58,raw_data!$F$3:$F$330,0), MATCH(data!C$3,raw_data!$A$3:$CR$3,0))</f>
        <v>Youth focused interventions - In-school</v>
      </c>
      <c r="D58" s="20" t="str">
        <f>INDEX(raw_data!$A$3:$CR$330,MATCH(data!$B58,raw_data!$F$3:$F$330,0), MATCH(data!D$3,raw_data!$A$3:$CR$3,0))</f>
        <v>1 Year</v>
      </c>
      <c r="E58" s="61">
        <f>INDEX(raw_data!$A$3:$CR$330,MATCH(data!$B58,raw_data!$F$3:$F$330,0), MATCH(data!E$3,raw_data!$A$3:$CR$3,0))</f>
        <v>2.1956612310187725E-3</v>
      </c>
      <c r="F58" s="61">
        <f>INDEX(raw_data!$A$3:$CR$330,MATCH(data!$B58,raw_data!$F$3:$F$330,0), MATCH(data!F$3,raw_data!$A$3:$CR$3,0))</f>
        <v>0.46570600652427308</v>
      </c>
      <c r="G58" s="61">
        <f t="shared" si="1"/>
        <v>-8.28403746411572E-4</v>
      </c>
      <c r="H58" s="87">
        <f>INDEX(raw_data!$A$3:$CR$330,MATCH(data!$B58,raw_data!$F$3:$F$330,0), MATCH(data!H$3,raw_data!$A$3:$CR$3,0))</f>
        <v>71</v>
      </c>
      <c r="I58" s="87">
        <f>INDEX(raw_data!$A$3:$CR$330,MATCH(data!$B58,raw_data!$F$3:$F$330,0), MATCH(data!I$3,raw_data!$A$3:$CR$3,0))</f>
        <v>5066773</v>
      </c>
      <c r="J58" s="87">
        <f>INDEX(raw_data!$A$3:$CR$330,MATCH(data!$B58,raw_data!$F$3:$F$330,0), MATCH(data!J$3,raw_data!$A$3:$CR$3,0))</f>
        <v>7136300</v>
      </c>
      <c r="K58" s="61">
        <f>INDEX(raw_data!$A$3:$CR$330,MATCH(data!$B58,raw_data!$F$3:$F$330,0), MATCH(data!K$3,raw_data!$A$3:$CR$3,0))</f>
        <v>1E-35</v>
      </c>
      <c r="L58" s="20">
        <f>INDEX(raw_data!$A$3:$CR$330,MATCH(data!$B58,raw_data!$F$3:$F$330,0), MATCH(data!L$3,raw_data!$A$3:$CR$3,0))</f>
        <v>0</v>
      </c>
      <c r="M58" s="20">
        <f>INDEX(raw_data!$A$3:$CR$330,MATCH(data!$B58,raw_data!$F$3:$F$330,0), MATCH(data!M$3,raw_data!$A$3:$CR$3,0))</f>
        <v>0</v>
      </c>
      <c r="N58" s="20">
        <f>INDEX(raw_data!$A$3:$CR$330,MATCH(data!$B58,raw_data!$F$3:$F$330,0), MATCH(data!N$3,raw_data!$A$3:$CR$3,0))</f>
        <v>0</v>
      </c>
      <c r="O58" s="20">
        <f>INDEX(raw_data!$A$3:$CR$330,MATCH(data!$B58,raw_data!$F$3:$F$330,0), MATCH(data!O$3,raw_data!$A$3:$CR$3,0))</f>
        <v>0</v>
      </c>
      <c r="P58" s="20">
        <f>INDEX(raw_data!$A$3:$CR$330,MATCH(data!$B58,raw_data!$F$3:$F$330,0), MATCH(data!P$3,raw_data!$A$3:$CR$3,0))</f>
        <v>0</v>
      </c>
      <c r="Q58" s="20">
        <f>INDEX(raw_data!$A$3:$CR$330,MATCH(data!$B58,raw_data!$F$3:$F$330,0), MATCH(data!Q$3,raw_data!$A$3:$CR$3,0))</f>
        <v>0</v>
      </c>
      <c r="R58" s="20">
        <f>INDEX(raw_data!$A$3:$CR$330,MATCH(data!$B58,raw_data!$F$3:$F$330,0), MATCH(data!R$3,raw_data!$A$3:$CR$3,0))</f>
        <v>0</v>
      </c>
      <c r="S58" s="20">
        <f>INDEX(raw_data!$A$3:$CR$330,MATCH(data!$B58,raw_data!$F$3:$F$330,0), MATCH(data!S$3,raw_data!$A$3:$CR$3,0))</f>
        <v>0</v>
      </c>
      <c r="T58" s="20">
        <f>INDEX(raw_data!$A$3:$CR$330,MATCH(data!$B58,raw_data!$F$3:$F$330,0), MATCH(data!T$3,raw_data!$A$3:$CR$3,0))</f>
        <v>0</v>
      </c>
      <c r="U58" s="20">
        <f>INDEX(raw_data!$A$3:$CR$330,MATCH(data!$B58,raw_data!$F$3:$F$330,0), MATCH(data!U$3,raw_data!$A$3:$CR$3,0))</f>
        <v>0</v>
      </c>
      <c r="V58" s="20">
        <f>INDEX(raw_data!$A$3:$CR$330,MATCH(data!$B58,raw_data!$F$3:$F$330,0), MATCH(data!V$3,raw_data!$A$3:$CR$3,0))</f>
        <v>0</v>
      </c>
      <c r="W58" s="20">
        <v>0</v>
      </c>
      <c r="X58" s="20">
        <f>INDEX(raw_data!$A$3:$CR$330,MATCH(data!$B58,raw_data!$F$3:$F$330,0), MATCH(data!X$3,raw_data!$A$3:$CR$3,0))</f>
        <v>0</v>
      </c>
      <c r="Y58" s="20">
        <f>INDEX(raw_data!$A$3:$CR$330,MATCH(data!$B58,raw_data!$F$3:$F$330,0), MATCH(data!Y$3,raw_data!$A$3:$CR$3,0))</f>
        <v>0</v>
      </c>
      <c r="Z58" s="20">
        <f>INDEX(raw_data!$A$3:$CR$330,MATCH(data!$B58,raw_data!$F$3:$F$330,0), MATCH(data!Z$3,raw_data!$A$3:$CR$3,0))</f>
        <v>0</v>
      </c>
      <c r="AA58" s="20">
        <f>INDEX(raw_data!$A$3:$CR$330,MATCH(data!$B58,raw_data!$F$3:$F$330,0), MATCH(data!AA$3,raw_data!$A$3:$CR$3,0))</f>
        <v>0</v>
      </c>
      <c r="AB58" s="20">
        <f>INDEX(raw_data!$A$3:$CR$330,MATCH(data!$B58,raw_data!$F$3:$F$330,0), MATCH(data!AB$3,raw_data!$A$3:$CR$3,0))</f>
        <v>0</v>
      </c>
      <c r="AC58" s="20">
        <f>INDEX(raw_data!$A$3:$CR$330,MATCH(data!$B58,raw_data!$F$3:$F$330,0), MATCH(data!AC$3,raw_data!$A$3:$CR$3,0))</f>
        <v>0</v>
      </c>
      <c r="AD58" s="20">
        <f>INDEX(raw_data!$A$3:$CR$330,MATCH(data!$B58,raw_data!$F$3:$F$330,0), MATCH(data!AD$3,raw_data!$A$3:$CR$3,0))</f>
        <v>0</v>
      </c>
      <c r="AE58" s="20">
        <f>INDEX(raw_data!$A$3:$CR$330,MATCH(data!$B58,raw_data!$F$3:$F$330,0), MATCH(data!AE$3,raw_data!$A$3:$CR$3,0))</f>
        <v>0</v>
      </c>
      <c r="AF58" s="20">
        <f>INDEX(raw_data!$A$3:$CR$330,MATCH(data!$B58,raw_data!$F$3:$F$330,0), MATCH(data!AF$3,raw_data!$A$3:$CR$3,0))</f>
        <v>0</v>
      </c>
      <c r="AG58" s="20" t="str">
        <f>INDEX(raw_data!$A$3:$CR$330,MATCH(data!$B58,raw_data!$F$3:$F$330,0), MATCH(data!AG$3,raw_data!$A$3:$CR$3,0))</f>
        <v>Hogan et al. (2005)</v>
      </c>
      <c r="AH58" s="20" t="str">
        <f>INDEX(raw_data!$A$3:$CR$330,MATCH(data!$B58,raw_data!$F$3:$F$330,0), MATCH(data!AH$3,raw_data!$A$3:$CR$3,0))</f>
        <v>School-based education targeted at youths aged 10-18 years; sessions provided during regular lessons to all students, to promote prevention of HIV and other sexually transmitted infections; includes training of selected teachers at each school</v>
      </c>
      <c r="AI58" s="61">
        <f t="shared" si="2"/>
        <v>212.10285081555523</v>
      </c>
    </row>
    <row r="59" spans="1:35">
      <c r="A59" s="20" t="str">
        <f>INDEX(raw_data!$A$3:$CR$330,MATCH(data!$B59,raw_data!$F$3:$F$330,0), MATCH(data!A$3,raw_data!$A$3:$CR$3,0))</f>
        <v>HIV &amp; STIs</v>
      </c>
      <c r="B59" s="22" t="s">
        <v>556</v>
      </c>
      <c r="C59" s="20" t="str">
        <f>INDEX(raw_data!$A$3:$CR$330,MATCH(data!$B59,raw_data!$F$3:$F$330,0), MATCH(data!C$3,raw_data!$A$3:$CR$3,0))</f>
        <v>Blood safety</v>
      </c>
      <c r="D59" s="20" t="str">
        <f>INDEX(raw_data!$A$3:$CR$330,MATCH(data!$B59,raw_data!$F$3:$F$330,0), MATCH(data!D$3,raw_data!$A$3:$CR$3,0))</f>
        <v>1 year</v>
      </c>
      <c r="E59" s="61">
        <f>INDEX(raw_data!$A$3:$CR$330,MATCH(data!$B59,raw_data!$F$3:$F$330,0), MATCH(data!E$3,raw_data!$A$3:$CR$3,0))</f>
        <v>0.46441318067330578</v>
      </c>
      <c r="F59" s="61">
        <f>INDEX(raw_data!$A$3:$CR$330,MATCH(data!$B59,raw_data!$F$3:$F$330,0), MATCH(data!F$3,raw_data!$A$3:$CR$3,0))</f>
        <v>44.685031975682477</v>
      </c>
      <c r="G59" s="61">
        <f t="shared" si="1"/>
        <v>0.1742506353766663</v>
      </c>
      <c r="H59" s="87">
        <f>INDEX(raw_data!$A$3:$CR$330,MATCH(data!$B59,raw_data!$F$3:$F$330,0), MATCH(data!H$3,raw_data!$A$3:$CR$3,0))</f>
        <v>100</v>
      </c>
      <c r="I59" s="87">
        <f>INDEX(raw_data!$A$3:$CR$330,MATCH(data!$B59,raw_data!$F$3:$F$330,0), MATCH(data!I$3,raw_data!$A$3:$CR$3,0))</f>
        <v>415836</v>
      </c>
      <c r="J59" s="87">
        <f>INDEX(raw_data!$A$3:$CR$330,MATCH(data!$B59,raw_data!$F$3:$F$330,0), MATCH(data!J$3,raw_data!$A$3:$CR$3,0))</f>
        <v>415836</v>
      </c>
      <c r="K59" s="61">
        <f>INDEX(raw_data!$A$3:$CR$330,MATCH(data!$B59,raw_data!$F$3:$F$330,0), MATCH(data!K$3,raw_data!$A$3:$CR$3,0))</f>
        <v>6.7649999999999997</v>
      </c>
      <c r="L59" s="20">
        <f>INDEX(raw_data!$A$3:$CR$330,MATCH(data!$B59,raw_data!$F$3:$F$330,0), MATCH(data!L$3,raw_data!$A$3:$CR$3,0))</f>
        <v>0.1</v>
      </c>
      <c r="M59" s="20">
        <f>INDEX(raw_data!$A$3:$CR$330,MATCH(data!$B59,raw_data!$F$3:$F$330,0), MATCH(data!M$3,raw_data!$A$3:$CR$3,0))</f>
        <v>0</v>
      </c>
      <c r="N59" s="20">
        <f>INDEX(raw_data!$A$3:$CR$330,MATCH(data!$B59,raw_data!$F$3:$F$330,0), MATCH(data!N$3,raw_data!$A$3:$CR$3,0))</f>
        <v>0</v>
      </c>
      <c r="O59" s="20">
        <f>INDEX(raw_data!$A$3:$CR$330,MATCH(data!$B59,raw_data!$F$3:$F$330,0), MATCH(data!O$3,raw_data!$A$3:$CR$3,0))</f>
        <v>0</v>
      </c>
      <c r="P59" s="20">
        <f>INDEX(raw_data!$A$3:$CR$330,MATCH(data!$B59,raw_data!$F$3:$F$330,0), MATCH(data!P$3,raw_data!$A$3:$CR$3,0))</f>
        <v>0</v>
      </c>
      <c r="Q59" s="20">
        <f>INDEX(raw_data!$A$3:$CR$330,MATCH(data!$B59,raw_data!$F$3:$F$330,0), MATCH(data!Q$3,raw_data!$A$3:$CR$3,0))</f>
        <v>0</v>
      </c>
      <c r="R59" s="20">
        <f>INDEX(raw_data!$A$3:$CR$330,MATCH(data!$B59,raw_data!$F$3:$F$330,0), MATCH(data!R$3,raw_data!$A$3:$CR$3,0))</f>
        <v>0</v>
      </c>
      <c r="S59" s="20">
        <f>INDEX(raw_data!$A$3:$CR$330,MATCH(data!$B59,raw_data!$F$3:$F$330,0), MATCH(data!S$3,raw_data!$A$3:$CR$3,0))</f>
        <v>0</v>
      </c>
      <c r="T59" s="20">
        <f>INDEX(raw_data!$A$3:$CR$330,MATCH(data!$B59,raw_data!$F$3:$F$330,0), MATCH(data!T$3,raw_data!$A$3:$CR$3,0))</f>
        <v>0.2</v>
      </c>
      <c r="U59" s="20">
        <f>INDEX(raw_data!$A$3:$CR$330,MATCH(data!$B59,raw_data!$F$3:$F$330,0), MATCH(data!U$3,raw_data!$A$3:$CR$3,0))</f>
        <v>0.8</v>
      </c>
      <c r="V59" s="20">
        <f>INDEX(raw_data!$A$3:$CR$330,MATCH(data!$B59,raw_data!$F$3:$F$330,0), MATCH(data!V$3,raw_data!$A$3:$CR$3,0))</f>
        <v>0.8</v>
      </c>
      <c r="W59" s="20">
        <v>0</v>
      </c>
      <c r="X59" s="20">
        <f>INDEX(raw_data!$A$3:$CR$330,MATCH(data!$B59,raw_data!$F$3:$F$330,0), MATCH(data!X$3,raw_data!$A$3:$CR$3,0))</f>
        <v>0</v>
      </c>
      <c r="Y59" s="20">
        <f>INDEX(raw_data!$A$3:$CR$330,MATCH(data!$B59,raw_data!$F$3:$F$330,0), MATCH(data!Y$3,raw_data!$A$3:$CR$3,0))</f>
        <v>0</v>
      </c>
      <c r="Z59" s="20">
        <f>INDEX(raw_data!$A$3:$CR$330,MATCH(data!$B59,raw_data!$F$3:$F$330,0), MATCH(data!Z$3,raw_data!$A$3:$CR$3,0))</f>
        <v>0</v>
      </c>
      <c r="AA59" s="20">
        <f>INDEX(raw_data!$A$3:$CR$330,MATCH(data!$B59,raw_data!$F$3:$F$330,0), MATCH(data!AA$3,raw_data!$A$3:$CR$3,0))</f>
        <v>0</v>
      </c>
      <c r="AB59" s="20">
        <f>INDEX(raw_data!$A$3:$CR$330,MATCH(data!$B59,raw_data!$F$3:$F$330,0), MATCH(data!AB$3,raw_data!$A$3:$CR$3,0))</f>
        <v>0</v>
      </c>
      <c r="AC59" s="20">
        <f>INDEX(raw_data!$A$3:$CR$330,MATCH(data!$B59,raw_data!$F$3:$F$330,0), MATCH(data!AC$3,raw_data!$A$3:$CR$3,0))</f>
        <v>0</v>
      </c>
      <c r="AD59" s="20">
        <f>INDEX(raw_data!$A$3:$CR$330,MATCH(data!$B59,raw_data!$F$3:$F$330,0), MATCH(data!AD$3,raw_data!$A$3:$CR$3,0))</f>
        <v>0</v>
      </c>
      <c r="AE59" s="20">
        <f>INDEX(raw_data!$A$3:$CR$330,MATCH(data!$B59,raw_data!$F$3:$F$330,0), MATCH(data!AE$3,raw_data!$A$3:$CR$3,0))</f>
        <v>0</v>
      </c>
      <c r="AF59" s="20">
        <f>INDEX(raw_data!$A$3:$CR$330,MATCH(data!$B59,raw_data!$F$3:$F$330,0), MATCH(data!AF$3,raw_data!$A$3:$CR$3,0))</f>
        <v>0</v>
      </c>
      <c r="AG59" s="20" t="str">
        <f>INDEX(raw_data!$A$3:$CR$330,MATCH(data!$B59,raw_data!$F$3:$F$330,0), MATCH(data!AG$3,raw_data!$A$3:$CR$3,0))</f>
        <v>Aldridge (2009); BMC Public Health</v>
      </c>
      <c r="AH59" s="20" t="str">
        <f>INDEX(raw_data!$A$3:$CR$330,MATCH(data!$B59,raw_data!$F$3:$F$330,0), MATCH(data!AH$3,raw_data!$A$3:$CR$3,0))</f>
        <v>Blood safety</v>
      </c>
      <c r="AI59" s="61">
        <f t="shared" si="2"/>
        <v>96.21826820439972</v>
      </c>
    </row>
    <row r="60" spans="1:35">
      <c r="A60" s="20" t="str">
        <f>INDEX(raw_data!$A$3:$CR$330,MATCH(data!$B60,raw_data!$F$3:$F$330,0), MATCH(data!A$3,raw_data!$A$3:$CR$3,0))</f>
        <v>HIV &amp; STIs</v>
      </c>
      <c r="B60" s="22" t="s">
        <v>592</v>
      </c>
      <c r="C60" s="20" t="str">
        <f>INDEX(raw_data!$A$3:$CR$330,MATCH(data!$B60,raw_data!$F$3:$F$330,0), MATCH(data!C$3,raw_data!$A$3:$CR$3,0))</f>
        <v xml:space="preserve">Interventions focused on male sex workers </v>
      </c>
      <c r="D60" s="20" t="str">
        <f>INDEX(raw_data!$A$3:$CR$330,MATCH(data!$B60,raw_data!$F$3:$F$330,0), MATCH(data!D$3,raw_data!$A$3:$CR$3,0))</f>
        <v>not same</v>
      </c>
      <c r="E60" s="61">
        <f>INDEX(raw_data!$A$3:$CR$330,MATCH(data!$B60,raw_data!$F$3:$F$330,0), MATCH(data!E$3,raw_data!$A$3:$CR$3,0))</f>
        <v>6.87</v>
      </c>
      <c r="F60" s="61">
        <f>INDEX(raw_data!$A$3:$CR$330,MATCH(data!$B60,raw_data!$F$3:$F$330,0), MATCH(data!F$3,raw_data!$A$3:$CR$3,0))</f>
        <v>372.07188000000002</v>
      </c>
      <c r="G60" s="61">
        <f t="shared" si="1"/>
        <v>4.4539488311688311</v>
      </c>
      <c r="H60" s="87">
        <f>INDEX(raw_data!$A$3:$CR$330,MATCH(data!$B60,raw_data!$F$3:$F$330,0), MATCH(data!H$3,raw_data!$A$3:$CR$3,0))</f>
        <v>75</v>
      </c>
      <c r="I60" s="87">
        <f>INDEX(raw_data!$A$3:$CR$330,MATCH(data!$B60,raw_data!$F$3:$F$330,0), MATCH(data!I$3,raw_data!$A$3:$CR$3,0))</f>
        <v>1661.25</v>
      </c>
      <c r="J60" s="87">
        <f>INDEX(raw_data!$A$3:$CR$330,MATCH(data!$B60,raw_data!$F$3:$F$330,0), MATCH(data!J$3,raw_data!$A$3:$CR$3,0))</f>
        <v>2215</v>
      </c>
      <c r="K60" s="61">
        <f>INDEX(raw_data!$A$3:$CR$330,MATCH(data!$B60,raw_data!$F$3:$F$330,0), MATCH(data!K$3,raw_data!$A$3:$CR$3,0))</f>
        <v>88.788826122594855</v>
      </c>
      <c r="L60" s="20">
        <f>INDEX(raw_data!$A$3:$CR$330,MATCH(data!$B60,raw_data!$F$3:$F$330,0), MATCH(data!L$3,raw_data!$A$3:$CR$3,0))</f>
        <v>0</v>
      </c>
      <c r="M60" s="20">
        <f>INDEX(raw_data!$A$3:$CR$330,MATCH(data!$B60,raw_data!$F$3:$F$330,0), MATCH(data!M$3,raw_data!$A$3:$CR$3,0))</f>
        <v>0</v>
      </c>
      <c r="N60" s="20">
        <f>INDEX(raw_data!$A$3:$CR$330,MATCH(data!$B60,raw_data!$F$3:$F$330,0), MATCH(data!N$3,raw_data!$A$3:$CR$3,0))</f>
        <v>0</v>
      </c>
      <c r="O60" s="20">
        <f>INDEX(raw_data!$A$3:$CR$330,MATCH(data!$B60,raw_data!$F$3:$F$330,0), MATCH(data!O$3,raw_data!$A$3:$CR$3,0))</f>
        <v>0</v>
      </c>
      <c r="P60" s="20">
        <f>INDEX(raw_data!$A$3:$CR$330,MATCH(data!$B60,raw_data!$F$3:$F$330,0), MATCH(data!P$3,raw_data!$A$3:$CR$3,0))</f>
        <v>35</v>
      </c>
      <c r="Q60" s="20">
        <f>INDEX(raw_data!$A$3:$CR$330,MATCH(data!$B60,raw_data!$F$3:$F$330,0), MATCH(data!Q$3,raw_data!$A$3:$CR$3,0))</f>
        <v>0</v>
      </c>
      <c r="R60" s="20">
        <f>INDEX(raw_data!$A$3:$CR$330,MATCH(data!$B60,raw_data!$F$3:$F$330,0), MATCH(data!R$3,raw_data!$A$3:$CR$3,0))</f>
        <v>0</v>
      </c>
      <c r="S60" s="20">
        <f>INDEX(raw_data!$A$3:$CR$330,MATCH(data!$B60,raw_data!$F$3:$F$330,0), MATCH(data!S$3,raw_data!$A$3:$CR$3,0))</f>
        <v>0</v>
      </c>
      <c r="T60" s="20">
        <f>INDEX(raw_data!$A$3:$CR$330,MATCH(data!$B60,raw_data!$F$3:$F$330,0), MATCH(data!T$3,raw_data!$A$3:$CR$3,0))</f>
        <v>0</v>
      </c>
      <c r="U60" s="20">
        <f>INDEX(raw_data!$A$3:$CR$330,MATCH(data!$B60,raw_data!$F$3:$F$330,0), MATCH(data!U$3,raw_data!$A$3:$CR$3,0))</f>
        <v>0</v>
      </c>
      <c r="V60" s="20">
        <f>INDEX(raw_data!$A$3:$CR$330,MATCH(data!$B60,raw_data!$F$3:$F$330,0), MATCH(data!V$3,raw_data!$A$3:$CR$3,0))</f>
        <v>0</v>
      </c>
      <c r="W60" s="20">
        <v>0</v>
      </c>
      <c r="X60" s="20">
        <f>INDEX(raw_data!$A$3:$CR$330,MATCH(data!$B60,raw_data!$F$3:$F$330,0), MATCH(data!X$3,raw_data!$A$3:$CR$3,0))</f>
        <v>0</v>
      </c>
      <c r="Y60" s="20">
        <f>INDEX(raw_data!$A$3:$CR$330,MATCH(data!$B60,raw_data!$F$3:$F$330,0), MATCH(data!Y$3,raw_data!$A$3:$CR$3,0))</f>
        <v>0</v>
      </c>
      <c r="Z60" s="20">
        <f>INDEX(raw_data!$A$3:$CR$330,MATCH(data!$B60,raw_data!$F$3:$F$330,0), MATCH(data!Z$3,raw_data!$A$3:$CR$3,0))</f>
        <v>0</v>
      </c>
      <c r="AA60" s="20">
        <f>INDEX(raw_data!$A$3:$CR$330,MATCH(data!$B60,raw_data!$F$3:$F$330,0), MATCH(data!AA$3,raw_data!$A$3:$CR$3,0))</f>
        <v>0</v>
      </c>
      <c r="AB60" s="20">
        <f>INDEX(raw_data!$A$3:$CR$330,MATCH(data!$B60,raw_data!$F$3:$F$330,0), MATCH(data!AB$3,raw_data!$A$3:$CR$3,0))</f>
        <v>0</v>
      </c>
      <c r="AC60" s="20">
        <f>INDEX(raw_data!$A$3:$CR$330,MATCH(data!$B60,raw_data!$F$3:$F$330,0), MATCH(data!AC$3,raw_data!$A$3:$CR$3,0))</f>
        <v>0</v>
      </c>
      <c r="AD60" s="20">
        <f>INDEX(raw_data!$A$3:$CR$330,MATCH(data!$B60,raw_data!$F$3:$F$330,0), MATCH(data!AD$3,raw_data!$A$3:$CR$3,0))</f>
        <v>0</v>
      </c>
      <c r="AE60" s="20">
        <f>INDEX(raw_data!$A$3:$CR$330,MATCH(data!$B60,raw_data!$F$3:$F$330,0), MATCH(data!AE$3,raw_data!$A$3:$CR$3,0))</f>
        <v>0</v>
      </c>
      <c r="AF60" s="20">
        <f>INDEX(raw_data!$A$3:$CR$330,MATCH(data!$B60,raw_data!$F$3:$F$330,0), MATCH(data!AF$3,raw_data!$A$3:$CR$3,0))</f>
        <v>0</v>
      </c>
      <c r="AG60" s="20" t="str">
        <f>INDEX(raw_data!$A$3:$CR$330,MATCH(data!$B60,raw_data!$F$3:$F$330,0), MATCH(data!AG$3,raw_data!$A$3:$CR$3,0))</f>
        <v>Vassall (2014); Lancet Glob Health</v>
      </c>
      <c r="AH60" s="20" t="str">
        <f>INDEX(raw_data!$A$3:$CR$330,MATCH(data!$B60,raw_data!$F$3:$F$330,0), MATCH(data!AH$3,raw_data!$A$3:$CR$3,0))</f>
        <v>Avahan HIV prevention programme- peer-led outreach, education and condom distribution, free treatment of sexually transmitted infections (STIs), free commodity supplies (condoms, STI drugs), and facilitation of community mobilization</v>
      </c>
      <c r="AI60" s="61">
        <f t="shared" si="2"/>
        <v>54.158934497816595</v>
      </c>
    </row>
    <row r="61" spans="1:35">
      <c r="A61" s="20" t="str">
        <f>INDEX(raw_data!$A$3:$CR$330,MATCH(data!$B61,raw_data!$F$3:$F$330,0), MATCH(data!A$3,raw_data!$A$3:$CR$3,0))</f>
        <v>HIV &amp; STIs</v>
      </c>
      <c r="B61" s="22" t="s">
        <v>600</v>
      </c>
      <c r="C61" s="20" t="str">
        <f>INDEX(raw_data!$A$3:$CR$330,MATCH(data!$B61,raw_data!$F$3:$F$330,0), MATCH(data!C$3,raw_data!$A$3:$CR$3,0))</f>
        <v xml:space="preserve">Interventions focused on men who have sex with men </v>
      </c>
      <c r="D61" s="20" t="str">
        <f>INDEX(raw_data!$A$3:$CR$330,MATCH(data!$B61,raw_data!$F$3:$F$330,0), MATCH(data!D$3,raw_data!$A$3:$CR$3,0))</f>
        <v>not same</v>
      </c>
      <c r="E61" s="61">
        <f>INDEX(raw_data!$A$3:$CR$330,MATCH(data!$B61,raw_data!$F$3:$F$330,0), MATCH(data!E$3,raw_data!$A$3:$CR$3,0))</f>
        <v>6.87</v>
      </c>
      <c r="F61" s="61">
        <f>INDEX(raw_data!$A$3:$CR$330,MATCH(data!$B61,raw_data!$F$3:$F$330,0), MATCH(data!F$3,raw_data!$A$3:$CR$3,0))</f>
        <v>372.07188000000002</v>
      </c>
      <c r="G61" s="61">
        <f t="shared" si="1"/>
        <v>4.4539488311688311</v>
      </c>
      <c r="H61" s="87">
        <f>INDEX(raw_data!$A$3:$CR$330,MATCH(data!$B61,raw_data!$F$3:$F$330,0), MATCH(data!H$3,raw_data!$A$3:$CR$3,0))</f>
        <v>75</v>
      </c>
      <c r="I61" s="87">
        <f>INDEX(raw_data!$A$3:$CR$330,MATCH(data!$B61,raw_data!$F$3:$F$330,0), MATCH(data!I$3,raw_data!$A$3:$CR$3,0))</f>
        <v>18075</v>
      </c>
      <c r="J61" s="87">
        <f>INDEX(raw_data!$A$3:$CR$330,MATCH(data!$B61,raw_data!$F$3:$F$330,0), MATCH(data!J$3,raw_data!$A$3:$CR$3,0))</f>
        <v>24100</v>
      </c>
      <c r="K61" s="61">
        <f>INDEX(raw_data!$A$3:$CR$330,MATCH(data!$B61,raw_data!$F$3:$F$330,0), MATCH(data!K$3,raw_data!$A$3:$CR$3,0))</f>
        <v>118.37553777596084</v>
      </c>
      <c r="L61" s="20">
        <f>INDEX(raw_data!$A$3:$CR$330,MATCH(data!$B61,raw_data!$F$3:$F$330,0), MATCH(data!L$3,raw_data!$A$3:$CR$3,0))</f>
        <v>0</v>
      </c>
      <c r="M61" s="20">
        <f>INDEX(raw_data!$A$3:$CR$330,MATCH(data!$B61,raw_data!$F$3:$F$330,0), MATCH(data!M$3,raw_data!$A$3:$CR$3,0))</f>
        <v>0</v>
      </c>
      <c r="N61" s="20">
        <f>INDEX(raw_data!$A$3:$CR$330,MATCH(data!$B61,raw_data!$F$3:$F$330,0), MATCH(data!N$3,raw_data!$A$3:$CR$3,0))</f>
        <v>0</v>
      </c>
      <c r="O61" s="20">
        <f>INDEX(raw_data!$A$3:$CR$330,MATCH(data!$B61,raw_data!$F$3:$F$330,0), MATCH(data!O$3,raw_data!$A$3:$CR$3,0))</f>
        <v>0</v>
      </c>
      <c r="P61" s="20">
        <f>INDEX(raw_data!$A$3:$CR$330,MATCH(data!$B61,raw_data!$F$3:$F$330,0), MATCH(data!P$3,raw_data!$A$3:$CR$3,0))</f>
        <v>35</v>
      </c>
      <c r="Q61" s="20">
        <f>INDEX(raw_data!$A$3:$CR$330,MATCH(data!$B61,raw_data!$F$3:$F$330,0), MATCH(data!Q$3,raw_data!$A$3:$CR$3,0))</f>
        <v>0</v>
      </c>
      <c r="R61" s="20">
        <f>INDEX(raw_data!$A$3:$CR$330,MATCH(data!$B61,raw_data!$F$3:$F$330,0), MATCH(data!R$3,raw_data!$A$3:$CR$3,0))</f>
        <v>0</v>
      </c>
      <c r="S61" s="20">
        <f>INDEX(raw_data!$A$3:$CR$330,MATCH(data!$B61,raw_data!$F$3:$F$330,0), MATCH(data!S$3,raw_data!$A$3:$CR$3,0))</f>
        <v>0</v>
      </c>
      <c r="T61" s="20">
        <f>INDEX(raw_data!$A$3:$CR$330,MATCH(data!$B61,raw_data!$F$3:$F$330,0), MATCH(data!T$3,raw_data!$A$3:$CR$3,0))</f>
        <v>0</v>
      </c>
      <c r="U61" s="20">
        <f>INDEX(raw_data!$A$3:$CR$330,MATCH(data!$B61,raw_data!$F$3:$F$330,0), MATCH(data!U$3,raw_data!$A$3:$CR$3,0))</f>
        <v>0</v>
      </c>
      <c r="V61" s="20">
        <f>INDEX(raw_data!$A$3:$CR$330,MATCH(data!$B61,raw_data!$F$3:$F$330,0), MATCH(data!V$3,raw_data!$A$3:$CR$3,0))</f>
        <v>0</v>
      </c>
      <c r="W61" s="20">
        <v>0</v>
      </c>
      <c r="X61" s="20">
        <f>INDEX(raw_data!$A$3:$CR$330,MATCH(data!$B61,raw_data!$F$3:$F$330,0), MATCH(data!X$3,raw_data!$A$3:$CR$3,0))</f>
        <v>0</v>
      </c>
      <c r="Y61" s="20">
        <f>INDEX(raw_data!$A$3:$CR$330,MATCH(data!$B61,raw_data!$F$3:$F$330,0), MATCH(data!Y$3,raw_data!$A$3:$CR$3,0))</f>
        <v>0</v>
      </c>
      <c r="Z61" s="20">
        <f>INDEX(raw_data!$A$3:$CR$330,MATCH(data!$B61,raw_data!$F$3:$F$330,0), MATCH(data!Z$3,raw_data!$A$3:$CR$3,0))</f>
        <v>0</v>
      </c>
      <c r="AA61" s="20">
        <f>INDEX(raw_data!$A$3:$CR$330,MATCH(data!$B61,raw_data!$F$3:$F$330,0), MATCH(data!AA$3,raw_data!$A$3:$CR$3,0))</f>
        <v>0</v>
      </c>
      <c r="AB61" s="20">
        <f>INDEX(raw_data!$A$3:$CR$330,MATCH(data!$B61,raw_data!$F$3:$F$330,0), MATCH(data!AB$3,raw_data!$A$3:$CR$3,0))</f>
        <v>0</v>
      </c>
      <c r="AC61" s="20">
        <f>INDEX(raw_data!$A$3:$CR$330,MATCH(data!$B61,raw_data!$F$3:$F$330,0), MATCH(data!AC$3,raw_data!$A$3:$CR$3,0))</f>
        <v>0</v>
      </c>
      <c r="AD61" s="20">
        <f>INDEX(raw_data!$A$3:$CR$330,MATCH(data!$B61,raw_data!$F$3:$F$330,0), MATCH(data!AD$3,raw_data!$A$3:$CR$3,0))</f>
        <v>0</v>
      </c>
      <c r="AE61" s="20">
        <f>INDEX(raw_data!$A$3:$CR$330,MATCH(data!$B61,raw_data!$F$3:$F$330,0), MATCH(data!AE$3,raw_data!$A$3:$CR$3,0))</f>
        <v>0</v>
      </c>
      <c r="AF61" s="20">
        <f>INDEX(raw_data!$A$3:$CR$330,MATCH(data!$B61,raw_data!$F$3:$F$330,0), MATCH(data!AF$3,raw_data!$A$3:$CR$3,0))</f>
        <v>0</v>
      </c>
      <c r="AG61" s="20" t="str">
        <f>INDEX(raw_data!$A$3:$CR$330,MATCH(data!$B61,raw_data!$F$3:$F$330,0), MATCH(data!AG$3,raw_data!$A$3:$CR$3,0))</f>
        <v>Vassall (2014); Lancet Glob Health</v>
      </c>
      <c r="AH61" s="20" t="str">
        <f>INDEX(raw_data!$A$3:$CR$330,MATCH(data!$B61,raw_data!$F$3:$F$330,0), MATCH(data!AH$3,raw_data!$A$3:$CR$3,0))</f>
        <v>Avahan HIV prevention programme- peer-led outreach, education and condom distribution, free treatment of sexually transmitted infections (STIs), free commodity supplies (condoms, STI drugs), and facilitation of community mobilization</v>
      </c>
      <c r="AI61" s="61">
        <f t="shared" si="2"/>
        <v>54.158934497816595</v>
      </c>
    </row>
    <row r="62" spans="1:35">
      <c r="A62" s="20" t="str">
        <f>INDEX(raw_data!$A$3:$CR$330,MATCH(data!$B62,raw_data!$F$3:$F$330,0), MATCH(data!A$3,raw_data!$A$3:$CR$3,0))</f>
        <v>HIV &amp; STIs</v>
      </c>
      <c r="B62" s="22" t="s">
        <v>607</v>
      </c>
      <c r="C62" s="20" t="str">
        <f>INDEX(raw_data!$A$3:$CR$330,MATCH(data!$B62,raw_data!$F$3:$F$330,0), MATCH(data!C$3,raw_data!$A$3:$CR$3,0))</f>
        <v>Peer education for sex workers</v>
      </c>
      <c r="D62" s="20" t="str">
        <f>INDEX(raw_data!$A$3:$CR$330,MATCH(data!$B62,raw_data!$F$3:$F$330,0), MATCH(data!D$3,raw_data!$A$3:$CR$3,0))</f>
        <v>1 Year</v>
      </c>
      <c r="E62" s="61">
        <f>INDEX(raw_data!$A$3:$CR$330,MATCH(data!$B62,raw_data!$F$3:$F$330,0), MATCH(data!E$3,raw_data!$A$3:$CR$3,0))</f>
        <v>29.533925954486651</v>
      </c>
      <c r="F62" s="61">
        <f>INDEX(raw_data!$A$3:$CR$330,MATCH(data!$B62,raw_data!$F$3:$F$330,0), MATCH(data!F$3,raw_data!$A$3:$CR$3,0))</f>
        <v>68.200652049233938</v>
      </c>
      <c r="G62" s="61">
        <f t="shared" si="1"/>
        <v>29.091064577543573</v>
      </c>
      <c r="H62" s="87">
        <f>INDEX(raw_data!$A$3:$CR$330,MATCH(data!$B62,raw_data!$F$3:$F$330,0), MATCH(data!H$3,raw_data!$A$3:$CR$3,0))</f>
        <v>71</v>
      </c>
      <c r="I62" s="87">
        <f>INDEX(raw_data!$A$3:$CR$330,MATCH(data!$B62,raw_data!$F$3:$F$330,0), MATCH(data!I$3,raw_data!$A$3:$CR$3,0))</f>
        <v>31453</v>
      </c>
      <c r="J62" s="87">
        <f>INDEX(raw_data!$A$3:$CR$330,MATCH(data!$B62,raw_data!$F$3:$F$330,0), MATCH(data!J$3,raw_data!$A$3:$CR$3,0))</f>
        <v>44300</v>
      </c>
      <c r="K62" s="61">
        <f>INDEX(raw_data!$A$3:$CR$330,MATCH(data!$B62,raw_data!$F$3:$F$330,0), MATCH(data!K$3,raw_data!$A$3:$CR$3,0))</f>
        <v>9.9999999999999995E-7</v>
      </c>
      <c r="L62" s="20">
        <f>INDEX(raw_data!$A$3:$CR$330,MATCH(data!$B62,raw_data!$F$3:$F$330,0), MATCH(data!L$3,raw_data!$A$3:$CR$3,0))</f>
        <v>0</v>
      </c>
      <c r="M62" s="20">
        <f>INDEX(raw_data!$A$3:$CR$330,MATCH(data!$B62,raw_data!$F$3:$F$330,0), MATCH(data!M$3,raw_data!$A$3:$CR$3,0))</f>
        <v>0</v>
      </c>
      <c r="N62" s="20">
        <f>INDEX(raw_data!$A$3:$CR$330,MATCH(data!$B62,raw_data!$F$3:$F$330,0), MATCH(data!N$3,raw_data!$A$3:$CR$3,0))</f>
        <v>0</v>
      </c>
      <c r="O62" s="20">
        <f>INDEX(raw_data!$A$3:$CR$330,MATCH(data!$B62,raw_data!$F$3:$F$330,0), MATCH(data!O$3,raw_data!$A$3:$CR$3,0))</f>
        <v>0</v>
      </c>
      <c r="P62" s="20">
        <f>INDEX(raw_data!$A$3:$CR$330,MATCH(data!$B62,raw_data!$F$3:$F$330,0), MATCH(data!P$3,raw_data!$A$3:$CR$3,0))</f>
        <v>0</v>
      </c>
      <c r="Q62" s="20">
        <f>INDEX(raw_data!$A$3:$CR$330,MATCH(data!$B62,raw_data!$F$3:$F$330,0), MATCH(data!Q$3,raw_data!$A$3:$CR$3,0))</f>
        <v>0</v>
      </c>
      <c r="R62" s="20">
        <f>INDEX(raw_data!$A$3:$CR$330,MATCH(data!$B62,raw_data!$F$3:$F$330,0), MATCH(data!R$3,raw_data!$A$3:$CR$3,0))</f>
        <v>0</v>
      </c>
      <c r="S62" s="20">
        <f>INDEX(raw_data!$A$3:$CR$330,MATCH(data!$B62,raw_data!$F$3:$F$330,0), MATCH(data!S$3,raw_data!$A$3:$CR$3,0))</f>
        <v>0</v>
      </c>
      <c r="T62" s="20">
        <f>INDEX(raw_data!$A$3:$CR$330,MATCH(data!$B62,raw_data!$F$3:$F$330,0), MATCH(data!T$3,raw_data!$A$3:$CR$3,0))</f>
        <v>0</v>
      </c>
      <c r="U62" s="20">
        <f>INDEX(raw_data!$A$3:$CR$330,MATCH(data!$B62,raw_data!$F$3:$F$330,0), MATCH(data!U$3,raw_data!$A$3:$CR$3,0))</f>
        <v>0</v>
      </c>
      <c r="V62" s="20">
        <f>INDEX(raw_data!$A$3:$CR$330,MATCH(data!$B62,raw_data!$F$3:$F$330,0), MATCH(data!V$3,raw_data!$A$3:$CR$3,0))</f>
        <v>0</v>
      </c>
      <c r="W62" s="20">
        <v>0</v>
      </c>
      <c r="X62" s="20">
        <f>INDEX(raw_data!$A$3:$CR$330,MATCH(data!$B62,raw_data!$F$3:$F$330,0), MATCH(data!X$3,raw_data!$A$3:$CR$3,0))</f>
        <v>0</v>
      </c>
      <c r="Y62" s="20">
        <f>INDEX(raw_data!$A$3:$CR$330,MATCH(data!$B62,raw_data!$F$3:$F$330,0), MATCH(data!Y$3,raw_data!$A$3:$CR$3,0))</f>
        <v>0</v>
      </c>
      <c r="Z62" s="20">
        <f>INDEX(raw_data!$A$3:$CR$330,MATCH(data!$B62,raw_data!$F$3:$F$330,0), MATCH(data!Z$3,raw_data!$A$3:$CR$3,0))</f>
        <v>0</v>
      </c>
      <c r="AA62" s="20">
        <f>INDEX(raw_data!$A$3:$CR$330,MATCH(data!$B62,raw_data!$F$3:$F$330,0), MATCH(data!AA$3,raw_data!$A$3:$CR$3,0))</f>
        <v>0</v>
      </c>
      <c r="AB62" s="20">
        <f>INDEX(raw_data!$A$3:$CR$330,MATCH(data!$B62,raw_data!$F$3:$F$330,0), MATCH(data!AB$3,raw_data!$A$3:$CR$3,0))</f>
        <v>0</v>
      </c>
      <c r="AC62" s="20">
        <f>INDEX(raw_data!$A$3:$CR$330,MATCH(data!$B62,raw_data!$F$3:$F$330,0), MATCH(data!AC$3,raw_data!$A$3:$CR$3,0))</f>
        <v>0</v>
      </c>
      <c r="AD62" s="20">
        <f>INDEX(raw_data!$A$3:$CR$330,MATCH(data!$B62,raw_data!$F$3:$F$330,0), MATCH(data!AD$3,raw_data!$A$3:$CR$3,0))</f>
        <v>0</v>
      </c>
      <c r="AE62" s="20">
        <f>INDEX(raw_data!$A$3:$CR$330,MATCH(data!$B62,raw_data!$F$3:$F$330,0), MATCH(data!AE$3,raw_data!$A$3:$CR$3,0))</f>
        <v>0</v>
      </c>
      <c r="AF62" s="20">
        <f>INDEX(raw_data!$A$3:$CR$330,MATCH(data!$B62,raw_data!$F$3:$F$330,0), MATCH(data!AF$3,raw_data!$A$3:$CR$3,0))</f>
        <v>0</v>
      </c>
      <c r="AG62" s="20" t="str">
        <f>INDEX(raw_data!$A$3:$CR$330,MATCH(data!$B62,raw_data!$F$3:$F$330,0), MATCH(data!AG$3,raw_data!$A$3:$CR$3,0))</f>
        <v>Hogan et al. (2005)</v>
      </c>
      <c r="AH62" s="20" t="str">
        <f>INDEX(raw_data!$A$3:$CR$330,MATCH(data!$B62,raw_data!$F$3:$F$330,0), MATCH(data!AH$3,raw_data!$A$3:$CR$3,0))</f>
        <v>Peer education for sex workers (95%) - Training of selected sex workers by social workers to undertake peer education; provision of condoms</v>
      </c>
      <c r="AI62" s="61">
        <f t="shared" si="2"/>
        <v>2.3092308199842706</v>
      </c>
    </row>
    <row r="63" spans="1:35">
      <c r="A63" s="20" t="str">
        <f>INDEX(raw_data!$A$3:$CR$330,MATCH(data!$B63,raw_data!$F$3:$F$330,0), MATCH(data!A$3,raw_data!$A$3:$CR$3,0))</f>
        <v>HIV &amp; STIs</v>
      </c>
      <c r="B63" s="22" t="s">
        <v>611</v>
      </c>
      <c r="C63" s="20" t="str">
        <f>INDEX(raw_data!$A$3:$CR$330,MATCH(data!$B63,raw_data!$F$3:$F$330,0), MATCH(data!C$3,raw_data!$A$3:$CR$3,0))</f>
        <v>HIV Testing Services</v>
      </c>
      <c r="D63" s="20" t="str">
        <f>INDEX(raw_data!$A$3:$CR$330,MATCH(data!$B63,raw_data!$F$3:$F$330,0), MATCH(data!D$3,raw_data!$A$3:$CR$3,0))</f>
        <v>1 Year</v>
      </c>
      <c r="E63" s="61">
        <f>INDEX(raw_data!$A$3:$CR$330,MATCH(data!$B63,raw_data!$F$3:$F$330,0), MATCH(data!E$3,raw_data!$A$3:$CR$3,0))</f>
        <v>1.7817485307089837E-2</v>
      </c>
      <c r="F63" s="61">
        <f>INDEX(raw_data!$A$3:$CR$330,MATCH(data!$B63,raw_data!$F$3:$F$330,0), MATCH(data!F$3,raw_data!$A$3:$CR$3,0))</f>
        <v>0.79705486117776492</v>
      </c>
      <c r="G63" s="61">
        <f t="shared" si="1"/>
        <v>1.2641804390351105E-2</v>
      </c>
      <c r="H63" s="87">
        <f>INDEX(raw_data!$A$3:$CR$330,MATCH(data!$B63,raw_data!$F$3:$F$330,0), MATCH(data!H$3,raw_data!$A$3:$CR$3,0))</f>
        <v>75</v>
      </c>
      <c r="I63" s="87">
        <f>INDEX(raw_data!$A$3:$CR$330,MATCH(data!$B63,raw_data!$F$3:$F$330,0), MATCH(data!I$3,raw_data!$A$3:$CR$3,0))</f>
        <v>16488961.16602</v>
      </c>
      <c r="J63" s="87">
        <f>INDEX(raw_data!$A$3:$CR$330,MATCH(data!$B63,raw_data!$F$3:$F$330,0), MATCH(data!J$3,raw_data!$A$3:$CR$3,0))</f>
        <v>21985281.554693334</v>
      </c>
      <c r="K63" s="61">
        <f>INDEX(raw_data!$A$3:$CR$330,MATCH(data!$B63,raw_data!$F$3:$F$330,0), MATCH(data!K$3,raw_data!$A$3:$CR$3,0))</f>
        <v>14.388009236001633</v>
      </c>
      <c r="L63" s="20">
        <f>INDEX(raw_data!$A$3:$CR$330,MATCH(data!$B63,raw_data!$F$3:$F$330,0), MATCH(data!L$3,raw_data!$A$3:$CR$3,0))</f>
        <v>0</v>
      </c>
      <c r="M63" s="20">
        <f>INDEX(raw_data!$A$3:$CR$330,MATCH(data!$B63,raw_data!$F$3:$F$330,0), MATCH(data!M$3,raw_data!$A$3:$CR$3,0))</f>
        <v>0</v>
      </c>
      <c r="N63" s="20">
        <f>INDEX(raw_data!$A$3:$CR$330,MATCH(data!$B63,raw_data!$F$3:$F$330,0), MATCH(data!N$3,raw_data!$A$3:$CR$3,0))</f>
        <v>0</v>
      </c>
      <c r="O63" s="20">
        <f>INDEX(raw_data!$A$3:$CR$330,MATCH(data!$B63,raw_data!$F$3:$F$330,0), MATCH(data!O$3,raw_data!$A$3:$CR$3,0))</f>
        <v>0</v>
      </c>
      <c r="P63" s="20">
        <f>INDEX(raw_data!$A$3:$CR$330,MATCH(data!$B63,raw_data!$F$3:$F$330,0), MATCH(data!P$3,raw_data!$A$3:$CR$3,0))</f>
        <v>20</v>
      </c>
      <c r="Q63" s="20">
        <f>INDEX(raw_data!$A$3:$CR$330,MATCH(data!$B63,raw_data!$F$3:$F$330,0), MATCH(data!Q$3,raw_data!$A$3:$CR$3,0))</f>
        <v>0</v>
      </c>
      <c r="R63" s="20">
        <f>INDEX(raw_data!$A$3:$CR$330,MATCH(data!$B63,raw_data!$F$3:$F$330,0), MATCH(data!R$3,raw_data!$A$3:$CR$3,0))</f>
        <v>0</v>
      </c>
      <c r="S63" s="20">
        <f>INDEX(raw_data!$A$3:$CR$330,MATCH(data!$B63,raw_data!$F$3:$F$330,0), MATCH(data!S$3,raw_data!$A$3:$CR$3,0))</f>
        <v>0</v>
      </c>
      <c r="T63" s="20">
        <f>INDEX(raw_data!$A$3:$CR$330,MATCH(data!$B63,raw_data!$F$3:$F$330,0), MATCH(data!T$3,raw_data!$A$3:$CR$3,0))</f>
        <v>0</v>
      </c>
      <c r="U63" s="20">
        <f>INDEX(raw_data!$A$3:$CR$330,MATCH(data!$B63,raw_data!$F$3:$F$330,0), MATCH(data!U$3,raw_data!$A$3:$CR$3,0))</f>
        <v>0</v>
      </c>
      <c r="V63" s="20">
        <f>INDEX(raw_data!$A$3:$CR$330,MATCH(data!$B63,raw_data!$F$3:$F$330,0), MATCH(data!V$3,raw_data!$A$3:$CR$3,0))</f>
        <v>0</v>
      </c>
      <c r="W63" s="20">
        <v>0</v>
      </c>
      <c r="X63" s="20">
        <f>INDEX(raw_data!$A$3:$CR$330,MATCH(data!$B63,raw_data!$F$3:$F$330,0), MATCH(data!X$3,raw_data!$A$3:$CR$3,0))</f>
        <v>0</v>
      </c>
      <c r="Y63" s="20">
        <f>INDEX(raw_data!$A$3:$CR$330,MATCH(data!$B63,raw_data!$F$3:$F$330,0), MATCH(data!Y$3,raw_data!$A$3:$CR$3,0))</f>
        <v>0</v>
      </c>
      <c r="Z63" s="20">
        <f>INDEX(raw_data!$A$3:$CR$330,MATCH(data!$B63,raw_data!$F$3:$F$330,0), MATCH(data!Z$3,raw_data!$A$3:$CR$3,0))</f>
        <v>0</v>
      </c>
      <c r="AA63" s="20">
        <f>INDEX(raw_data!$A$3:$CR$330,MATCH(data!$B63,raw_data!$F$3:$F$330,0), MATCH(data!AA$3,raw_data!$A$3:$CR$3,0))</f>
        <v>0</v>
      </c>
      <c r="AB63" s="20">
        <f>INDEX(raw_data!$A$3:$CR$330,MATCH(data!$B63,raw_data!$F$3:$F$330,0), MATCH(data!AB$3,raw_data!$A$3:$CR$3,0))</f>
        <v>0</v>
      </c>
      <c r="AC63" s="20">
        <f>INDEX(raw_data!$A$3:$CR$330,MATCH(data!$B63,raw_data!$F$3:$F$330,0), MATCH(data!AC$3,raw_data!$A$3:$CR$3,0))</f>
        <v>0</v>
      </c>
      <c r="AD63" s="20">
        <f>INDEX(raw_data!$A$3:$CR$330,MATCH(data!$B63,raw_data!$F$3:$F$330,0), MATCH(data!AD$3,raw_data!$A$3:$CR$3,0))</f>
        <v>0</v>
      </c>
      <c r="AE63" s="20">
        <f>INDEX(raw_data!$A$3:$CR$330,MATCH(data!$B63,raw_data!$F$3:$F$330,0), MATCH(data!AE$3,raw_data!$A$3:$CR$3,0))</f>
        <v>0</v>
      </c>
      <c r="AF63" s="20">
        <f>INDEX(raw_data!$A$3:$CR$330,MATCH(data!$B63,raw_data!$F$3:$F$330,0), MATCH(data!AF$3,raw_data!$A$3:$CR$3,0))</f>
        <v>0</v>
      </c>
      <c r="AG63" s="20" t="str">
        <f>INDEX(raw_data!$A$3:$CR$330,MATCH(data!$B63,raw_data!$F$3:$F$330,0), MATCH(data!AG$3,raw_data!$A$3:$CR$3,0))</f>
        <v>Hogan et al. (2005)</v>
      </c>
      <c r="AH63" s="20" t="str">
        <f>INDEX(raw_data!$A$3:$CR$330,MATCH(data!$B63,raw_data!$F$3:$F$330,0), MATCH(data!AH$3,raw_data!$A$3:$CR$3,0))</f>
        <v>Voluntary counselling and testing (95%) - Performed in primary care clinics for anyone requesting the services; includes training of health workers; based on rapid test; number of tests over five year period assumed to be twice average annual prevalence</v>
      </c>
      <c r="AI63" s="61">
        <f t="shared" si="2"/>
        <v>44.734419444735288</v>
      </c>
    </row>
    <row r="64" spans="1:35">
      <c r="A64" s="20" t="str">
        <f>INDEX(raw_data!$A$3:$CR$330,MATCH(data!$B64,raw_data!$F$3:$F$330,0), MATCH(data!A$3,raw_data!$A$3:$CR$3,0))</f>
        <v>HIV &amp; STIs</v>
      </c>
      <c r="B64" s="22" t="s">
        <v>620</v>
      </c>
      <c r="C64" s="20" t="str">
        <f>INDEX(raw_data!$A$3:$CR$330,MATCH(data!$B64,raw_data!$F$3:$F$330,0), MATCH(data!C$3,raw_data!$A$3:$CR$3,0))</f>
        <v xml:space="preserve">Male circumcision </v>
      </c>
      <c r="D64" s="20" t="str">
        <f>INDEX(raw_data!$A$3:$CR$330,MATCH(data!$B64,raw_data!$F$3:$F$330,0), MATCH(data!D$3,raw_data!$A$3:$CR$3,0))</f>
        <v>1 year</v>
      </c>
      <c r="E64" s="61">
        <f>INDEX(raw_data!$A$3:$CR$330,MATCH(data!$B64,raw_data!$F$3:$F$330,0), MATCH(data!E$3,raw_data!$A$3:$CR$3,0))</f>
        <v>0.31</v>
      </c>
      <c r="F64" s="61">
        <f>INDEX(raw_data!$A$3:$CR$330,MATCH(data!$B64,raw_data!$F$3:$F$330,0), MATCH(data!F$3,raw_data!$A$3:$CR$3,0))</f>
        <v>-94.520809999999997</v>
      </c>
      <c r="G64" s="61">
        <f t="shared" si="1"/>
        <v>0.92377149350649357</v>
      </c>
      <c r="H64" s="87">
        <f>INDEX(raw_data!$A$3:$CR$330,MATCH(data!$B64,raw_data!$F$3:$F$330,0), MATCH(data!H$3,raw_data!$A$3:$CR$3,0))</f>
        <v>40</v>
      </c>
      <c r="I64" s="87">
        <f>INDEX(raw_data!$A$3:$CR$330,MATCH(data!$B64,raw_data!$F$3:$F$330,0), MATCH(data!I$3,raw_data!$A$3:$CR$3,0))</f>
        <v>1094584.0523399999</v>
      </c>
      <c r="J64" s="87">
        <f>INDEX(raw_data!$A$3:$CR$330,MATCH(data!$B64,raw_data!$F$3:$F$330,0), MATCH(data!J$3,raw_data!$A$3:$CR$3,0))</f>
        <v>2736460.1308499998</v>
      </c>
      <c r="K64" s="61">
        <f>INDEX(raw_data!$A$3:$CR$330,MATCH(data!$B64,raw_data!$F$3:$F$330,0), MATCH(data!K$3,raw_data!$A$3:$CR$3,0))</f>
        <v>10.308060271045226</v>
      </c>
      <c r="L64" s="20">
        <f>INDEX(raw_data!$A$3:$CR$330,MATCH(data!$B64,raw_data!$F$3:$F$330,0), MATCH(data!L$3,raw_data!$A$3:$CR$3,0))</f>
        <v>10</v>
      </c>
      <c r="M64" s="20">
        <f>INDEX(raw_data!$A$3:$CR$330,MATCH(data!$B64,raw_data!$F$3:$F$330,0), MATCH(data!M$3,raw_data!$A$3:$CR$3,0))</f>
        <v>10</v>
      </c>
      <c r="N64" s="20">
        <f>INDEX(raw_data!$A$3:$CR$330,MATCH(data!$B64,raw_data!$F$3:$F$330,0), MATCH(data!N$3,raw_data!$A$3:$CR$3,0))</f>
        <v>0</v>
      </c>
      <c r="O64" s="20">
        <f>INDEX(raw_data!$A$3:$CR$330,MATCH(data!$B64,raw_data!$F$3:$F$330,0), MATCH(data!O$3,raw_data!$A$3:$CR$3,0))</f>
        <v>0</v>
      </c>
      <c r="P64" s="20">
        <f>INDEX(raw_data!$A$3:$CR$330,MATCH(data!$B64,raw_data!$F$3:$F$330,0), MATCH(data!P$3,raw_data!$A$3:$CR$3,0))</f>
        <v>20</v>
      </c>
      <c r="Q64" s="20">
        <f>INDEX(raw_data!$A$3:$CR$330,MATCH(data!$B64,raw_data!$F$3:$F$330,0), MATCH(data!Q$3,raw_data!$A$3:$CR$3,0))</f>
        <v>0</v>
      </c>
      <c r="R64" s="20">
        <f>INDEX(raw_data!$A$3:$CR$330,MATCH(data!$B64,raw_data!$F$3:$F$330,0), MATCH(data!R$3,raw_data!$A$3:$CR$3,0))</f>
        <v>0</v>
      </c>
      <c r="S64" s="20">
        <f>INDEX(raw_data!$A$3:$CR$330,MATCH(data!$B64,raw_data!$F$3:$F$330,0), MATCH(data!S$3,raw_data!$A$3:$CR$3,0))</f>
        <v>0</v>
      </c>
      <c r="T64" s="20">
        <f>INDEX(raw_data!$A$3:$CR$330,MATCH(data!$B64,raw_data!$F$3:$F$330,0), MATCH(data!T$3,raw_data!$A$3:$CR$3,0))</f>
        <v>0</v>
      </c>
      <c r="U64" s="20">
        <f>INDEX(raw_data!$A$3:$CR$330,MATCH(data!$B64,raw_data!$F$3:$F$330,0), MATCH(data!U$3,raw_data!$A$3:$CR$3,0))</f>
        <v>0</v>
      </c>
      <c r="V64" s="20">
        <f>INDEX(raw_data!$A$3:$CR$330,MATCH(data!$B64,raw_data!$F$3:$F$330,0), MATCH(data!V$3,raw_data!$A$3:$CR$3,0))</f>
        <v>0</v>
      </c>
      <c r="W64" s="20">
        <v>0</v>
      </c>
      <c r="X64" s="20">
        <f>INDEX(raw_data!$A$3:$CR$330,MATCH(data!$B64,raw_data!$F$3:$F$330,0), MATCH(data!X$3,raw_data!$A$3:$CR$3,0))</f>
        <v>0</v>
      </c>
      <c r="Y64" s="20">
        <f>INDEX(raw_data!$A$3:$CR$330,MATCH(data!$B64,raw_data!$F$3:$F$330,0), MATCH(data!Y$3,raw_data!$A$3:$CR$3,0))</f>
        <v>0</v>
      </c>
      <c r="Z64" s="20">
        <f>INDEX(raw_data!$A$3:$CR$330,MATCH(data!$B64,raw_data!$F$3:$F$330,0), MATCH(data!Z$3,raw_data!$A$3:$CR$3,0))</f>
        <v>0</v>
      </c>
      <c r="AA64" s="20">
        <f>INDEX(raw_data!$A$3:$CR$330,MATCH(data!$B64,raw_data!$F$3:$F$330,0), MATCH(data!AA$3,raw_data!$A$3:$CR$3,0))</f>
        <v>0</v>
      </c>
      <c r="AB64" s="20">
        <f>INDEX(raw_data!$A$3:$CR$330,MATCH(data!$B64,raw_data!$F$3:$F$330,0), MATCH(data!AB$3,raw_data!$A$3:$CR$3,0))</f>
        <v>0</v>
      </c>
      <c r="AC64" s="20">
        <f>INDEX(raw_data!$A$3:$CR$330,MATCH(data!$B64,raw_data!$F$3:$F$330,0), MATCH(data!AC$3,raw_data!$A$3:$CR$3,0))</f>
        <v>0</v>
      </c>
      <c r="AD64" s="20">
        <f>INDEX(raw_data!$A$3:$CR$330,MATCH(data!$B64,raw_data!$F$3:$F$330,0), MATCH(data!AD$3,raw_data!$A$3:$CR$3,0))</f>
        <v>0</v>
      </c>
      <c r="AE64" s="20">
        <f>INDEX(raw_data!$A$3:$CR$330,MATCH(data!$B64,raw_data!$F$3:$F$330,0), MATCH(data!AE$3,raw_data!$A$3:$CR$3,0))</f>
        <v>0</v>
      </c>
      <c r="AF64" s="20">
        <f>INDEX(raw_data!$A$3:$CR$330,MATCH(data!$B64,raw_data!$F$3:$F$330,0), MATCH(data!AF$3,raw_data!$A$3:$CR$3,0))</f>
        <v>0</v>
      </c>
      <c r="AG64" s="20" t="str">
        <f>INDEX(raw_data!$A$3:$CR$330,MATCH(data!$B64,raw_data!$F$3:$F$330,0), MATCH(data!AG$3,raw_data!$A$3:$CR$3,0))</f>
        <v>Uthman (2011); Value Health</v>
      </c>
      <c r="AH64" s="20" t="str">
        <f>INDEX(raw_data!$A$3:$CR$330,MATCH(data!$B64,raw_data!$F$3:$F$330,0), MATCH(data!AH$3,raw_data!$A$3:$CR$3,0))</f>
        <v>Circumcision for prevention of heterosexual acquisition of HIV</v>
      </c>
      <c r="AI64" s="61">
        <f t="shared" si="2"/>
        <v>-304.90583870967743</v>
      </c>
    </row>
    <row r="65" spans="1:35">
      <c r="A65" s="20" t="str">
        <f>INDEX(raw_data!$A$3:$CR$330,MATCH(data!$B65,raw_data!$F$3:$F$330,0), MATCH(data!A$3,raw_data!$A$3:$CR$3,0))</f>
        <v>HIV &amp; STIs</v>
      </c>
      <c r="B65" s="22" t="s">
        <v>625</v>
      </c>
      <c r="C65" s="20" t="str">
        <f>INDEX(raw_data!$A$3:$CR$330,MATCH(data!$B65,raw_data!$F$3:$F$330,0), MATCH(data!C$3,raw_data!$A$3:$CR$3,0))</f>
        <v>PMTCT</v>
      </c>
      <c r="D65" s="20" t="str">
        <f>INDEX(raw_data!$A$3:$CR$330,MATCH(data!$B65,raw_data!$F$3:$F$330,0), MATCH(data!D$3,raw_data!$A$3:$CR$3,0))</f>
        <v>18 Months</v>
      </c>
      <c r="E65" s="61">
        <f>INDEX(raw_data!$A$3:$CR$330,MATCH(data!$B65,raw_data!$F$3:$F$330,0), MATCH(data!E$3,raw_data!$A$3:$CR$3,0))</f>
        <v>8.58</v>
      </c>
      <c r="F65" s="61">
        <f>INDEX(raw_data!$A$3:$CR$330,MATCH(data!$B65,raw_data!$F$3:$F$330,0), MATCH(data!F$3,raw_data!$A$3:$CR$3,0))</f>
        <v>334.27800000000002</v>
      </c>
      <c r="G65" s="61">
        <f t="shared" si="1"/>
        <v>6.4093636363636364</v>
      </c>
      <c r="H65" s="87">
        <f>INDEX(raw_data!$A$3:$CR$330,MATCH(data!$B65,raw_data!$F$3:$F$330,0), MATCH(data!H$3,raw_data!$A$3:$CR$3,0))</f>
        <v>98.749979999999994</v>
      </c>
      <c r="I65" s="87">
        <f>INDEX(raw_data!$A$3:$CR$330,MATCH(data!$B65,raw_data!$F$3:$F$330,0), MATCH(data!I$3,raw_data!$A$3:$CR$3,0))</f>
        <v>73585.808050000007</v>
      </c>
      <c r="J65" s="87">
        <f>INDEX(raw_data!$A$3:$CR$330,MATCH(data!$B65,raw_data!$F$3:$F$330,0), MATCH(data!J$3,raw_data!$A$3:$CR$3,0))</f>
        <v>74517.289066792728</v>
      </c>
      <c r="K65" s="61">
        <f>INDEX(raw_data!$A$3:$CR$330,MATCH(data!$B65,raw_data!$F$3:$F$330,0), MATCH(data!K$3,raw_data!$A$3:$CR$3,0))</f>
        <v>21.95593003137849</v>
      </c>
      <c r="L65" s="20">
        <f>INDEX(raw_data!$A$3:$CR$330,MATCH(data!$B65,raw_data!$F$3:$F$330,0), MATCH(data!L$3,raw_data!$A$3:$CR$3,0))</f>
        <v>3</v>
      </c>
      <c r="M65" s="20">
        <f>INDEX(raw_data!$A$3:$CR$330,MATCH(data!$B65,raw_data!$F$3:$F$330,0), MATCH(data!M$3,raw_data!$A$3:$CR$3,0))</f>
        <v>3</v>
      </c>
      <c r="N65" s="20">
        <f>INDEX(raw_data!$A$3:$CR$330,MATCH(data!$B65,raw_data!$F$3:$F$330,0), MATCH(data!N$3,raw_data!$A$3:$CR$3,0))</f>
        <v>0</v>
      </c>
      <c r="O65" s="20">
        <f>INDEX(raw_data!$A$3:$CR$330,MATCH(data!$B65,raw_data!$F$3:$F$330,0), MATCH(data!O$3,raw_data!$A$3:$CR$3,0))</f>
        <v>10</v>
      </c>
      <c r="P65" s="20">
        <f>INDEX(raw_data!$A$3:$CR$330,MATCH(data!$B65,raw_data!$F$3:$F$330,0), MATCH(data!P$3,raw_data!$A$3:$CR$3,0))</f>
        <v>10</v>
      </c>
      <c r="Q65" s="20">
        <f>INDEX(raw_data!$A$3:$CR$330,MATCH(data!$B65,raw_data!$F$3:$F$330,0), MATCH(data!Q$3,raw_data!$A$3:$CR$3,0))</f>
        <v>0.44999999999999996</v>
      </c>
      <c r="R65" s="20">
        <f>INDEX(raw_data!$A$3:$CR$330,MATCH(data!$B65,raw_data!$F$3:$F$330,0), MATCH(data!R$3,raw_data!$A$3:$CR$3,0))</f>
        <v>1</v>
      </c>
      <c r="S65" s="20">
        <f>INDEX(raw_data!$A$3:$CR$330,MATCH(data!$B65,raw_data!$F$3:$F$330,0), MATCH(data!S$3,raw_data!$A$3:$CR$3,0))</f>
        <v>1</v>
      </c>
      <c r="T65" s="20">
        <f>INDEX(raw_data!$A$3:$CR$330,MATCH(data!$B65,raw_data!$F$3:$F$330,0), MATCH(data!T$3,raw_data!$A$3:$CR$3,0))</f>
        <v>0</v>
      </c>
      <c r="U65" s="20">
        <f>INDEX(raw_data!$A$3:$CR$330,MATCH(data!$B65,raw_data!$F$3:$F$330,0), MATCH(data!U$3,raw_data!$A$3:$CR$3,0))</f>
        <v>0</v>
      </c>
      <c r="V65" s="20">
        <f>INDEX(raw_data!$A$3:$CR$330,MATCH(data!$B65,raw_data!$F$3:$F$330,0), MATCH(data!V$3,raw_data!$A$3:$CR$3,0))</f>
        <v>0</v>
      </c>
      <c r="W65" s="20">
        <v>0</v>
      </c>
      <c r="X65" s="20">
        <f>INDEX(raw_data!$A$3:$CR$330,MATCH(data!$B65,raw_data!$F$3:$F$330,0), MATCH(data!X$3,raw_data!$A$3:$CR$3,0))</f>
        <v>0</v>
      </c>
      <c r="Y65" s="20">
        <f>INDEX(raw_data!$A$3:$CR$330,MATCH(data!$B65,raw_data!$F$3:$F$330,0), MATCH(data!Y$3,raw_data!$A$3:$CR$3,0))</f>
        <v>0</v>
      </c>
      <c r="Z65" s="20">
        <f>INDEX(raw_data!$A$3:$CR$330,MATCH(data!$B65,raw_data!$F$3:$F$330,0), MATCH(data!Z$3,raw_data!$A$3:$CR$3,0))</f>
        <v>0</v>
      </c>
      <c r="AA65" s="20">
        <f>INDEX(raw_data!$A$3:$CR$330,MATCH(data!$B65,raw_data!$F$3:$F$330,0), MATCH(data!AA$3,raw_data!$A$3:$CR$3,0))</f>
        <v>0</v>
      </c>
      <c r="AB65" s="20">
        <f>INDEX(raw_data!$A$3:$CR$330,MATCH(data!$B65,raw_data!$F$3:$F$330,0), MATCH(data!AB$3,raw_data!$A$3:$CR$3,0))</f>
        <v>0</v>
      </c>
      <c r="AC65" s="20">
        <f>INDEX(raw_data!$A$3:$CR$330,MATCH(data!$B65,raw_data!$F$3:$F$330,0), MATCH(data!AC$3,raw_data!$A$3:$CR$3,0))</f>
        <v>0</v>
      </c>
      <c r="AD65" s="20">
        <f>INDEX(raw_data!$A$3:$CR$330,MATCH(data!$B65,raw_data!$F$3:$F$330,0), MATCH(data!AD$3,raw_data!$A$3:$CR$3,0))</f>
        <v>0</v>
      </c>
      <c r="AE65" s="20">
        <f>INDEX(raw_data!$A$3:$CR$330,MATCH(data!$B65,raw_data!$F$3:$F$330,0), MATCH(data!AE$3,raw_data!$A$3:$CR$3,0))</f>
        <v>0</v>
      </c>
      <c r="AF65" s="20">
        <f>INDEX(raw_data!$A$3:$CR$330,MATCH(data!$B65,raw_data!$F$3:$F$330,0), MATCH(data!AF$3,raw_data!$A$3:$CR$3,0))</f>
        <v>0</v>
      </c>
      <c r="AG65" s="20" t="str">
        <f>INDEX(raw_data!$A$3:$CR$330,MATCH(data!$B65,raw_data!$F$3:$F$330,0), MATCH(data!AG$3,raw_data!$A$3:$CR$3,0))</f>
        <v>Kuznik (2012); Bull World Health Organ</v>
      </c>
      <c r="AH65" s="20" t="str">
        <f>INDEX(raw_data!$A$3:$CR$330,MATCH(data!$B65,raw_data!$F$3:$F$330,0), MATCH(data!AH$3,raw_data!$A$3:$CR$3,0))</f>
        <v>18-month antiretroviral therapy (ART) to prevent mother-to-child HIV transmission. A combination of zidovudine and lamivudine with either efavirenz or nevirapine</v>
      </c>
      <c r="AI65" s="61">
        <f t="shared" si="2"/>
        <v>38.960139860139861</v>
      </c>
    </row>
    <row r="66" spans="1:35">
      <c r="A66" s="20" t="str">
        <f>INDEX(raw_data!$A$3:$CR$330,MATCH(data!$B66,raw_data!$F$3:$F$330,0), MATCH(data!A$3,raw_data!$A$3:$CR$3,0))</f>
        <v>HIV &amp; STIs</v>
      </c>
      <c r="B66" s="22" t="s">
        <v>632</v>
      </c>
      <c r="C66" s="20" t="str">
        <f>INDEX(raw_data!$A$3:$CR$330,MATCH(data!$B66,raw_data!$F$3:$F$330,0), MATCH(data!C$3,raw_data!$A$3:$CR$3,0))</f>
        <v>Pre-exposure prophylaxis for high-risk serodiscordant couples</v>
      </c>
      <c r="D66" s="20" t="str">
        <f>INDEX(raw_data!$A$3:$CR$330,MATCH(data!$B66,raw_data!$F$3:$F$330,0), MATCH(data!D$3,raw_data!$A$3:$CR$3,0))</f>
        <v>10 Years</v>
      </c>
      <c r="E66" s="61">
        <f>INDEX(raw_data!$A$3:$CR$330,MATCH(data!$B66,raw_data!$F$3:$F$330,0), MATCH(data!E$3,raw_data!$A$3:$CR$3,0))</f>
        <v>16.201620162016201</v>
      </c>
      <c r="F66" s="61">
        <f>INDEX(raw_data!$A$3:$CR$330,MATCH(data!$B66,raw_data!$F$3:$F$330,0), MATCH(data!F$3,raw_data!$A$3:$CR$3,0))</f>
        <v>34091.809180918091</v>
      </c>
      <c r="G66" s="61">
        <f t="shared" si="1"/>
        <v>-205.1737641296597</v>
      </c>
      <c r="H66" s="87">
        <f>INDEX(raw_data!$A$3:$CR$330,MATCH(data!$B66,raw_data!$F$3:$F$330,0), MATCH(data!H$3,raw_data!$A$3:$CR$3,0))</f>
        <v>90</v>
      </c>
      <c r="I66" s="87">
        <f>INDEX(raw_data!$A$3:$CR$330,MATCH(data!$B66,raw_data!$F$3:$F$330,0), MATCH(data!I$3,raw_data!$A$3:$CR$3,0))</f>
        <v>999.9</v>
      </c>
      <c r="J66" s="87">
        <f>INDEX(raw_data!$A$3:$CR$330,MATCH(data!$B66,raw_data!$F$3:$F$330,0), MATCH(data!J$3,raw_data!$A$3:$CR$3,0))</f>
        <v>1111</v>
      </c>
      <c r="K66" s="61">
        <f>INDEX(raw_data!$A$3:$CR$330,MATCH(data!$B66,raw_data!$F$3:$F$330,0), MATCH(data!K$3,raw_data!$A$3:$CR$3,0))</f>
        <v>101</v>
      </c>
      <c r="L66" s="20">
        <f>INDEX(raw_data!$A$3:$CR$330,MATCH(data!$B66,raw_data!$F$3:$F$330,0), MATCH(data!L$3,raw_data!$A$3:$CR$3,0))</f>
        <v>0</v>
      </c>
      <c r="M66" s="20">
        <f>INDEX(raw_data!$A$3:$CR$330,MATCH(data!$B66,raw_data!$F$3:$F$330,0), MATCH(data!M$3,raw_data!$A$3:$CR$3,0))</f>
        <v>0</v>
      </c>
      <c r="N66" s="20">
        <f>INDEX(raw_data!$A$3:$CR$330,MATCH(data!$B66,raw_data!$F$3:$F$330,0), MATCH(data!N$3,raw_data!$A$3:$CR$3,0))</f>
        <v>0</v>
      </c>
      <c r="O66" s="20">
        <f>INDEX(raw_data!$A$3:$CR$330,MATCH(data!$B66,raw_data!$F$3:$F$330,0), MATCH(data!O$3,raw_data!$A$3:$CR$3,0))</f>
        <v>0</v>
      </c>
      <c r="P66" s="20">
        <f>INDEX(raw_data!$A$3:$CR$330,MATCH(data!$B66,raw_data!$F$3:$F$330,0), MATCH(data!P$3,raw_data!$A$3:$CR$3,0))</f>
        <v>35</v>
      </c>
      <c r="Q66" s="20">
        <f>INDEX(raw_data!$A$3:$CR$330,MATCH(data!$B66,raw_data!$F$3:$F$330,0), MATCH(data!Q$3,raw_data!$A$3:$CR$3,0))</f>
        <v>0</v>
      </c>
      <c r="R66" s="20">
        <f>INDEX(raw_data!$A$3:$CR$330,MATCH(data!$B66,raw_data!$F$3:$F$330,0), MATCH(data!R$3,raw_data!$A$3:$CR$3,0))</f>
        <v>0</v>
      </c>
      <c r="S66" s="20">
        <f>INDEX(raw_data!$A$3:$CR$330,MATCH(data!$B66,raw_data!$F$3:$F$330,0), MATCH(data!S$3,raw_data!$A$3:$CR$3,0))</f>
        <v>0</v>
      </c>
      <c r="T66" s="20">
        <f>INDEX(raw_data!$A$3:$CR$330,MATCH(data!$B66,raw_data!$F$3:$F$330,0), MATCH(data!T$3,raw_data!$A$3:$CR$3,0))</f>
        <v>0</v>
      </c>
      <c r="U66" s="20">
        <f>INDEX(raw_data!$A$3:$CR$330,MATCH(data!$B66,raw_data!$F$3:$F$330,0), MATCH(data!U$3,raw_data!$A$3:$CR$3,0))</f>
        <v>0</v>
      </c>
      <c r="V66" s="20">
        <f>INDEX(raw_data!$A$3:$CR$330,MATCH(data!$B66,raw_data!$F$3:$F$330,0), MATCH(data!V$3,raw_data!$A$3:$CR$3,0))</f>
        <v>0</v>
      </c>
      <c r="W66" s="20">
        <v>0</v>
      </c>
      <c r="X66" s="20">
        <f>INDEX(raw_data!$A$3:$CR$330,MATCH(data!$B66,raw_data!$F$3:$F$330,0), MATCH(data!X$3,raw_data!$A$3:$CR$3,0))</f>
        <v>0</v>
      </c>
      <c r="Y66" s="20">
        <f>INDEX(raw_data!$A$3:$CR$330,MATCH(data!$B66,raw_data!$F$3:$F$330,0), MATCH(data!Y$3,raw_data!$A$3:$CR$3,0))</f>
        <v>0</v>
      </c>
      <c r="Z66" s="20">
        <f>INDEX(raw_data!$A$3:$CR$330,MATCH(data!$B66,raw_data!$F$3:$F$330,0), MATCH(data!Z$3,raw_data!$A$3:$CR$3,0))</f>
        <v>0</v>
      </c>
      <c r="AA66" s="20">
        <f>INDEX(raw_data!$A$3:$CR$330,MATCH(data!$B66,raw_data!$F$3:$F$330,0), MATCH(data!AA$3,raw_data!$A$3:$CR$3,0))</f>
        <v>0</v>
      </c>
      <c r="AB66" s="20">
        <f>INDEX(raw_data!$A$3:$CR$330,MATCH(data!$B66,raw_data!$F$3:$F$330,0), MATCH(data!AB$3,raw_data!$A$3:$CR$3,0))</f>
        <v>0</v>
      </c>
      <c r="AC66" s="20">
        <f>INDEX(raw_data!$A$3:$CR$330,MATCH(data!$B66,raw_data!$F$3:$F$330,0), MATCH(data!AC$3,raw_data!$A$3:$CR$3,0))</f>
        <v>0</v>
      </c>
      <c r="AD66" s="20">
        <f>INDEX(raw_data!$A$3:$CR$330,MATCH(data!$B66,raw_data!$F$3:$F$330,0), MATCH(data!AD$3,raw_data!$A$3:$CR$3,0))</f>
        <v>0</v>
      </c>
      <c r="AE66" s="20">
        <f>INDEX(raw_data!$A$3:$CR$330,MATCH(data!$B66,raw_data!$F$3:$F$330,0), MATCH(data!AE$3,raw_data!$A$3:$CR$3,0))</f>
        <v>0</v>
      </c>
      <c r="AF66" s="20">
        <f>INDEX(raw_data!$A$3:$CR$330,MATCH(data!$B66,raw_data!$F$3:$F$330,0), MATCH(data!AF$3,raw_data!$A$3:$CR$3,0))</f>
        <v>0</v>
      </c>
      <c r="AG66" s="20" t="str">
        <f>INDEX(raw_data!$A$3:$CR$330,MATCH(data!$B66,raw_data!$F$3:$F$330,0), MATCH(data!AG$3,raw_data!$A$3:$CR$3,0))</f>
        <v>Ying (2015); J Int AIDS Soc</v>
      </c>
      <c r="AH66" s="20" t="str">
        <f>INDEX(raw_data!$A$3:$CR$330,MATCH(data!$B66,raw_data!$F$3:$F$330,0), MATCH(data!AH$3,raw_data!$A$3:$CR$3,0))</f>
        <v>Pre-exposure prophylaxis (PrEP) for high-risk serodiscordant couples and high-risk couples + antiretroviral therapy (ART) use (40%)</v>
      </c>
      <c r="AI66" s="61">
        <f t="shared" si="2"/>
        <v>2104.2222222222222</v>
      </c>
    </row>
    <row r="67" spans="1:35">
      <c r="A67" s="20" t="str">
        <f>INDEX(raw_data!$A$3:$CR$330,MATCH(data!$B67,raw_data!$F$3:$F$330,0), MATCH(data!A$3,raw_data!$A$3:$CR$3,0))</f>
        <v>HIV &amp; STIs</v>
      </c>
      <c r="B67" s="22" t="s">
        <v>639</v>
      </c>
      <c r="C67" s="20" t="str">
        <f>INDEX(raw_data!$A$3:$CR$330,MATCH(data!$B67,raw_data!$F$3:$F$330,0), MATCH(data!C$3,raw_data!$A$3:$CR$3,0))</f>
        <v>Pre-exposure prophylaxis for pregnant and breastfeeding women</v>
      </c>
      <c r="D67" s="20" t="str">
        <f>INDEX(raw_data!$A$3:$CR$330,MATCH(data!$B67,raw_data!$F$3:$F$330,0), MATCH(data!D$3,raw_data!$A$3:$CR$3,0))</f>
        <v>1 year</v>
      </c>
      <c r="E67" s="61">
        <f>INDEX(raw_data!$A$3:$CR$330,MATCH(data!$B67,raw_data!$F$3:$F$330,0), MATCH(data!E$3,raw_data!$A$3:$CR$3,0))</f>
        <v>0.34</v>
      </c>
      <c r="F67" s="61">
        <f>INDEX(raw_data!$A$3:$CR$330,MATCH(data!$B67,raw_data!$F$3:$F$330,0), MATCH(data!F$3,raw_data!$A$3:$CR$3,0))</f>
        <v>359.30699999999996</v>
      </c>
      <c r="G67" s="61">
        <f t="shared" si="1"/>
        <v>-1.9931623376623373</v>
      </c>
      <c r="H67" s="87">
        <f>INDEX(raw_data!$A$3:$CR$330,MATCH(data!$B67,raw_data!$F$3:$F$330,0), MATCH(data!H$3,raw_data!$A$3:$CR$3,0))</f>
        <v>98.749979999999994</v>
      </c>
      <c r="I67" s="87">
        <f>INDEX(raw_data!$A$3:$CR$330,MATCH(data!$B67,raw_data!$F$3:$F$330,0), MATCH(data!I$3,raw_data!$A$3:$CR$3,0))</f>
        <v>73585.808050000007</v>
      </c>
      <c r="J67" s="87">
        <f>INDEX(raw_data!$A$3:$CR$330,MATCH(data!$B67,raw_data!$F$3:$F$330,0), MATCH(data!J$3,raw_data!$A$3:$CR$3,0))</f>
        <v>74517.289066792728</v>
      </c>
      <c r="K67" s="61">
        <f>INDEX(raw_data!$A$3:$CR$330,MATCH(data!$B67,raw_data!$F$3:$F$330,0), MATCH(data!K$3,raw_data!$A$3:$CR$3,0))</f>
        <v>101</v>
      </c>
      <c r="L67" s="20">
        <f>INDEX(raw_data!$A$3:$CR$330,MATCH(data!$B67,raw_data!$F$3:$F$330,0), MATCH(data!L$3,raw_data!$A$3:$CR$3,0))</f>
        <v>3</v>
      </c>
      <c r="M67" s="20">
        <f>INDEX(raw_data!$A$3:$CR$330,MATCH(data!$B67,raw_data!$F$3:$F$330,0), MATCH(data!M$3,raw_data!$A$3:$CR$3,0))</f>
        <v>3</v>
      </c>
      <c r="N67" s="20">
        <f>INDEX(raw_data!$A$3:$CR$330,MATCH(data!$B67,raw_data!$F$3:$F$330,0), MATCH(data!N$3,raw_data!$A$3:$CR$3,0))</f>
        <v>0</v>
      </c>
      <c r="O67" s="20">
        <f>INDEX(raw_data!$A$3:$CR$330,MATCH(data!$B67,raw_data!$F$3:$F$330,0), MATCH(data!O$3,raw_data!$A$3:$CR$3,0))</f>
        <v>10</v>
      </c>
      <c r="P67" s="20">
        <f>INDEX(raw_data!$A$3:$CR$330,MATCH(data!$B67,raw_data!$F$3:$F$330,0), MATCH(data!P$3,raw_data!$A$3:$CR$3,0))</f>
        <v>10</v>
      </c>
      <c r="Q67" s="20">
        <f>INDEX(raw_data!$A$3:$CR$330,MATCH(data!$B67,raw_data!$F$3:$F$330,0), MATCH(data!Q$3,raw_data!$A$3:$CR$3,0))</f>
        <v>0.44999999999999996</v>
      </c>
      <c r="R67" s="20">
        <f>INDEX(raw_data!$A$3:$CR$330,MATCH(data!$B67,raw_data!$F$3:$F$330,0), MATCH(data!R$3,raw_data!$A$3:$CR$3,0))</f>
        <v>1</v>
      </c>
      <c r="S67" s="20">
        <f>INDEX(raw_data!$A$3:$CR$330,MATCH(data!$B67,raw_data!$F$3:$F$330,0), MATCH(data!S$3,raw_data!$A$3:$CR$3,0))</f>
        <v>1</v>
      </c>
      <c r="T67" s="20">
        <f>INDEX(raw_data!$A$3:$CR$330,MATCH(data!$B67,raw_data!$F$3:$F$330,0), MATCH(data!T$3,raw_data!$A$3:$CR$3,0))</f>
        <v>0</v>
      </c>
      <c r="U67" s="20">
        <f>INDEX(raw_data!$A$3:$CR$330,MATCH(data!$B67,raw_data!$F$3:$F$330,0), MATCH(data!U$3,raw_data!$A$3:$CR$3,0))</f>
        <v>0</v>
      </c>
      <c r="V67" s="20">
        <f>INDEX(raw_data!$A$3:$CR$330,MATCH(data!$B67,raw_data!$F$3:$F$330,0), MATCH(data!V$3,raw_data!$A$3:$CR$3,0))</f>
        <v>0</v>
      </c>
      <c r="W67" s="20">
        <v>0</v>
      </c>
      <c r="X67" s="20">
        <f>INDEX(raw_data!$A$3:$CR$330,MATCH(data!$B67,raw_data!$F$3:$F$330,0), MATCH(data!X$3,raw_data!$A$3:$CR$3,0))</f>
        <v>0</v>
      </c>
      <c r="Y67" s="20">
        <f>INDEX(raw_data!$A$3:$CR$330,MATCH(data!$B67,raw_data!$F$3:$F$330,0), MATCH(data!Y$3,raw_data!$A$3:$CR$3,0))</f>
        <v>0</v>
      </c>
      <c r="Z67" s="20">
        <f>INDEX(raw_data!$A$3:$CR$330,MATCH(data!$B67,raw_data!$F$3:$F$330,0), MATCH(data!Z$3,raw_data!$A$3:$CR$3,0))</f>
        <v>0</v>
      </c>
      <c r="AA67" s="20">
        <f>INDEX(raw_data!$A$3:$CR$330,MATCH(data!$B67,raw_data!$F$3:$F$330,0), MATCH(data!AA$3,raw_data!$A$3:$CR$3,0))</f>
        <v>0</v>
      </c>
      <c r="AB67" s="20">
        <f>INDEX(raw_data!$A$3:$CR$330,MATCH(data!$B67,raw_data!$F$3:$F$330,0), MATCH(data!AB$3,raw_data!$A$3:$CR$3,0))</f>
        <v>0</v>
      </c>
      <c r="AC67" s="20">
        <f>INDEX(raw_data!$A$3:$CR$330,MATCH(data!$B67,raw_data!$F$3:$F$330,0), MATCH(data!AC$3,raw_data!$A$3:$CR$3,0))</f>
        <v>0</v>
      </c>
      <c r="AD67" s="20">
        <f>INDEX(raw_data!$A$3:$CR$330,MATCH(data!$B67,raw_data!$F$3:$F$330,0), MATCH(data!AD$3,raw_data!$A$3:$CR$3,0))</f>
        <v>0</v>
      </c>
      <c r="AE67" s="20">
        <f>INDEX(raw_data!$A$3:$CR$330,MATCH(data!$B67,raw_data!$F$3:$F$330,0), MATCH(data!AE$3,raw_data!$A$3:$CR$3,0))</f>
        <v>0</v>
      </c>
      <c r="AF67" s="20">
        <f>INDEX(raw_data!$A$3:$CR$330,MATCH(data!$B67,raw_data!$F$3:$F$330,0), MATCH(data!AF$3,raw_data!$A$3:$CR$3,0))</f>
        <v>0</v>
      </c>
      <c r="AG67" s="20" t="str">
        <f>INDEX(raw_data!$A$3:$CR$330,MATCH(data!$B67,raw_data!$F$3:$F$330,0), MATCH(data!AG$3,raw_data!$A$3:$CR$3,0))</f>
        <v>Price (2016); J Acquir Immune Defic Syndr</v>
      </c>
      <c r="AH67" s="20" t="str">
        <f>INDEX(raw_data!$A$3:$CR$330,MATCH(data!$B67,raw_data!$F$3:$F$330,0), MATCH(data!AH$3,raw_data!$A$3:$CR$3,0))</f>
        <v>Antiretroviral pre-exposure prophylaxis (PrEP) administered to pregnant and breastfeeding women</v>
      </c>
      <c r="AI67" s="61">
        <f t="shared" si="2"/>
        <v>1056.7852941176468</v>
      </c>
    </row>
    <row r="68" spans="1:35">
      <c r="A68" s="20" t="str">
        <f>INDEX(raw_data!$A$3:$CR$330,MATCH(data!$B68,raw_data!$F$3:$F$330,0), MATCH(data!A$3,raw_data!$A$3:$CR$3,0))</f>
        <v>HIV &amp; STIs</v>
      </c>
      <c r="B68" s="22" t="s">
        <v>645</v>
      </c>
      <c r="C68" s="20" t="str">
        <f>INDEX(raw_data!$A$3:$CR$330,MATCH(data!$B68,raw_data!$F$3:$F$330,0), MATCH(data!C$3,raw_data!$A$3:$CR$3,0))</f>
        <v>ART for men</v>
      </c>
      <c r="D68" s="20" t="str">
        <f>INDEX(raw_data!$A$3:$CR$330,MATCH(data!$B68,raw_data!$F$3:$F$330,0), MATCH(data!D$3,raw_data!$A$3:$CR$3,0))</f>
        <v>1 year</v>
      </c>
      <c r="E68" s="61">
        <f>INDEX(raw_data!$A$3:$CR$330,MATCH(data!$B68,raw_data!$F$3:$F$330,0), MATCH(data!E$3,raw_data!$A$3:$CR$3,0))</f>
        <v>0.58622679981792303</v>
      </c>
      <c r="F68" s="61">
        <f>INDEX(raw_data!$A$3:$CR$330,MATCH(data!$B68,raw_data!$F$3:$F$330,0), MATCH(data!F$3,raw_data!$A$3:$CR$3,0))</f>
        <v>211.02489859731463</v>
      </c>
      <c r="G68" s="61">
        <f t="shared" si="1"/>
        <v>-0.78406474951528893</v>
      </c>
      <c r="H68" s="87">
        <f>INDEX(raw_data!$A$3:$CR$330,MATCH(data!$B68,raw_data!$F$3:$F$330,0), MATCH(data!H$3,raw_data!$A$3:$CR$3,0))</f>
        <v>81</v>
      </c>
      <c r="I68" s="87">
        <f>INDEX(raw_data!$A$3:$CR$330,MATCH(data!$B68,raw_data!$F$3:$F$330,0), MATCH(data!I$3,raw_data!$A$3:$CR$3,0))</f>
        <v>470346.58552000002</v>
      </c>
      <c r="J68" s="87">
        <f>INDEX(raw_data!$A$3:$CR$330,MATCH(data!$B68,raw_data!$F$3:$F$330,0), MATCH(data!J$3,raw_data!$A$3:$CR$3,0))</f>
        <v>580674.79693827161</v>
      </c>
      <c r="K68" s="61">
        <f>INDEX(raw_data!$A$3:$CR$330,MATCH(data!$B68,raw_data!$F$3:$F$330,0), MATCH(data!K$3,raw_data!$A$3:$CR$3,0))</f>
        <v>152.74284914250163</v>
      </c>
      <c r="L68" s="20">
        <f>INDEX(raw_data!$A$3:$CR$330,MATCH(data!$B68,raw_data!$F$3:$F$330,0), MATCH(data!L$3,raw_data!$A$3:$CR$3,0))</f>
        <v>6</v>
      </c>
      <c r="M68" s="20">
        <f>INDEX(raw_data!$A$3:$CR$330,MATCH(data!$B68,raw_data!$F$3:$F$330,0), MATCH(data!M$3,raw_data!$A$3:$CR$3,0))</f>
        <v>6</v>
      </c>
      <c r="N68" s="20">
        <f>INDEX(raw_data!$A$3:$CR$330,MATCH(data!$B68,raw_data!$F$3:$F$330,0), MATCH(data!N$3,raw_data!$A$3:$CR$3,0))</f>
        <v>0</v>
      </c>
      <c r="O68" s="20">
        <f>INDEX(raw_data!$A$3:$CR$330,MATCH(data!$B68,raw_data!$F$3:$F$330,0), MATCH(data!O$3,raw_data!$A$3:$CR$3,0))</f>
        <v>4</v>
      </c>
      <c r="P68" s="20">
        <f>INDEX(raw_data!$A$3:$CR$330,MATCH(data!$B68,raw_data!$F$3:$F$330,0), MATCH(data!P$3,raw_data!$A$3:$CR$3,0))</f>
        <v>4</v>
      </c>
      <c r="Q68" s="20">
        <f>INDEX(raw_data!$A$3:$CR$330,MATCH(data!$B68,raw_data!$F$3:$F$330,0), MATCH(data!Q$3,raw_data!$A$3:$CR$3,0))</f>
        <v>0.44999999999999996</v>
      </c>
      <c r="R68" s="20">
        <f>INDEX(raw_data!$A$3:$CR$330,MATCH(data!$B68,raw_data!$F$3:$F$330,0), MATCH(data!R$3,raw_data!$A$3:$CR$3,0))</f>
        <v>1</v>
      </c>
      <c r="S68" s="20">
        <f>INDEX(raw_data!$A$3:$CR$330,MATCH(data!$B68,raw_data!$F$3:$F$330,0), MATCH(data!S$3,raw_data!$A$3:$CR$3,0))</f>
        <v>1</v>
      </c>
      <c r="T68" s="20">
        <f>INDEX(raw_data!$A$3:$CR$330,MATCH(data!$B68,raw_data!$F$3:$F$330,0), MATCH(data!T$3,raw_data!$A$3:$CR$3,0))</f>
        <v>0</v>
      </c>
      <c r="U68" s="20">
        <f>INDEX(raw_data!$A$3:$CR$330,MATCH(data!$B68,raw_data!$F$3:$F$330,0), MATCH(data!U$3,raw_data!$A$3:$CR$3,0))</f>
        <v>0</v>
      </c>
      <c r="V68" s="20">
        <f>INDEX(raw_data!$A$3:$CR$330,MATCH(data!$B68,raw_data!$F$3:$F$330,0), MATCH(data!V$3,raw_data!$A$3:$CR$3,0))</f>
        <v>0</v>
      </c>
      <c r="W68" s="20">
        <v>0</v>
      </c>
      <c r="X68" s="20">
        <f>INDEX(raw_data!$A$3:$CR$330,MATCH(data!$B68,raw_data!$F$3:$F$330,0), MATCH(data!X$3,raw_data!$A$3:$CR$3,0))</f>
        <v>0</v>
      </c>
      <c r="Y68" s="20">
        <f>INDEX(raw_data!$A$3:$CR$330,MATCH(data!$B68,raw_data!$F$3:$F$330,0), MATCH(data!Y$3,raw_data!$A$3:$CR$3,0))</f>
        <v>0</v>
      </c>
      <c r="Z68" s="20">
        <f>INDEX(raw_data!$A$3:$CR$330,MATCH(data!$B68,raw_data!$F$3:$F$330,0), MATCH(data!Z$3,raw_data!$A$3:$CR$3,0))</f>
        <v>0</v>
      </c>
      <c r="AA68" s="20">
        <f>INDEX(raw_data!$A$3:$CR$330,MATCH(data!$B68,raw_data!$F$3:$F$330,0), MATCH(data!AA$3,raw_data!$A$3:$CR$3,0))</f>
        <v>0</v>
      </c>
      <c r="AB68" s="20">
        <f>INDEX(raw_data!$A$3:$CR$330,MATCH(data!$B68,raw_data!$F$3:$F$330,0), MATCH(data!AB$3,raw_data!$A$3:$CR$3,0))</f>
        <v>0</v>
      </c>
      <c r="AC68" s="20">
        <f>INDEX(raw_data!$A$3:$CR$330,MATCH(data!$B68,raw_data!$F$3:$F$330,0), MATCH(data!AC$3,raw_data!$A$3:$CR$3,0))</f>
        <v>0</v>
      </c>
      <c r="AD68" s="20">
        <f>INDEX(raw_data!$A$3:$CR$330,MATCH(data!$B68,raw_data!$F$3:$F$330,0), MATCH(data!AD$3,raw_data!$A$3:$CR$3,0))</f>
        <v>0</v>
      </c>
      <c r="AE68" s="20">
        <f>INDEX(raw_data!$A$3:$CR$330,MATCH(data!$B68,raw_data!$F$3:$F$330,0), MATCH(data!AE$3,raw_data!$A$3:$CR$3,0))</f>
        <v>0</v>
      </c>
      <c r="AF68" s="20">
        <f>INDEX(raw_data!$A$3:$CR$330,MATCH(data!$B68,raw_data!$F$3:$F$330,0), MATCH(data!AF$3,raw_data!$A$3:$CR$3,0))</f>
        <v>0</v>
      </c>
      <c r="AG68" s="20" t="str">
        <f>INDEX(raw_data!$A$3:$CR$330,MATCH(data!$B68,raw_data!$F$3:$F$330,0), MATCH(data!AG$3,raw_data!$A$3:$CR$3,0))</f>
        <v>Alistar et al. (2014)</v>
      </c>
      <c r="AH68" s="20" t="str">
        <f>INDEX(raw_data!$A$3:$CR$330,MATCH(data!$B68,raw_data!$F$3:$F$330,0), MATCH(data!AH$3,raw_data!$A$3:$CR$3,0))</f>
        <v>Universal ART (all identified HIV-infected individuals)</v>
      </c>
      <c r="AI68" s="61">
        <f t="shared" si="2"/>
        <v>359.97142857142859</v>
      </c>
    </row>
    <row r="69" spans="1:35">
      <c r="A69" s="20" t="str">
        <f>INDEX(raw_data!$A$3:$CR$330,MATCH(data!$B69,raw_data!$F$3:$F$330,0), MATCH(data!A$3,raw_data!$A$3:$CR$3,0))</f>
        <v>HIV &amp; STIs</v>
      </c>
      <c r="B69" s="22" t="s">
        <v>648</v>
      </c>
      <c r="C69" s="20" t="str">
        <f>INDEX(raw_data!$A$3:$CR$330,MATCH(data!$B69,raw_data!$F$3:$F$330,0), MATCH(data!C$3,raw_data!$A$3:$CR$3,0))</f>
        <v>ART for women</v>
      </c>
      <c r="D69" s="20" t="str">
        <f>INDEX(raw_data!$A$3:$CR$330,MATCH(data!$B69,raw_data!$F$3:$F$330,0), MATCH(data!D$3,raw_data!$A$3:$CR$3,0))</f>
        <v>1 year</v>
      </c>
      <c r="E69" s="61">
        <f>INDEX(raw_data!$A$3:$CR$330,MATCH(data!$B69,raw_data!$F$3:$F$330,0), MATCH(data!E$3,raw_data!$A$3:$CR$3,0))</f>
        <v>0.58622679981792303</v>
      </c>
      <c r="F69" s="61">
        <f>INDEX(raw_data!$A$3:$CR$330,MATCH(data!$B69,raw_data!$F$3:$F$330,0), MATCH(data!F$3,raw_data!$A$3:$CR$3,0))</f>
        <v>211.02489859731463</v>
      </c>
      <c r="G69" s="61">
        <f t="shared" si="1"/>
        <v>-0.78406474951528893</v>
      </c>
      <c r="H69" s="87">
        <f>INDEX(raw_data!$A$3:$CR$330,MATCH(data!$B69,raw_data!$F$3:$F$330,0), MATCH(data!H$3,raw_data!$A$3:$CR$3,0))</f>
        <v>85</v>
      </c>
      <c r="I69" s="87">
        <f>INDEX(raw_data!$A$3:$CR$330,MATCH(data!$B69,raw_data!$F$3:$F$330,0), MATCH(data!I$3,raw_data!$A$3:$CR$3,0))</f>
        <v>711899.29636000004</v>
      </c>
      <c r="J69" s="87">
        <f>INDEX(raw_data!$A$3:$CR$330,MATCH(data!$B69,raw_data!$F$3:$F$330,0), MATCH(data!J$3,raw_data!$A$3:$CR$3,0))</f>
        <v>837528.58395294123</v>
      </c>
      <c r="K69" s="61">
        <f>INDEX(raw_data!$A$3:$CR$330,MATCH(data!$B69,raw_data!$F$3:$F$330,0), MATCH(data!K$3,raw_data!$A$3:$CR$3,0))</f>
        <v>152.74284914250163</v>
      </c>
      <c r="L69" s="20">
        <f>INDEX(raw_data!$A$3:$CR$330,MATCH(data!$B69,raw_data!$F$3:$F$330,0), MATCH(data!L$3,raw_data!$A$3:$CR$3,0))</f>
        <v>6</v>
      </c>
      <c r="M69" s="20">
        <f>INDEX(raw_data!$A$3:$CR$330,MATCH(data!$B69,raw_data!$F$3:$F$330,0), MATCH(data!M$3,raw_data!$A$3:$CR$3,0))</f>
        <v>6</v>
      </c>
      <c r="N69" s="20">
        <f>INDEX(raw_data!$A$3:$CR$330,MATCH(data!$B69,raw_data!$F$3:$F$330,0), MATCH(data!N$3,raw_data!$A$3:$CR$3,0))</f>
        <v>0</v>
      </c>
      <c r="O69" s="20">
        <f>INDEX(raw_data!$A$3:$CR$330,MATCH(data!$B69,raw_data!$F$3:$F$330,0), MATCH(data!O$3,raw_data!$A$3:$CR$3,0))</f>
        <v>4</v>
      </c>
      <c r="P69" s="20">
        <f>INDEX(raw_data!$A$3:$CR$330,MATCH(data!$B69,raw_data!$F$3:$F$330,0), MATCH(data!P$3,raw_data!$A$3:$CR$3,0))</f>
        <v>4</v>
      </c>
      <c r="Q69" s="20">
        <f>INDEX(raw_data!$A$3:$CR$330,MATCH(data!$B69,raw_data!$F$3:$F$330,0), MATCH(data!Q$3,raw_data!$A$3:$CR$3,0))</f>
        <v>0.44999999999999996</v>
      </c>
      <c r="R69" s="20">
        <f>INDEX(raw_data!$A$3:$CR$330,MATCH(data!$B69,raw_data!$F$3:$F$330,0), MATCH(data!R$3,raw_data!$A$3:$CR$3,0))</f>
        <v>1</v>
      </c>
      <c r="S69" s="20">
        <f>INDEX(raw_data!$A$3:$CR$330,MATCH(data!$B69,raw_data!$F$3:$F$330,0), MATCH(data!S$3,raw_data!$A$3:$CR$3,0))</f>
        <v>1</v>
      </c>
      <c r="T69" s="20">
        <f>INDEX(raw_data!$A$3:$CR$330,MATCH(data!$B69,raw_data!$F$3:$F$330,0), MATCH(data!T$3,raw_data!$A$3:$CR$3,0))</f>
        <v>0</v>
      </c>
      <c r="U69" s="20">
        <f>INDEX(raw_data!$A$3:$CR$330,MATCH(data!$B69,raw_data!$F$3:$F$330,0), MATCH(data!U$3,raw_data!$A$3:$CR$3,0))</f>
        <v>0</v>
      </c>
      <c r="V69" s="20">
        <f>INDEX(raw_data!$A$3:$CR$330,MATCH(data!$B69,raw_data!$F$3:$F$330,0), MATCH(data!V$3,raw_data!$A$3:$CR$3,0))</f>
        <v>0</v>
      </c>
      <c r="W69" s="20">
        <v>0</v>
      </c>
      <c r="X69" s="20">
        <f>INDEX(raw_data!$A$3:$CR$330,MATCH(data!$B69,raw_data!$F$3:$F$330,0), MATCH(data!X$3,raw_data!$A$3:$CR$3,0))</f>
        <v>0</v>
      </c>
      <c r="Y69" s="20">
        <f>INDEX(raw_data!$A$3:$CR$330,MATCH(data!$B69,raw_data!$F$3:$F$330,0), MATCH(data!Y$3,raw_data!$A$3:$CR$3,0))</f>
        <v>0</v>
      </c>
      <c r="Z69" s="20">
        <f>INDEX(raw_data!$A$3:$CR$330,MATCH(data!$B69,raw_data!$F$3:$F$330,0), MATCH(data!Z$3,raw_data!$A$3:$CR$3,0))</f>
        <v>0</v>
      </c>
      <c r="AA69" s="20">
        <f>INDEX(raw_data!$A$3:$CR$330,MATCH(data!$B69,raw_data!$F$3:$F$330,0), MATCH(data!AA$3,raw_data!$A$3:$CR$3,0))</f>
        <v>0</v>
      </c>
      <c r="AB69" s="20">
        <f>INDEX(raw_data!$A$3:$CR$330,MATCH(data!$B69,raw_data!$F$3:$F$330,0), MATCH(data!AB$3,raw_data!$A$3:$CR$3,0))</f>
        <v>0</v>
      </c>
      <c r="AC69" s="20">
        <f>INDEX(raw_data!$A$3:$CR$330,MATCH(data!$B69,raw_data!$F$3:$F$330,0), MATCH(data!AC$3,raw_data!$A$3:$CR$3,0))</f>
        <v>0</v>
      </c>
      <c r="AD69" s="20">
        <f>INDEX(raw_data!$A$3:$CR$330,MATCH(data!$B69,raw_data!$F$3:$F$330,0), MATCH(data!AD$3,raw_data!$A$3:$CR$3,0))</f>
        <v>0</v>
      </c>
      <c r="AE69" s="20">
        <f>INDEX(raw_data!$A$3:$CR$330,MATCH(data!$B69,raw_data!$F$3:$F$330,0), MATCH(data!AE$3,raw_data!$A$3:$CR$3,0))</f>
        <v>0</v>
      </c>
      <c r="AF69" s="20">
        <f>INDEX(raw_data!$A$3:$CR$330,MATCH(data!$B69,raw_data!$F$3:$F$330,0), MATCH(data!AF$3,raw_data!$A$3:$CR$3,0))</f>
        <v>0</v>
      </c>
      <c r="AG69" s="20" t="str">
        <f>INDEX(raw_data!$A$3:$CR$330,MATCH(data!$B69,raw_data!$F$3:$F$330,0), MATCH(data!AG$3,raw_data!$A$3:$CR$3,0))</f>
        <v>Alistar et al. (2014)</v>
      </c>
      <c r="AH69" s="20" t="str">
        <f>INDEX(raw_data!$A$3:$CR$330,MATCH(data!$B69,raw_data!$F$3:$F$330,0), MATCH(data!AH$3,raw_data!$A$3:$CR$3,0))</f>
        <v>Universal ART (all identified HIV-infected individuals)</v>
      </c>
      <c r="AI69" s="61">
        <f t="shared" si="2"/>
        <v>359.97142857142859</v>
      </c>
    </row>
    <row r="70" spans="1:35">
      <c r="A70" s="20" t="str">
        <f>INDEX(raw_data!$A$3:$CR$330,MATCH(data!$B70,raw_data!$F$3:$F$330,0), MATCH(data!A$3,raw_data!$A$3:$CR$3,0))</f>
        <v>HIV &amp; STIs</v>
      </c>
      <c r="B70" s="22" t="s">
        <v>651</v>
      </c>
      <c r="C70" s="20" t="str">
        <f>INDEX(raw_data!$A$3:$CR$330,MATCH(data!$B70,raw_data!$F$3:$F$330,0), MATCH(data!C$3,raw_data!$A$3:$CR$3,0))</f>
        <v>Home-based highly active retroviral therapy (HAART)</v>
      </c>
      <c r="D70" s="20" t="str">
        <f>INDEX(raw_data!$A$3:$CR$330,MATCH(data!$B70,raw_data!$F$3:$F$330,0), MATCH(data!D$3,raw_data!$A$3:$CR$3,0))</f>
        <v>15 Years</v>
      </c>
      <c r="E70" s="61">
        <f>INDEX(raw_data!$A$3:$CR$330,MATCH(data!$B70,raw_data!$F$3:$F$330,0), MATCH(data!E$3,raw_data!$A$3:$CR$3,0))</f>
        <v>6.8609999999999998</v>
      </c>
      <c r="F70" s="61">
        <f>INDEX(raw_data!$A$3:$CR$330,MATCH(data!$B70,raw_data!$F$3:$F$330,0), MATCH(data!F$3,raw_data!$A$3:$CR$3,0))</f>
        <v>5541.1979699999993</v>
      </c>
      <c r="G70" s="61">
        <f t="shared" ref="G70:G131" si="5">E70-F70/154</f>
        <v>-29.120804999999994</v>
      </c>
      <c r="H70" s="87">
        <f>INDEX(raw_data!$A$3:$CR$330,MATCH(data!$B70,raw_data!$F$3:$F$330,0), MATCH(data!H$3,raw_data!$A$3:$CR$3,0))</f>
        <v>85</v>
      </c>
      <c r="I70" s="87">
        <f>INDEX(raw_data!$A$3:$CR$330,MATCH(data!$B70,raw_data!$F$3:$F$330,0), MATCH(data!I$3,raw_data!$A$3:$CR$3,0))</f>
        <v>1205472.8737575307</v>
      </c>
      <c r="J70" s="87">
        <f>INDEX(raw_data!$A$3:$CR$330,MATCH(data!$B70,raw_data!$F$3:$F$330,0), MATCH(data!J$3,raw_data!$A$3:$CR$3,0))</f>
        <v>1418203.3808912127</v>
      </c>
      <c r="K70" s="61">
        <f>INDEX(raw_data!$A$3:$CR$330,MATCH(data!$B70,raw_data!$F$3:$F$330,0), MATCH(data!K$3,raw_data!$A$3:$CR$3,0))</f>
        <v>647.58500000000004</v>
      </c>
      <c r="L70" s="20">
        <f>INDEX(raw_data!$A$3:$CR$330,MATCH(data!$B70,raw_data!$F$3:$F$330,0), MATCH(data!L$3,raw_data!$A$3:$CR$3,0))</f>
        <v>4.5</v>
      </c>
      <c r="M70" s="20">
        <f>INDEX(raw_data!$A$3:$CR$330,MATCH(data!$B70,raw_data!$F$3:$F$330,0), MATCH(data!M$3,raw_data!$A$3:$CR$3,0))</f>
        <v>7.5</v>
      </c>
      <c r="N70" s="20">
        <f>INDEX(raw_data!$A$3:$CR$330,MATCH(data!$B70,raw_data!$F$3:$F$330,0), MATCH(data!N$3,raw_data!$A$3:$CR$3,0))</f>
        <v>0</v>
      </c>
      <c r="O70" s="20">
        <f>INDEX(raw_data!$A$3:$CR$330,MATCH(data!$B70,raw_data!$F$3:$F$330,0), MATCH(data!O$3,raw_data!$A$3:$CR$3,0))</f>
        <v>0</v>
      </c>
      <c r="P70" s="20">
        <f>INDEX(raw_data!$A$3:$CR$330,MATCH(data!$B70,raw_data!$F$3:$F$330,0), MATCH(data!P$3,raw_data!$A$3:$CR$3,0))</f>
        <v>6</v>
      </c>
      <c r="Q70" s="20">
        <f>INDEX(raw_data!$A$3:$CR$330,MATCH(data!$B70,raw_data!$F$3:$F$330,0), MATCH(data!Q$3,raw_data!$A$3:$CR$3,0))</f>
        <v>0</v>
      </c>
      <c r="R70" s="20">
        <f>INDEX(raw_data!$A$3:$CR$330,MATCH(data!$B70,raw_data!$F$3:$F$330,0), MATCH(data!R$3,raw_data!$A$3:$CR$3,0))</f>
        <v>0.75</v>
      </c>
      <c r="S70" s="20">
        <f>INDEX(raw_data!$A$3:$CR$330,MATCH(data!$B70,raw_data!$F$3:$F$330,0), MATCH(data!S$3,raw_data!$A$3:$CR$3,0))</f>
        <v>0.75</v>
      </c>
      <c r="T70" s="20">
        <f>INDEX(raw_data!$A$3:$CR$330,MATCH(data!$B70,raw_data!$F$3:$F$330,0), MATCH(data!T$3,raw_data!$A$3:$CR$3,0))</f>
        <v>0</v>
      </c>
      <c r="U70" s="20">
        <f>INDEX(raw_data!$A$3:$CR$330,MATCH(data!$B70,raw_data!$F$3:$F$330,0), MATCH(data!U$3,raw_data!$A$3:$CR$3,0))</f>
        <v>0</v>
      </c>
      <c r="V70" s="20">
        <f>INDEX(raw_data!$A$3:$CR$330,MATCH(data!$B70,raw_data!$F$3:$F$330,0), MATCH(data!V$3,raw_data!$A$3:$CR$3,0))</f>
        <v>0</v>
      </c>
      <c r="W70" s="20">
        <v>0</v>
      </c>
      <c r="X70" s="20">
        <f>INDEX(raw_data!$A$3:$CR$330,MATCH(data!$B70,raw_data!$F$3:$F$330,0), MATCH(data!X$3,raw_data!$A$3:$CR$3,0))</f>
        <v>0</v>
      </c>
      <c r="Y70" s="20">
        <f>INDEX(raw_data!$A$3:$CR$330,MATCH(data!$B70,raw_data!$F$3:$F$330,0), MATCH(data!Y$3,raw_data!$A$3:$CR$3,0))</f>
        <v>0</v>
      </c>
      <c r="Z70" s="20">
        <f>INDEX(raw_data!$A$3:$CR$330,MATCH(data!$B70,raw_data!$F$3:$F$330,0), MATCH(data!Z$3,raw_data!$A$3:$CR$3,0))</f>
        <v>0</v>
      </c>
      <c r="AA70" s="20">
        <f>INDEX(raw_data!$A$3:$CR$330,MATCH(data!$B70,raw_data!$F$3:$F$330,0), MATCH(data!AA$3,raw_data!$A$3:$CR$3,0))</f>
        <v>0</v>
      </c>
      <c r="AB70" s="20">
        <f>INDEX(raw_data!$A$3:$CR$330,MATCH(data!$B70,raw_data!$F$3:$F$330,0), MATCH(data!AB$3,raw_data!$A$3:$CR$3,0))</f>
        <v>0</v>
      </c>
      <c r="AC70" s="20">
        <f>INDEX(raw_data!$A$3:$CR$330,MATCH(data!$B70,raw_data!$F$3:$F$330,0), MATCH(data!AC$3,raw_data!$A$3:$CR$3,0))</f>
        <v>0</v>
      </c>
      <c r="AD70" s="20">
        <f>INDEX(raw_data!$A$3:$CR$330,MATCH(data!$B70,raw_data!$F$3:$F$330,0), MATCH(data!AD$3,raw_data!$A$3:$CR$3,0))</f>
        <v>0</v>
      </c>
      <c r="AE70" s="20">
        <f>INDEX(raw_data!$A$3:$CR$330,MATCH(data!$B70,raw_data!$F$3:$F$330,0), MATCH(data!AE$3,raw_data!$A$3:$CR$3,0))</f>
        <v>0</v>
      </c>
      <c r="AF70" s="20">
        <f>INDEX(raw_data!$A$3:$CR$330,MATCH(data!$B70,raw_data!$F$3:$F$330,0), MATCH(data!AF$3,raw_data!$A$3:$CR$3,0))</f>
        <v>0</v>
      </c>
      <c r="AG70" s="20" t="str">
        <f>INDEX(raw_data!$A$3:$CR$330,MATCH(data!$B70,raw_data!$F$3:$F$330,0), MATCH(data!AG$3,raw_data!$A$3:$CR$3,0))</f>
        <v>Marseille (2009); Appl Health Econ Health Policy</v>
      </c>
      <c r="AH70" s="20" t="str">
        <f>INDEX(raw_data!$A$3:$CR$330,MATCH(data!$B70,raw_data!$F$3:$F$330,0), MATCH(data!AH$3,raw_data!$A$3:$CR$3,0))</f>
        <v>Home based highly active anti-retroviral therapy (HAART) added to a package of home based care (HBAC) and cotrimoxazole prophylaxis</v>
      </c>
      <c r="AI70" s="61">
        <f t="shared" ref="AI70:AI131" si="6">F70/E70</f>
        <v>807.63707477044159</v>
      </c>
    </row>
    <row r="71" spans="1:35">
      <c r="A71" s="20" t="str">
        <f>INDEX(raw_data!$A$3:$CR$330,MATCH(data!$B71,raw_data!$F$3:$F$330,0), MATCH(data!A$3,raw_data!$A$3:$CR$3,0))</f>
        <v>HIV &amp; STIs</v>
      </c>
      <c r="B71" s="22" t="s">
        <v>678</v>
      </c>
      <c r="C71" s="20" t="str">
        <f>INDEX(raw_data!$A$3:$CR$330,MATCH(data!$B71,raw_data!$F$3:$F$330,0), MATCH(data!C$3,raw_data!$A$3:$CR$3,0))</f>
        <v>Screen HIV+ cases for TB</v>
      </c>
      <c r="D71" s="20" t="str">
        <f>INDEX(raw_data!$A$3:$CR$330,MATCH(data!$B71,raw_data!$F$3:$F$330,0), MATCH(data!D$3,raw_data!$A$3:$CR$3,0))</f>
        <v>1 year</v>
      </c>
      <c r="E71" s="61">
        <f>INDEX(raw_data!$A$3:$CR$330,MATCH(data!$B71,raw_data!$F$3:$F$330,0), MATCH(data!E$3,raw_data!$A$3:$CR$3,0))</f>
        <v>1.0227290322580644</v>
      </c>
      <c r="F71" s="61">
        <f>INDEX(raw_data!$A$3:$CR$330,MATCH(data!$B71,raw_data!$F$3:$F$330,0), MATCH(data!F$3,raw_data!$A$3:$CR$3,0))</f>
        <v>114.84492999999999</v>
      </c>
      <c r="G71" s="61">
        <f t="shared" si="5"/>
        <v>0.27698273355676584</v>
      </c>
      <c r="H71" s="87">
        <f>INDEX(raw_data!$A$3:$CR$330,MATCH(data!$B71,raw_data!$F$3:$F$330,0), MATCH(data!H$3,raw_data!$A$3:$CR$3,0))</f>
        <v>60</v>
      </c>
      <c r="I71" s="87">
        <f>INDEX(raw_data!$A$3:$CR$330,MATCH(data!$B71,raw_data!$F$3:$F$330,0), MATCH(data!I$3,raw_data!$A$3:$CR$3,0))</f>
        <v>1005838.2</v>
      </c>
      <c r="J71" s="87">
        <f>INDEX(raw_data!$A$3:$CR$330,MATCH(data!$B71,raw_data!$F$3:$F$330,0), MATCH(data!J$3,raw_data!$A$3:$CR$3,0))</f>
        <v>1676397</v>
      </c>
      <c r="K71" s="61">
        <f>INDEX(raw_data!$A$3:$CR$330,MATCH(data!$B71,raw_data!$F$3:$F$330,0), MATCH(data!K$3,raw_data!$A$3:$CR$3,0))</f>
        <v>11.967214888552261</v>
      </c>
      <c r="L71" s="20">
        <f>INDEX(raw_data!$A$3:$CR$330,MATCH(data!$B71,raw_data!$F$3:$F$330,0), MATCH(data!L$3,raw_data!$A$3:$CR$3,0))</f>
        <v>4.5</v>
      </c>
      <c r="M71" s="20">
        <f>INDEX(raw_data!$A$3:$CR$330,MATCH(data!$B71,raw_data!$F$3:$F$330,0), MATCH(data!M$3,raw_data!$A$3:$CR$3,0))</f>
        <v>7.5</v>
      </c>
      <c r="N71" s="20">
        <f>INDEX(raw_data!$A$3:$CR$330,MATCH(data!$B71,raw_data!$F$3:$F$330,0), MATCH(data!N$3,raw_data!$A$3:$CR$3,0))</f>
        <v>0</v>
      </c>
      <c r="O71" s="20">
        <f>INDEX(raw_data!$A$3:$CR$330,MATCH(data!$B71,raw_data!$F$3:$F$330,0), MATCH(data!O$3,raw_data!$A$3:$CR$3,0))</f>
        <v>0</v>
      </c>
      <c r="P71" s="20">
        <f>INDEX(raw_data!$A$3:$CR$330,MATCH(data!$B71,raw_data!$F$3:$F$330,0), MATCH(data!P$3,raw_data!$A$3:$CR$3,0))</f>
        <v>6</v>
      </c>
      <c r="Q71" s="20">
        <f>INDEX(raw_data!$A$3:$CR$330,MATCH(data!$B71,raw_data!$F$3:$F$330,0), MATCH(data!Q$3,raw_data!$A$3:$CR$3,0))</f>
        <v>0</v>
      </c>
      <c r="R71" s="20">
        <f>INDEX(raw_data!$A$3:$CR$330,MATCH(data!$B71,raw_data!$F$3:$F$330,0), MATCH(data!R$3,raw_data!$A$3:$CR$3,0))</f>
        <v>0.75</v>
      </c>
      <c r="S71" s="20">
        <f>INDEX(raw_data!$A$3:$CR$330,MATCH(data!$B71,raw_data!$F$3:$F$330,0), MATCH(data!S$3,raw_data!$A$3:$CR$3,0))</f>
        <v>0.75</v>
      </c>
      <c r="T71" s="20">
        <f>INDEX(raw_data!$A$3:$CR$330,MATCH(data!$B71,raw_data!$F$3:$F$330,0), MATCH(data!T$3,raw_data!$A$3:$CR$3,0))</f>
        <v>0</v>
      </c>
      <c r="U71" s="20">
        <f>INDEX(raw_data!$A$3:$CR$330,MATCH(data!$B71,raw_data!$F$3:$F$330,0), MATCH(data!U$3,raw_data!$A$3:$CR$3,0))</f>
        <v>0</v>
      </c>
      <c r="V71" s="20">
        <f>INDEX(raw_data!$A$3:$CR$330,MATCH(data!$B71,raw_data!$F$3:$F$330,0), MATCH(data!V$3,raw_data!$A$3:$CR$3,0))</f>
        <v>0</v>
      </c>
      <c r="W71" s="20">
        <v>0</v>
      </c>
      <c r="X71" s="20">
        <f>INDEX(raw_data!$A$3:$CR$330,MATCH(data!$B71,raw_data!$F$3:$F$330,0), MATCH(data!X$3,raw_data!$A$3:$CR$3,0))</f>
        <v>0</v>
      </c>
      <c r="Y71" s="20">
        <f>INDEX(raw_data!$A$3:$CR$330,MATCH(data!$B71,raw_data!$F$3:$F$330,0), MATCH(data!Y$3,raw_data!$A$3:$CR$3,0))</f>
        <v>0</v>
      </c>
      <c r="Z71" s="20">
        <f>INDEX(raw_data!$A$3:$CR$330,MATCH(data!$B71,raw_data!$F$3:$F$330,0), MATCH(data!Z$3,raw_data!$A$3:$CR$3,0))</f>
        <v>0</v>
      </c>
      <c r="AA71" s="20">
        <f>INDEX(raw_data!$A$3:$CR$330,MATCH(data!$B71,raw_data!$F$3:$F$330,0), MATCH(data!AA$3,raw_data!$A$3:$CR$3,0))</f>
        <v>0</v>
      </c>
      <c r="AB71" s="20">
        <f>INDEX(raw_data!$A$3:$CR$330,MATCH(data!$B71,raw_data!$F$3:$F$330,0), MATCH(data!AB$3,raw_data!$A$3:$CR$3,0))</f>
        <v>0</v>
      </c>
      <c r="AC71" s="20">
        <f>INDEX(raw_data!$A$3:$CR$330,MATCH(data!$B71,raw_data!$F$3:$F$330,0), MATCH(data!AC$3,raw_data!$A$3:$CR$3,0))</f>
        <v>0</v>
      </c>
      <c r="AD71" s="20">
        <f>INDEX(raw_data!$A$3:$CR$330,MATCH(data!$B71,raw_data!$F$3:$F$330,0), MATCH(data!AD$3,raw_data!$A$3:$CR$3,0))</f>
        <v>0</v>
      </c>
      <c r="AE71" s="20">
        <f>INDEX(raw_data!$A$3:$CR$330,MATCH(data!$B71,raw_data!$F$3:$F$330,0), MATCH(data!AE$3,raw_data!$A$3:$CR$3,0))</f>
        <v>0</v>
      </c>
      <c r="AF71" s="20">
        <f>INDEX(raw_data!$A$3:$CR$330,MATCH(data!$B71,raw_data!$F$3:$F$330,0), MATCH(data!AF$3,raw_data!$A$3:$CR$3,0))</f>
        <v>0</v>
      </c>
      <c r="AG71" s="20" t="str">
        <f>INDEX(raw_data!$A$3:$CR$330,MATCH(data!$B71,raw_data!$F$3:$F$330,0), MATCH(data!AG$3,raw_data!$A$3:$CR$3,0))</f>
        <v>Shah (2014); AIDS</v>
      </c>
      <c r="AH71" s="20" t="str">
        <f>INDEX(raw_data!$A$3:$CR$330,MATCH(data!$B71,raw_data!$F$3:$F$330,0), MATCH(data!AH$3,raw_data!$A$3:$CR$3,0))</f>
        <v>Xpert combined with LF-LAM for HIV-infected individuals with signs/symptoms of TB in Uganda</v>
      </c>
      <c r="AI71" s="61">
        <f t="shared" si="6"/>
        <v>112.29262725282767</v>
      </c>
    </row>
    <row r="72" spans="1:35">
      <c r="A72" s="20" t="str">
        <f>INDEX(raw_data!$A$3:$CR$330,MATCH(data!$B72,raw_data!$F$3:$F$330,0), MATCH(data!A$3,raw_data!$A$3:$CR$3,0))</f>
        <v>Nutrition</v>
      </c>
      <c r="B72" s="22" t="s">
        <v>696</v>
      </c>
      <c r="C72" s="20" t="str">
        <f>INDEX(raw_data!$A$3:$CR$330,MATCH(data!$B72,raw_data!$F$3:$F$330,0), MATCH(data!C$3,raw_data!$A$3:$CR$3,0))</f>
        <v>Calcium Supplementation</v>
      </c>
      <c r="D72" s="20" t="str">
        <f>INDEX(raw_data!$A$3:$CR$330,MATCH(data!$B72,raw_data!$F$3:$F$330,0), MATCH(data!D$3,raw_data!$A$3:$CR$3,0))</f>
        <v>1 year</v>
      </c>
      <c r="E72" s="61">
        <f>INDEX(raw_data!$A$3:$CR$330,MATCH(data!$B72,raw_data!$F$3:$F$330,0), MATCH(data!E$3,raw_data!$A$3:$CR$3,0))</f>
        <v>0.4</v>
      </c>
      <c r="F72" s="61">
        <f>INDEX(raw_data!$A$3:$CR$330,MATCH(data!$B72,raw_data!$F$3:$F$330,0), MATCH(data!F$3,raw_data!$A$3:$CR$3,0))</f>
        <v>581.19600000000003</v>
      </c>
      <c r="G72" s="61">
        <f t="shared" si="5"/>
        <v>-3.3740000000000001</v>
      </c>
      <c r="H72" s="87">
        <f>INDEX(raw_data!$A$3:$CR$330,MATCH(data!$B72,raw_data!$F$3:$F$330,0), MATCH(data!H$3,raw_data!$A$3:$CR$3,0))</f>
        <v>20</v>
      </c>
      <c r="I72" s="87">
        <f>INDEX(raw_data!$A$3:$CR$330,MATCH(data!$B72,raw_data!$F$3:$F$330,0), MATCH(data!I$3,raw_data!$A$3:$CR$3,0))</f>
        <v>514746.08584999997</v>
      </c>
      <c r="J72" s="87">
        <f>INDEX(raw_data!$A$3:$CR$330,MATCH(data!$B72,raw_data!$F$3:$F$330,0), MATCH(data!J$3,raw_data!$A$3:$CR$3,0))</f>
        <v>2573730.4292499996</v>
      </c>
      <c r="K72" s="61">
        <f>INDEX(raw_data!$A$3:$CR$330,MATCH(data!$B72,raw_data!$F$3:$F$330,0), MATCH(data!K$3,raw_data!$A$3:$CR$3,0))</f>
        <v>10.770493399697035</v>
      </c>
      <c r="L72" s="20">
        <f>INDEX(raw_data!$A$3:$CR$330,MATCH(data!$B72,raw_data!$F$3:$F$330,0), MATCH(data!L$3,raw_data!$A$3:$CR$3,0))</f>
        <v>3.5</v>
      </c>
      <c r="M72" s="20">
        <f>INDEX(raw_data!$A$3:$CR$330,MATCH(data!$B72,raw_data!$F$3:$F$330,0), MATCH(data!M$3,raw_data!$A$3:$CR$3,0))</f>
        <v>6</v>
      </c>
      <c r="N72" s="20">
        <f>INDEX(raw_data!$A$3:$CR$330,MATCH(data!$B72,raw_data!$F$3:$F$330,0), MATCH(data!N$3,raw_data!$A$3:$CR$3,0))</f>
        <v>0</v>
      </c>
      <c r="O72" s="20">
        <f>INDEX(raw_data!$A$3:$CR$330,MATCH(data!$B72,raw_data!$F$3:$F$330,0), MATCH(data!O$3,raw_data!$A$3:$CR$3,0))</f>
        <v>1</v>
      </c>
      <c r="P72" s="20">
        <f>INDEX(raw_data!$A$3:$CR$330,MATCH(data!$B72,raw_data!$F$3:$F$330,0), MATCH(data!P$3,raw_data!$A$3:$CR$3,0))</f>
        <v>4</v>
      </c>
      <c r="Q72" s="20">
        <f>INDEX(raw_data!$A$3:$CR$330,MATCH(data!$B72,raw_data!$F$3:$F$330,0), MATCH(data!Q$3,raw_data!$A$3:$CR$3,0))</f>
        <v>0</v>
      </c>
      <c r="R72" s="20">
        <f>INDEX(raw_data!$A$3:$CR$330,MATCH(data!$B72,raw_data!$F$3:$F$330,0), MATCH(data!R$3,raw_data!$A$3:$CR$3,0))</f>
        <v>0</v>
      </c>
      <c r="S72" s="20">
        <f>INDEX(raw_data!$A$3:$CR$330,MATCH(data!$B72,raw_data!$F$3:$F$330,0), MATCH(data!S$3,raw_data!$A$3:$CR$3,0))</f>
        <v>0</v>
      </c>
      <c r="T72" s="20">
        <f>INDEX(raw_data!$A$3:$CR$330,MATCH(data!$B72,raw_data!$F$3:$F$330,0), MATCH(data!T$3,raw_data!$A$3:$CR$3,0))</f>
        <v>0</v>
      </c>
      <c r="U72" s="20">
        <f>INDEX(raw_data!$A$3:$CR$330,MATCH(data!$B72,raw_data!$F$3:$F$330,0), MATCH(data!U$3,raw_data!$A$3:$CR$3,0))</f>
        <v>0</v>
      </c>
      <c r="V72" s="20">
        <f>INDEX(raw_data!$A$3:$CR$330,MATCH(data!$B72,raw_data!$F$3:$F$330,0), MATCH(data!V$3,raw_data!$A$3:$CR$3,0))</f>
        <v>0</v>
      </c>
      <c r="W72" s="20">
        <v>0</v>
      </c>
      <c r="X72" s="20">
        <f>INDEX(raw_data!$A$3:$CR$330,MATCH(data!$B72,raw_data!$F$3:$F$330,0), MATCH(data!X$3,raw_data!$A$3:$CR$3,0))</f>
        <v>0</v>
      </c>
      <c r="Y72" s="20">
        <f>INDEX(raw_data!$A$3:$CR$330,MATCH(data!$B72,raw_data!$F$3:$F$330,0), MATCH(data!Y$3,raw_data!$A$3:$CR$3,0))</f>
        <v>0</v>
      </c>
      <c r="Z72" s="20">
        <f>INDEX(raw_data!$A$3:$CR$330,MATCH(data!$B72,raw_data!$F$3:$F$330,0), MATCH(data!Z$3,raw_data!$A$3:$CR$3,0))</f>
        <v>0</v>
      </c>
      <c r="AA72" s="20">
        <f>INDEX(raw_data!$A$3:$CR$330,MATCH(data!$B72,raw_data!$F$3:$F$330,0), MATCH(data!AA$3,raw_data!$A$3:$CR$3,0))</f>
        <v>0</v>
      </c>
      <c r="AB72" s="20">
        <f>INDEX(raw_data!$A$3:$CR$330,MATCH(data!$B72,raw_data!$F$3:$F$330,0), MATCH(data!AB$3,raw_data!$A$3:$CR$3,0))</f>
        <v>0</v>
      </c>
      <c r="AC72" s="20">
        <f>INDEX(raw_data!$A$3:$CR$330,MATCH(data!$B72,raw_data!$F$3:$F$330,0), MATCH(data!AC$3,raw_data!$A$3:$CR$3,0))</f>
        <v>0</v>
      </c>
      <c r="AD72" s="20">
        <f>INDEX(raw_data!$A$3:$CR$330,MATCH(data!$B72,raw_data!$F$3:$F$330,0), MATCH(data!AD$3,raw_data!$A$3:$CR$3,0))</f>
        <v>0</v>
      </c>
      <c r="AE72" s="20">
        <f>INDEX(raw_data!$A$3:$CR$330,MATCH(data!$B72,raw_data!$F$3:$F$330,0), MATCH(data!AE$3,raw_data!$A$3:$CR$3,0))</f>
        <v>0</v>
      </c>
      <c r="AF72" s="20">
        <f>INDEX(raw_data!$A$3:$CR$330,MATCH(data!$B72,raw_data!$F$3:$F$330,0), MATCH(data!AF$3,raw_data!$A$3:$CR$3,0))</f>
        <v>0</v>
      </c>
      <c r="AG72" s="20" t="str">
        <f>INDEX(raw_data!$A$3:$CR$330,MATCH(data!$B72,raw_data!$F$3:$F$330,0), MATCH(data!AG$3,raw_data!$A$3:$CR$3,0))</f>
        <v>Robberstad (2007); Cost Eff Resour Alloc</v>
      </c>
      <c r="AH72" s="20" t="str">
        <f>INDEX(raw_data!$A$3:$CR$330,MATCH(data!$B72,raw_data!$F$3:$F$330,0), MATCH(data!AH$3,raw_data!$A$3:$CR$3,0))</f>
        <v>Calcium antagonist (Cab)</v>
      </c>
      <c r="AI72" s="61">
        <f t="shared" si="6"/>
        <v>1452.99</v>
      </c>
    </row>
    <row r="73" spans="1:35">
      <c r="A73" s="20" t="str">
        <f>INDEX(raw_data!$A$3:$CR$330,MATCH(data!$B73,raw_data!$F$3:$F$330,0), MATCH(data!A$3,raw_data!$A$3:$CR$3,0))</f>
        <v>Nutrition</v>
      </c>
      <c r="B73" s="22" t="s">
        <v>722</v>
      </c>
      <c r="C73" s="20" t="str">
        <f>INDEX(raw_data!$A$3:$CR$330,MATCH(data!$B73,raw_data!$F$3:$F$330,0), MATCH(data!C$3,raw_data!$A$3:$CR$3,0))</f>
        <v>Community-based management of moderate acute malnutrition (children)</v>
      </c>
      <c r="D73" s="20" t="str">
        <f>INDEX(raw_data!$A$3:$CR$330,MATCH(data!$B73,raw_data!$F$3:$F$330,0), MATCH(data!D$3,raw_data!$A$3:$CR$3,0))</f>
        <v>1 year</v>
      </c>
      <c r="E73" s="61">
        <f>INDEX(raw_data!$A$3:$CR$330,MATCH(data!$B73,raw_data!$F$3:$F$330,0), MATCH(data!E$3,raw_data!$A$3:$CR$3,0))</f>
        <v>3.9</v>
      </c>
      <c r="F73" s="61">
        <f>INDEX(raw_data!$A$3:$CR$330,MATCH(data!$B73,raw_data!$F$3:$F$330,0), MATCH(data!F$3,raw_data!$A$3:$CR$3,0))</f>
        <v>208.77155999999999</v>
      </c>
      <c r="G73" s="61">
        <f t="shared" si="5"/>
        <v>2.5443405194805195</v>
      </c>
      <c r="H73" s="87">
        <f>INDEX(raw_data!$A$3:$CR$330,MATCH(data!$B73,raw_data!$F$3:$F$330,0), MATCH(data!H$3,raw_data!$A$3:$CR$3,0))</f>
        <v>35</v>
      </c>
      <c r="I73" s="87">
        <f>INDEX(raw_data!$A$3:$CR$330,MATCH(data!$B73,raw_data!$F$3:$F$330,0), MATCH(data!I$3,raw_data!$A$3:$CR$3,0))</f>
        <v>531881.39812000003</v>
      </c>
      <c r="J73" s="87">
        <f>INDEX(raw_data!$A$3:$CR$330,MATCH(data!$B73,raw_data!$F$3:$F$330,0), MATCH(data!J$3,raw_data!$A$3:$CR$3,0))</f>
        <v>1519661.1374857144</v>
      </c>
      <c r="K73" s="61">
        <f>INDEX(raw_data!$A$3:$CR$330,MATCH(data!$B73,raw_data!$F$3:$F$330,0), MATCH(data!K$3,raw_data!$A$3:$CR$3,0))</f>
        <v>43.969043402402072</v>
      </c>
      <c r="L73" s="20">
        <f>INDEX(raw_data!$A$3:$CR$330,MATCH(data!$B73,raw_data!$F$3:$F$330,0), MATCH(data!L$3,raw_data!$A$3:$CR$3,0))</f>
        <v>0</v>
      </c>
      <c r="M73" s="20">
        <f>INDEX(raw_data!$A$3:$CR$330,MATCH(data!$B73,raw_data!$F$3:$F$330,0), MATCH(data!M$3,raw_data!$A$3:$CR$3,0))</f>
        <v>0</v>
      </c>
      <c r="N73" s="20">
        <f>INDEX(raw_data!$A$3:$CR$330,MATCH(data!$B73,raw_data!$F$3:$F$330,0), MATCH(data!N$3,raw_data!$A$3:$CR$3,0))</f>
        <v>0</v>
      </c>
      <c r="O73" s="20">
        <f>INDEX(raw_data!$A$3:$CR$330,MATCH(data!$B73,raw_data!$F$3:$F$330,0), MATCH(data!O$3,raw_data!$A$3:$CR$3,0))</f>
        <v>0</v>
      </c>
      <c r="P73" s="20">
        <f>INDEX(raw_data!$A$3:$CR$330,MATCH(data!$B73,raw_data!$F$3:$F$330,0), MATCH(data!P$3,raw_data!$A$3:$CR$3,0))</f>
        <v>0</v>
      </c>
      <c r="Q73" s="20">
        <f>INDEX(raw_data!$A$3:$CR$330,MATCH(data!$B73,raw_data!$F$3:$F$330,0), MATCH(data!Q$3,raw_data!$A$3:$CR$3,0))</f>
        <v>1</v>
      </c>
      <c r="R73" s="20">
        <f>INDEX(raw_data!$A$3:$CR$330,MATCH(data!$B73,raw_data!$F$3:$F$330,0), MATCH(data!R$3,raw_data!$A$3:$CR$3,0))</f>
        <v>0</v>
      </c>
      <c r="S73" s="20">
        <f>INDEX(raw_data!$A$3:$CR$330,MATCH(data!$B73,raw_data!$F$3:$F$330,0), MATCH(data!S$3,raw_data!$A$3:$CR$3,0))</f>
        <v>0</v>
      </c>
      <c r="T73" s="20">
        <f>INDEX(raw_data!$A$3:$CR$330,MATCH(data!$B73,raw_data!$F$3:$F$330,0), MATCH(data!T$3,raw_data!$A$3:$CR$3,0))</f>
        <v>0</v>
      </c>
      <c r="U73" s="20">
        <f>INDEX(raw_data!$A$3:$CR$330,MATCH(data!$B73,raw_data!$F$3:$F$330,0), MATCH(data!U$3,raw_data!$A$3:$CR$3,0))</f>
        <v>0</v>
      </c>
      <c r="V73" s="20">
        <f>INDEX(raw_data!$A$3:$CR$330,MATCH(data!$B73,raw_data!$F$3:$F$330,0), MATCH(data!V$3,raw_data!$A$3:$CR$3,0))</f>
        <v>0</v>
      </c>
      <c r="W73" s="20">
        <v>0</v>
      </c>
      <c r="X73" s="20">
        <f>INDEX(raw_data!$A$3:$CR$330,MATCH(data!$B73,raw_data!$F$3:$F$330,0), MATCH(data!X$3,raw_data!$A$3:$CR$3,0))</f>
        <v>0</v>
      </c>
      <c r="Y73" s="20">
        <f>INDEX(raw_data!$A$3:$CR$330,MATCH(data!$B73,raw_data!$F$3:$F$330,0), MATCH(data!Y$3,raw_data!$A$3:$CR$3,0))</f>
        <v>0</v>
      </c>
      <c r="Z73" s="20">
        <f>INDEX(raw_data!$A$3:$CR$330,MATCH(data!$B73,raw_data!$F$3:$F$330,0), MATCH(data!Z$3,raw_data!$A$3:$CR$3,0))</f>
        <v>0</v>
      </c>
      <c r="AA73" s="20">
        <f>INDEX(raw_data!$A$3:$CR$330,MATCH(data!$B73,raw_data!$F$3:$F$330,0), MATCH(data!AA$3,raw_data!$A$3:$CR$3,0))</f>
        <v>0</v>
      </c>
      <c r="AB73" s="20">
        <f>INDEX(raw_data!$A$3:$CR$330,MATCH(data!$B73,raw_data!$F$3:$F$330,0), MATCH(data!AB$3,raw_data!$A$3:$CR$3,0))</f>
        <v>30</v>
      </c>
      <c r="AC73" s="20">
        <f>INDEX(raw_data!$A$3:$CR$330,MATCH(data!$B73,raw_data!$F$3:$F$330,0), MATCH(data!AC$3,raw_data!$A$3:$CR$3,0))</f>
        <v>0</v>
      </c>
      <c r="AD73" s="20">
        <f>INDEX(raw_data!$A$3:$CR$330,MATCH(data!$B73,raw_data!$F$3:$F$330,0), MATCH(data!AD$3,raw_data!$A$3:$CR$3,0))</f>
        <v>0</v>
      </c>
      <c r="AE73" s="20">
        <f>INDEX(raw_data!$A$3:$CR$330,MATCH(data!$B73,raw_data!$F$3:$F$330,0), MATCH(data!AE$3,raw_data!$A$3:$CR$3,0))</f>
        <v>0</v>
      </c>
      <c r="AF73" s="20">
        <f>INDEX(raw_data!$A$3:$CR$330,MATCH(data!$B73,raw_data!$F$3:$F$330,0), MATCH(data!AF$3,raw_data!$A$3:$CR$3,0))</f>
        <v>0</v>
      </c>
      <c r="AG73" s="20" t="str">
        <f>INDEX(raw_data!$A$3:$CR$330,MATCH(data!$B73,raw_data!$F$3:$F$330,0), MATCH(data!AG$3,raw_data!$A$3:$CR$3,0))</f>
        <v>Wilford (2012); Health Policy Plan</v>
      </c>
      <c r="AH73" s="20" t="str">
        <f>INDEX(raw_data!$A$3:$CR$330,MATCH(data!$B73,raw_data!$F$3:$F$330,0), MATCH(data!AH$3,raw_data!$A$3:$CR$3,0))</f>
        <v>Community-based management of acute malnutrition</v>
      </c>
      <c r="AI73" s="61">
        <f t="shared" si="6"/>
        <v>53.53116923076923</v>
      </c>
    </row>
    <row r="74" spans="1:35">
      <c r="A74" s="20" t="str">
        <f>INDEX(raw_data!$A$3:$CR$330,MATCH(data!$B74,raw_data!$F$3:$F$330,0), MATCH(data!A$3,raw_data!$A$3:$CR$3,0))</f>
        <v>Nutrition</v>
      </c>
      <c r="B74" s="22" t="s">
        <v>725</v>
      </c>
      <c r="C74" s="20" t="str">
        <f>INDEX(raw_data!$A$3:$CR$330,MATCH(data!$B74,raw_data!$F$3:$F$330,0), MATCH(data!C$3,raw_data!$A$3:$CR$3,0))</f>
        <v>Management of severe malnutrition (children) - inpatient</v>
      </c>
      <c r="D74" s="20" t="str">
        <f>INDEX(raw_data!$A$3:$CR$330,MATCH(data!$B74,raw_data!$F$3:$F$330,0), MATCH(data!D$3,raw_data!$A$3:$CR$3,0))</f>
        <v>1 year</v>
      </c>
      <c r="E74" s="61">
        <f>INDEX(raw_data!$A$3:$CR$330,MATCH(data!$B74,raw_data!$F$3:$F$330,0), MATCH(data!E$3,raw_data!$A$3:$CR$3,0))</f>
        <v>2.3885700000000001</v>
      </c>
      <c r="F74" s="61">
        <f>INDEX(raw_data!$A$3:$CR$330,MATCH(data!$B74,raw_data!$F$3:$F$330,0), MATCH(data!F$3,raw_data!$A$3:$CR$3,0))</f>
        <v>609.43999999999994</v>
      </c>
      <c r="G74" s="61">
        <f t="shared" si="5"/>
        <v>-1.5688325974025967</v>
      </c>
      <c r="H74" s="87">
        <f>INDEX(raw_data!$A$3:$CR$330,MATCH(data!$B74,raw_data!$F$3:$F$330,0), MATCH(data!H$3,raw_data!$A$3:$CR$3,0))</f>
        <v>35</v>
      </c>
      <c r="I74" s="87">
        <f>INDEX(raw_data!$A$3:$CR$330,MATCH(data!$B74,raw_data!$F$3:$F$330,0), MATCH(data!I$3,raw_data!$A$3:$CR$3,0))</f>
        <v>131972.68000000002</v>
      </c>
      <c r="J74" s="87">
        <f>INDEX(raw_data!$A$3:$CR$330,MATCH(data!$B74,raw_data!$F$3:$F$330,0), MATCH(data!J$3,raw_data!$A$3:$CR$3,0))</f>
        <v>377064.8</v>
      </c>
      <c r="K74" s="61">
        <f>INDEX(raw_data!$A$3:$CR$330,MATCH(data!$B74,raw_data!$F$3:$F$330,0), MATCH(data!K$3,raw_data!$A$3:$CR$3,0))</f>
        <v>94.515120171499674</v>
      </c>
      <c r="L74" s="20">
        <f>INDEX(raw_data!$A$3:$CR$330,MATCH(data!$B74,raw_data!$F$3:$F$330,0), MATCH(data!L$3,raw_data!$A$3:$CR$3,0))</f>
        <v>22.5</v>
      </c>
      <c r="M74" s="20">
        <f>INDEX(raw_data!$A$3:$CR$330,MATCH(data!$B74,raw_data!$F$3:$F$330,0), MATCH(data!M$3,raw_data!$A$3:$CR$3,0))</f>
        <v>22.5</v>
      </c>
      <c r="N74" s="20">
        <f>INDEX(raw_data!$A$3:$CR$330,MATCH(data!$B74,raw_data!$F$3:$F$330,0), MATCH(data!N$3,raw_data!$A$3:$CR$3,0))</f>
        <v>0</v>
      </c>
      <c r="O74" s="20">
        <f>INDEX(raw_data!$A$3:$CR$330,MATCH(data!$B74,raw_data!$F$3:$F$330,0), MATCH(data!O$3,raw_data!$A$3:$CR$3,0))</f>
        <v>137.6</v>
      </c>
      <c r="P74" s="20">
        <f>INDEX(raw_data!$A$3:$CR$330,MATCH(data!$B74,raw_data!$F$3:$F$330,0), MATCH(data!P$3,raw_data!$A$3:$CR$3,0))</f>
        <v>34.4</v>
      </c>
      <c r="Q74" s="20">
        <f>INDEX(raw_data!$A$3:$CR$330,MATCH(data!$B74,raw_data!$F$3:$F$330,0), MATCH(data!Q$3,raw_data!$A$3:$CR$3,0))</f>
        <v>2</v>
      </c>
      <c r="R74" s="20">
        <f>INDEX(raw_data!$A$3:$CR$330,MATCH(data!$B74,raw_data!$F$3:$F$330,0), MATCH(data!R$3,raw_data!$A$3:$CR$3,0))</f>
        <v>0</v>
      </c>
      <c r="S74" s="20">
        <f>INDEX(raw_data!$A$3:$CR$330,MATCH(data!$B74,raw_data!$F$3:$F$330,0), MATCH(data!S$3,raw_data!$A$3:$CR$3,0))</f>
        <v>0</v>
      </c>
      <c r="T74" s="20">
        <f>INDEX(raw_data!$A$3:$CR$330,MATCH(data!$B74,raw_data!$F$3:$F$330,0), MATCH(data!T$3,raw_data!$A$3:$CR$3,0))</f>
        <v>0</v>
      </c>
      <c r="U74" s="20">
        <f>INDEX(raw_data!$A$3:$CR$330,MATCH(data!$B74,raw_data!$F$3:$F$330,0), MATCH(data!U$3,raw_data!$A$3:$CR$3,0))</f>
        <v>0</v>
      </c>
      <c r="V74" s="20">
        <f>INDEX(raw_data!$A$3:$CR$330,MATCH(data!$B74,raw_data!$F$3:$F$330,0), MATCH(data!V$3,raw_data!$A$3:$CR$3,0))</f>
        <v>0</v>
      </c>
      <c r="W74" s="20">
        <v>0</v>
      </c>
      <c r="X74" s="20">
        <f>INDEX(raw_data!$A$3:$CR$330,MATCH(data!$B74,raw_data!$F$3:$F$330,0), MATCH(data!X$3,raw_data!$A$3:$CR$3,0))</f>
        <v>0</v>
      </c>
      <c r="Y74" s="20">
        <f>INDEX(raw_data!$A$3:$CR$330,MATCH(data!$B74,raw_data!$F$3:$F$330,0), MATCH(data!Y$3,raw_data!$A$3:$CR$3,0))</f>
        <v>0</v>
      </c>
      <c r="Z74" s="20">
        <f>INDEX(raw_data!$A$3:$CR$330,MATCH(data!$B74,raw_data!$F$3:$F$330,0), MATCH(data!Z$3,raw_data!$A$3:$CR$3,0))</f>
        <v>0</v>
      </c>
      <c r="AA74" s="20">
        <f>INDEX(raw_data!$A$3:$CR$330,MATCH(data!$B74,raw_data!$F$3:$F$330,0), MATCH(data!AA$3,raw_data!$A$3:$CR$3,0))</f>
        <v>0</v>
      </c>
      <c r="AB74" s="20">
        <f>INDEX(raw_data!$A$3:$CR$330,MATCH(data!$B74,raw_data!$F$3:$F$330,0), MATCH(data!AB$3,raw_data!$A$3:$CR$3,0))</f>
        <v>210</v>
      </c>
      <c r="AC74" s="20">
        <f>INDEX(raw_data!$A$3:$CR$330,MATCH(data!$B74,raw_data!$F$3:$F$330,0), MATCH(data!AC$3,raw_data!$A$3:$CR$3,0))</f>
        <v>0</v>
      </c>
      <c r="AD74" s="20">
        <f>INDEX(raw_data!$A$3:$CR$330,MATCH(data!$B74,raw_data!$F$3:$F$330,0), MATCH(data!AD$3,raw_data!$A$3:$CR$3,0))</f>
        <v>0</v>
      </c>
      <c r="AE74" s="20">
        <f>INDEX(raw_data!$A$3:$CR$330,MATCH(data!$B74,raw_data!$F$3:$F$330,0), MATCH(data!AE$3,raw_data!$A$3:$CR$3,0))</f>
        <v>0</v>
      </c>
      <c r="AF74" s="20">
        <f>INDEX(raw_data!$A$3:$CR$330,MATCH(data!$B74,raw_data!$F$3:$F$330,0), MATCH(data!AF$3,raw_data!$A$3:$CR$3,0))</f>
        <v>0</v>
      </c>
      <c r="AG74" s="20" t="str">
        <f>INDEX(raw_data!$A$3:$CR$330,MATCH(data!$B74,raw_data!$F$3:$F$330,0), MATCH(data!AG$3,raw_data!$A$3:$CR$3,0))</f>
        <v>Puett (2013); Health Policy Plan</v>
      </c>
      <c r="AH74" s="20" t="str">
        <f>INDEX(raw_data!$A$3:$CR$330,MATCH(data!$B74,raw_data!$F$3:$F$330,0), MATCH(data!AH$3,raw_data!$A$3:$CR$3,0))</f>
        <v>Inpatient treatment for severe acute malnutrition</v>
      </c>
      <c r="AI74" s="61">
        <f t="shared" si="6"/>
        <v>255.14847795961597</v>
      </c>
    </row>
    <row r="75" spans="1:35">
      <c r="A75" s="20" t="str">
        <f>INDEX(raw_data!$A$3:$CR$330,MATCH(data!$B75,raw_data!$F$3:$F$330,0), MATCH(data!A$3,raw_data!$A$3:$CR$3,0))</f>
        <v>Nutrition</v>
      </c>
      <c r="B75" s="22" t="s">
        <v>735</v>
      </c>
      <c r="C75" s="20" t="str">
        <f>INDEX(raw_data!$A$3:$CR$330,MATCH(data!$B75,raw_data!$F$3:$F$330,0), MATCH(data!C$3,raw_data!$A$3:$CR$3,0))</f>
        <v>Vitamin-A fortification (sugar) and Zinc fortification (wheat)</v>
      </c>
      <c r="D75" s="20" t="str">
        <f>INDEX(raw_data!$A$3:$CR$330,MATCH(data!$B75,raw_data!$F$3:$F$330,0), MATCH(data!D$3,raw_data!$A$3:$CR$3,0))</f>
        <v>1 year</v>
      </c>
      <c r="E75" s="61">
        <f>INDEX(raw_data!$A$3:$CR$330,MATCH(data!$B75,raw_data!$F$3:$F$330,0), MATCH(data!E$3,raw_data!$A$3:$CR$3,0))</f>
        <v>1.3186902424854556E-2</v>
      </c>
      <c r="F75" s="61">
        <f>INDEX(raw_data!$A$3:$CR$330,MATCH(data!$B75,raw_data!$F$3:$F$330,0), MATCH(data!F$3,raw_data!$A$3:$CR$3,0))</f>
        <v>0.1392435730475732</v>
      </c>
      <c r="G75" s="61">
        <f t="shared" si="5"/>
        <v>1.2282723379091094E-2</v>
      </c>
      <c r="H75" s="87">
        <f>INDEX(raw_data!$A$3:$CR$330,MATCH(data!$B75,raw_data!$F$3:$F$330,0), MATCH(data!H$3,raw_data!$A$3:$CR$3,0))</f>
        <v>95</v>
      </c>
      <c r="I75" s="87">
        <f>INDEX(raw_data!$A$3:$CR$330,MATCH(data!$B75,raw_data!$F$3:$F$330,0), MATCH(data!I$3,raw_data!$A$3:$CR$3,0))</f>
        <v>6772835</v>
      </c>
      <c r="J75" s="87">
        <f>INDEX(raw_data!$A$3:$CR$330,MATCH(data!$B75,raw_data!$F$3:$F$330,0), MATCH(data!J$3,raw_data!$A$3:$CR$3,0))</f>
        <v>7129300</v>
      </c>
      <c r="K75" s="61">
        <f>INDEX(raw_data!$A$3:$CR$330,MATCH(data!$B75,raw_data!$F$3:$F$330,0), MATCH(data!K$3,raw_data!$A$3:$CR$3,0))</f>
        <v>2.1683918347081898E-2</v>
      </c>
      <c r="L75" s="20">
        <f>INDEX(raw_data!$A$3:$CR$330,MATCH(data!$B75,raw_data!$F$3:$F$330,0), MATCH(data!L$3,raw_data!$A$3:$CR$3,0))</f>
        <v>0</v>
      </c>
      <c r="M75" s="20">
        <f>INDEX(raw_data!$A$3:$CR$330,MATCH(data!$B75,raw_data!$F$3:$F$330,0), MATCH(data!M$3,raw_data!$A$3:$CR$3,0))</f>
        <v>0</v>
      </c>
      <c r="N75" s="20">
        <f>INDEX(raw_data!$A$3:$CR$330,MATCH(data!$B75,raw_data!$F$3:$F$330,0), MATCH(data!N$3,raw_data!$A$3:$CR$3,0))</f>
        <v>0</v>
      </c>
      <c r="O75" s="20">
        <f>INDEX(raw_data!$A$3:$CR$330,MATCH(data!$B75,raw_data!$F$3:$F$330,0), MATCH(data!O$3,raw_data!$A$3:$CR$3,0))</f>
        <v>0</v>
      </c>
      <c r="P75" s="20">
        <f>INDEX(raw_data!$A$3:$CR$330,MATCH(data!$B75,raw_data!$F$3:$F$330,0), MATCH(data!P$3,raw_data!$A$3:$CR$3,0))</f>
        <v>0</v>
      </c>
      <c r="Q75" s="20">
        <f>INDEX(raw_data!$A$3:$CR$330,MATCH(data!$B75,raw_data!$F$3:$F$330,0), MATCH(data!Q$3,raw_data!$A$3:$CR$3,0))</f>
        <v>0</v>
      </c>
      <c r="R75" s="20">
        <f>INDEX(raw_data!$A$3:$CR$330,MATCH(data!$B75,raw_data!$F$3:$F$330,0), MATCH(data!R$3,raw_data!$A$3:$CR$3,0))</f>
        <v>0</v>
      </c>
      <c r="S75" s="20">
        <f>INDEX(raw_data!$A$3:$CR$330,MATCH(data!$B75,raw_data!$F$3:$F$330,0), MATCH(data!S$3,raw_data!$A$3:$CR$3,0))</f>
        <v>0</v>
      </c>
      <c r="T75" s="20">
        <f>INDEX(raw_data!$A$3:$CR$330,MATCH(data!$B75,raw_data!$F$3:$F$330,0), MATCH(data!T$3,raw_data!$A$3:$CR$3,0))</f>
        <v>0</v>
      </c>
      <c r="U75" s="20">
        <f>INDEX(raw_data!$A$3:$CR$330,MATCH(data!$B75,raw_data!$F$3:$F$330,0), MATCH(data!U$3,raw_data!$A$3:$CR$3,0))</f>
        <v>0</v>
      </c>
      <c r="V75" s="20">
        <f>INDEX(raw_data!$A$3:$CR$330,MATCH(data!$B75,raw_data!$F$3:$F$330,0), MATCH(data!V$3,raw_data!$A$3:$CR$3,0))</f>
        <v>0</v>
      </c>
      <c r="W75" s="20">
        <v>0</v>
      </c>
      <c r="X75" s="20">
        <f>INDEX(raw_data!$A$3:$CR$330,MATCH(data!$B75,raw_data!$F$3:$F$330,0), MATCH(data!X$3,raw_data!$A$3:$CR$3,0))</f>
        <v>0</v>
      </c>
      <c r="Y75" s="20">
        <f>INDEX(raw_data!$A$3:$CR$330,MATCH(data!$B75,raw_data!$F$3:$F$330,0), MATCH(data!Y$3,raw_data!$A$3:$CR$3,0))</f>
        <v>0</v>
      </c>
      <c r="Z75" s="20">
        <f>INDEX(raw_data!$A$3:$CR$330,MATCH(data!$B75,raw_data!$F$3:$F$330,0), MATCH(data!Z$3,raw_data!$A$3:$CR$3,0))</f>
        <v>0</v>
      </c>
      <c r="AA75" s="20">
        <f>INDEX(raw_data!$A$3:$CR$330,MATCH(data!$B75,raw_data!$F$3:$F$330,0), MATCH(data!AA$3,raw_data!$A$3:$CR$3,0))</f>
        <v>0</v>
      </c>
      <c r="AB75" s="20">
        <f>INDEX(raw_data!$A$3:$CR$330,MATCH(data!$B75,raw_data!$F$3:$F$330,0), MATCH(data!AB$3,raw_data!$A$3:$CR$3,0))</f>
        <v>0</v>
      </c>
      <c r="AC75" s="20">
        <f>INDEX(raw_data!$A$3:$CR$330,MATCH(data!$B75,raw_data!$F$3:$F$330,0), MATCH(data!AC$3,raw_data!$A$3:$CR$3,0))</f>
        <v>0</v>
      </c>
      <c r="AD75" s="20">
        <f>INDEX(raw_data!$A$3:$CR$330,MATCH(data!$B75,raw_data!$F$3:$F$330,0), MATCH(data!AD$3,raw_data!$A$3:$CR$3,0))</f>
        <v>0</v>
      </c>
      <c r="AE75" s="20">
        <f>INDEX(raw_data!$A$3:$CR$330,MATCH(data!$B75,raw_data!$F$3:$F$330,0), MATCH(data!AE$3,raw_data!$A$3:$CR$3,0))</f>
        <v>0</v>
      </c>
      <c r="AF75" s="20">
        <f>INDEX(raw_data!$A$3:$CR$330,MATCH(data!$B75,raw_data!$F$3:$F$330,0), MATCH(data!AF$3,raw_data!$A$3:$CR$3,0))</f>
        <v>0</v>
      </c>
      <c r="AG75" s="20" t="str">
        <f>INDEX(raw_data!$A$3:$CR$330,MATCH(data!$B75,raw_data!$F$3:$F$330,0), MATCH(data!AG$3,raw_data!$A$3:$CR$3,0))</f>
        <v>Edejer et al. (2005)</v>
      </c>
      <c r="AH75" s="20" t="str">
        <f>INDEX(raw_data!$A$3:$CR$330,MATCH(data!$B75,raw_data!$F$3:$F$330,0), MATCH(data!AH$3,raw_data!$A$3:$CR$3,0))</f>
        <v>Vitamin A fortification and Zinc fortification (95%)</v>
      </c>
      <c r="AI75" s="61">
        <f t="shared" si="6"/>
        <v>10.559232832809027</v>
      </c>
    </row>
    <row r="76" spans="1:35">
      <c r="A76" s="20" t="str">
        <f>INDEX(raw_data!$A$3:$CR$330,MATCH(data!$B76,raw_data!$F$3:$F$330,0), MATCH(data!A$3,raw_data!$A$3:$CR$3,0))</f>
        <v>Nutrition</v>
      </c>
      <c r="B76" s="22" t="s">
        <v>742</v>
      </c>
      <c r="C76" s="20" t="str">
        <f>INDEX(raw_data!$A$3:$CR$330,MATCH(data!$B76,raw_data!$F$3:$F$330,0), MATCH(data!C$3,raw_data!$A$3:$CR$3,0))</f>
        <v>Vitamin A supplementation in infants and children 6-59 months</v>
      </c>
      <c r="D76" s="20" t="str">
        <f>INDEX(raw_data!$A$3:$CR$330,MATCH(data!$B76,raw_data!$F$3:$F$330,0), MATCH(data!D$3,raw_data!$A$3:$CR$3,0))</f>
        <v>1 year</v>
      </c>
      <c r="E76" s="61">
        <f>INDEX(raw_data!$A$3:$CR$330,MATCH(data!$B76,raw_data!$F$3:$F$330,0), MATCH(data!E$3,raw_data!$A$3:$CR$3,0))</f>
        <v>9.8983523247481182E-3</v>
      </c>
      <c r="F76" s="61">
        <f>INDEX(raw_data!$A$3:$CR$330,MATCH(data!$B76,raw_data!$F$3:$F$330,0), MATCH(data!F$3,raw_data!$A$3:$CR$3,0))</f>
        <v>1.4200952018776074</v>
      </c>
      <c r="G76" s="61">
        <f t="shared" si="5"/>
        <v>6.7695490995845972E-4</v>
      </c>
      <c r="H76" s="87">
        <f>INDEX(raw_data!$A$3:$CR$330,MATCH(data!$B76,raw_data!$F$3:$F$330,0), MATCH(data!H$3,raw_data!$A$3:$CR$3,0))</f>
        <v>50</v>
      </c>
      <c r="I76" s="87">
        <f>INDEX(raw_data!$A$3:$CR$330,MATCH(data!$B76,raw_data!$F$3:$F$330,0), MATCH(data!I$3,raw_data!$A$3:$CR$3,0))</f>
        <v>3799152.84375</v>
      </c>
      <c r="J76" s="87">
        <f>INDEX(raw_data!$A$3:$CR$330,MATCH(data!$B76,raw_data!$F$3:$F$330,0), MATCH(data!J$3,raw_data!$A$3:$CR$3,0))</f>
        <v>7598305.6875</v>
      </c>
      <c r="K76" s="61">
        <f>INDEX(raw_data!$A$3:$CR$330,MATCH(data!$B76,raw_data!$F$3:$F$330,0), MATCH(data!K$3,raw_data!$A$3:$CR$3,0))</f>
        <v>9.9726790737935514E-2</v>
      </c>
      <c r="L76" s="20">
        <f>INDEX(raw_data!$A$3:$CR$330,MATCH(data!$B76,raw_data!$F$3:$F$330,0), MATCH(data!L$3,raw_data!$A$3:$CR$3,0))</f>
        <v>5</v>
      </c>
      <c r="M76" s="20">
        <f>INDEX(raw_data!$A$3:$CR$330,MATCH(data!$B76,raw_data!$F$3:$F$330,0), MATCH(data!M$3,raw_data!$A$3:$CR$3,0))</f>
        <v>6</v>
      </c>
      <c r="N76" s="20">
        <f>INDEX(raw_data!$A$3:$CR$330,MATCH(data!$B76,raw_data!$F$3:$F$330,0), MATCH(data!N$3,raw_data!$A$3:$CR$3,0))</f>
        <v>0</v>
      </c>
      <c r="O76" s="20">
        <f>INDEX(raw_data!$A$3:$CR$330,MATCH(data!$B76,raw_data!$F$3:$F$330,0), MATCH(data!O$3,raw_data!$A$3:$CR$3,0))</f>
        <v>3.5</v>
      </c>
      <c r="P76" s="20">
        <f>INDEX(raw_data!$A$3:$CR$330,MATCH(data!$B76,raw_data!$F$3:$F$330,0), MATCH(data!P$3,raw_data!$A$3:$CR$3,0))</f>
        <v>3.5</v>
      </c>
      <c r="Q76" s="20">
        <f>INDEX(raw_data!$A$3:$CR$330,MATCH(data!$B76,raw_data!$F$3:$F$330,0), MATCH(data!Q$3,raw_data!$A$3:$CR$3,0))</f>
        <v>0</v>
      </c>
      <c r="R76" s="20">
        <f>INDEX(raw_data!$A$3:$CR$330,MATCH(data!$B76,raw_data!$F$3:$F$330,0), MATCH(data!R$3,raw_data!$A$3:$CR$3,0))</f>
        <v>0.8</v>
      </c>
      <c r="S76" s="20">
        <f>INDEX(raw_data!$A$3:$CR$330,MATCH(data!$B76,raw_data!$F$3:$F$330,0), MATCH(data!S$3,raw_data!$A$3:$CR$3,0))</f>
        <v>0.8</v>
      </c>
      <c r="T76" s="20">
        <f>INDEX(raw_data!$A$3:$CR$330,MATCH(data!$B76,raw_data!$F$3:$F$330,0), MATCH(data!T$3,raw_data!$A$3:$CR$3,0))</f>
        <v>0</v>
      </c>
      <c r="U76" s="20">
        <f>INDEX(raw_data!$A$3:$CR$330,MATCH(data!$B76,raw_data!$F$3:$F$330,0), MATCH(data!U$3,raw_data!$A$3:$CR$3,0))</f>
        <v>0</v>
      </c>
      <c r="V76" s="20">
        <f>INDEX(raw_data!$A$3:$CR$330,MATCH(data!$B76,raw_data!$F$3:$F$330,0), MATCH(data!V$3,raw_data!$A$3:$CR$3,0))</f>
        <v>0</v>
      </c>
      <c r="W76" s="20">
        <v>0</v>
      </c>
      <c r="X76" s="20">
        <f>INDEX(raw_data!$A$3:$CR$330,MATCH(data!$B76,raw_data!$F$3:$F$330,0), MATCH(data!X$3,raw_data!$A$3:$CR$3,0))</f>
        <v>0</v>
      </c>
      <c r="Y76" s="20">
        <f>INDEX(raw_data!$A$3:$CR$330,MATCH(data!$B76,raw_data!$F$3:$F$330,0), MATCH(data!Y$3,raw_data!$A$3:$CR$3,0))</f>
        <v>0</v>
      </c>
      <c r="Z76" s="20">
        <f>INDEX(raw_data!$A$3:$CR$330,MATCH(data!$B76,raw_data!$F$3:$F$330,0), MATCH(data!Z$3,raw_data!$A$3:$CR$3,0))</f>
        <v>0</v>
      </c>
      <c r="AA76" s="20">
        <f>INDEX(raw_data!$A$3:$CR$330,MATCH(data!$B76,raw_data!$F$3:$F$330,0), MATCH(data!AA$3,raw_data!$A$3:$CR$3,0))</f>
        <v>0</v>
      </c>
      <c r="AB76" s="20">
        <f>INDEX(raw_data!$A$3:$CR$330,MATCH(data!$B76,raw_data!$F$3:$F$330,0), MATCH(data!AB$3,raw_data!$A$3:$CR$3,0))</f>
        <v>0</v>
      </c>
      <c r="AC76" s="20">
        <f>INDEX(raw_data!$A$3:$CR$330,MATCH(data!$B76,raw_data!$F$3:$F$330,0), MATCH(data!AC$3,raw_data!$A$3:$CR$3,0))</f>
        <v>0</v>
      </c>
      <c r="AD76" s="20">
        <f>INDEX(raw_data!$A$3:$CR$330,MATCH(data!$B76,raw_data!$F$3:$F$330,0), MATCH(data!AD$3,raw_data!$A$3:$CR$3,0))</f>
        <v>0</v>
      </c>
      <c r="AE76" s="20">
        <f>INDEX(raw_data!$A$3:$CR$330,MATCH(data!$B76,raw_data!$F$3:$F$330,0), MATCH(data!AE$3,raw_data!$A$3:$CR$3,0))</f>
        <v>0</v>
      </c>
      <c r="AF76" s="20">
        <f>INDEX(raw_data!$A$3:$CR$330,MATCH(data!$B76,raw_data!$F$3:$F$330,0), MATCH(data!AF$3,raw_data!$A$3:$CR$3,0))</f>
        <v>0</v>
      </c>
      <c r="AG76" s="20" t="str">
        <f>INDEX(raw_data!$A$3:$CR$330,MATCH(data!$B76,raw_data!$F$3:$F$330,0), MATCH(data!AG$3,raw_data!$A$3:$CR$3,0))</f>
        <v>Edejer et al. (2005)</v>
      </c>
      <c r="AH76" s="20" t="str">
        <f>INDEX(raw_data!$A$3:$CR$330,MATCH(data!$B76,raw_data!$F$3:$F$330,0), MATCH(data!AH$3,raw_data!$A$3:$CR$3,0))</f>
        <v>Vitamin A supplementation (95%)</v>
      </c>
      <c r="AI76" s="61">
        <f t="shared" si="6"/>
        <v>143.4678374022966</v>
      </c>
    </row>
    <row r="77" spans="1:35">
      <c r="A77" s="20" t="str">
        <f>INDEX(raw_data!$A$3:$CR$330,MATCH(data!$B77,raw_data!$F$3:$F$330,0), MATCH(data!A$3,raw_data!$A$3:$CR$3,0))</f>
        <v>Nutrition</v>
      </c>
      <c r="B77" s="22" t="s">
        <v>747</v>
      </c>
      <c r="C77" s="20" t="str">
        <f>INDEX(raw_data!$A$3:$CR$330,MATCH(data!$B77,raw_data!$F$3:$F$330,0), MATCH(data!C$3,raw_data!$A$3:$CR$3,0))</f>
        <v>Provision of supplementary food and nutrition counselling with growth monitoring</v>
      </c>
      <c r="D77" s="20" t="str">
        <f>INDEX(raw_data!$A$3:$CR$330,MATCH(data!$B77,raw_data!$F$3:$F$330,0), MATCH(data!D$3,raw_data!$A$3:$CR$3,0))</f>
        <v>1 year</v>
      </c>
      <c r="E77" s="61">
        <f>INDEX(raw_data!$A$3:$CR$330,MATCH(data!$B77,raw_data!$F$3:$F$330,0), MATCH(data!E$3,raw_data!$A$3:$CR$3,0))</f>
        <v>1.7563442453983451E-3</v>
      </c>
      <c r="F77" s="61">
        <f>INDEX(raw_data!$A$3:$CR$330,MATCH(data!$B77,raw_data!$F$3:$F$330,0), MATCH(data!F$3,raw_data!$A$3:$CR$3,0))</f>
        <v>40.32468902454292</v>
      </c>
      <c r="G77" s="61">
        <f t="shared" si="5"/>
        <v>-0.26009228578410115</v>
      </c>
      <c r="H77" s="87">
        <f>INDEX(raw_data!$A$3:$CR$330,MATCH(data!$B77,raw_data!$F$3:$F$330,0), MATCH(data!H$3,raw_data!$A$3:$CR$3,0))</f>
        <v>50</v>
      </c>
      <c r="I77" s="87">
        <f>INDEX(raw_data!$A$3:$CR$330,MATCH(data!$B77,raw_data!$F$3:$F$330,0), MATCH(data!I$3,raw_data!$A$3:$CR$3,0))</f>
        <v>1784262.65625</v>
      </c>
      <c r="J77" s="87">
        <f>INDEX(raw_data!$A$3:$CR$330,MATCH(data!$B77,raw_data!$F$3:$F$330,0), MATCH(data!J$3,raw_data!$A$3:$CR$3,0))</f>
        <v>3568525.3125</v>
      </c>
      <c r="K77" s="61">
        <f>INDEX(raw_data!$A$3:$CR$330,MATCH(data!$B77,raw_data!$F$3:$F$330,0), MATCH(data!K$3,raw_data!$A$3:$CR$3,0))</f>
        <v>42.005363824688814</v>
      </c>
      <c r="L77" s="20">
        <f>INDEX(raw_data!$A$3:$CR$330,MATCH(data!$B77,raw_data!$F$3:$F$330,0), MATCH(data!L$3,raw_data!$A$3:$CR$3,0))</f>
        <v>0</v>
      </c>
      <c r="M77" s="20">
        <f>INDEX(raw_data!$A$3:$CR$330,MATCH(data!$B77,raw_data!$F$3:$F$330,0), MATCH(data!M$3,raw_data!$A$3:$CR$3,0))</f>
        <v>0</v>
      </c>
      <c r="N77" s="20">
        <f>INDEX(raw_data!$A$3:$CR$330,MATCH(data!$B77,raw_data!$F$3:$F$330,0), MATCH(data!N$3,raw_data!$A$3:$CR$3,0))</f>
        <v>0</v>
      </c>
      <c r="O77" s="20">
        <f>INDEX(raw_data!$A$3:$CR$330,MATCH(data!$B77,raw_data!$F$3:$F$330,0), MATCH(data!O$3,raw_data!$A$3:$CR$3,0))</f>
        <v>0</v>
      </c>
      <c r="P77" s="20">
        <f>INDEX(raw_data!$A$3:$CR$330,MATCH(data!$B77,raw_data!$F$3:$F$330,0), MATCH(data!P$3,raw_data!$A$3:$CR$3,0))</f>
        <v>0</v>
      </c>
      <c r="Q77" s="20">
        <f>INDEX(raw_data!$A$3:$CR$330,MATCH(data!$B77,raw_data!$F$3:$F$330,0), MATCH(data!Q$3,raw_data!$A$3:$CR$3,0))</f>
        <v>0</v>
      </c>
      <c r="R77" s="20">
        <f>INDEX(raw_data!$A$3:$CR$330,MATCH(data!$B77,raw_data!$F$3:$F$330,0), MATCH(data!R$3,raw_data!$A$3:$CR$3,0))</f>
        <v>0</v>
      </c>
      <c r="S77" s="20">
        <f>INDEX(raw_data!$A$3:$CR$330,MATCH(data!$B77,raw_data!$F$3:$F$330,0), MATCH(data!S$3,raw_data!$A$3:$CR$3,0))</f>
        <v>0</v>
      </c>
      <c r="T77" s="20">
        <f>INDEX(raw_data!$A$3:$CR$330,MATCH(data!$B77,raw_data!$F$3:$F$330,0), MATCH(data!T$3,raw_data!$A$3:$CR$3,0))</f>
        <v>0</v>
      </c>
      <c r="U77" s="20">
        <f>INDEX(raw_data!$A$3:$CR$330,MATCH(data!$B77,raw_data!$F$3:$F$330,0), MATCH(data!U$3,raw_data!$A$3:$CR$3,0))</f>
        <v>0</v>
      </c>
      <c r="V77" s="20">
        <f>INDEX(raw_data!$A$3:$CR$330,MATCH(data!$B77,raw_data!$F$3:$F$330,0), MATCH(data!V$3,raw_data!$A$3:$CR$3,0))</f>
        <v>0</v>
      </c>
      <c r="W77" s="20">
        <v>0</v>
      </c>
      <c r="X77" s="20">
        <f>INDEX(raw_data!$A$3:$CR$330,MATCH(data!$B77,raw_data!$F$3:$F$330,0), MATCH(data!X$3,raw_data!$A$3:$CR$3,0))</f>
        <v>0</v>
      </c>
      <c r="Y77" s="20">
        <f>INDEX(raw_data!$A$3:$CR$330,MATCH(data!$B77,raw_data!$F$3:$F$330,0), MATCH(data!Y$3,raw_data!$A$3:$CR$3,0))</f>
        <v>0</v>
      </c>
      <c r="Z77" s="20">
        <f>INDEX(raw_data!$A$3:$CR$330,MATCH(data!$B77,raw_data!$F$3:$F$330,0), MATCH(data!Z$3,raw_data!$A$3:$CR$3,0))</f>
        <v>0</v>
      </c>
      <c r="AA77" s="20">
        <f>INDEX(raw_data!$A$3:$CR$330,MATCH(data!$B77,raw_data!$F$3:$F$330,0), MATCH(data!AA$3,raw_data!$A$3:$CR$3,0))</f>
        <v>0</v>
      </c>
      <c r="AB77" s="20">
        <f>INDEX(raw_data!$A$3:$CR$330,MATCH(data!$B77,raw_data!$F$3:$F$330,0), MATCH(data!AB$3,raw_data!$A$3:$CR$3,0))</f>
        <v>0</v>
      </c>
      <c r="AC77" s="20">
        <f>INDEX(raw_data!$A$3:$CR$330,MATCH(data!$B77,raw_data!$F$3:$F$330,0), MATCH(data!AC$3,raw_data!$A$3:$CR$3,0))</f>
        <v>0</v>
      </c>
      <c r="AD77" s="20">
        <f>INDEX(raw_data!$A$3:$CR$330,MATCH(data!$B77,raw_data!$F$3:$F$330,0), MATCH(data!AD$3,raw_data!$A$3:$CR$3,0))</f>
        <v>0</v>
      </c>
      <c r="AE77" s="20">
        <f>INDEX(raw_data!$A$3:$CR$330,MATCH(data!$B77,raw_data!$F$3:$F$330,0), MATCH(data!AE$3,raw_data!$A$3:$CR$3,0))</f>
        <v>0</v>
      </c>
      <c r="AF77" s="20">
        <f>INDEX(raw_data!$A$3:$CR$330,MATCH(data!$B77,raw_data!$F$3:$F$330,0), MATCH(data!AF$3,raw_data!$A$3:$CR$3,0))</f>
        <v>0</v>
      </c>
      <c r="AG77" s="20" t="str">
        <f>INDEX(raw_data!$A$3:$CR$330,MATCH(data!$B77,raw_data!$F$3:$F$330,0), MATCH(data!AG$3,raw_data!$A$3:$CR$3,0))</f>
        <v>Edejer et al. (2005)</v>
      </c>
      <c r="AH77" s="20" t="str">
        <f>INDEX(raw_data!$A$3:$CR$330,MATCH(data!$B77,raw_data!$F$3:$F$330,0), MATCH(data!AH$3,raw_data!$A$3:$CR$3,0))</f>
        <v>Provision of supplementary food and nutrition counselling with growth monitoring (95%)</v>
      </c>
      <c r="AI77" s="61">
        <f t="shared" si="6"/>
        <v>22959.444955164323</v>
      </c>
    </row>
    <row r="78" spans="1:35">
      <c r="A78" s="20" t="str">
        <f>INDEX(raw_data!$A$3:$CR$330,MATCH(data!$B78,raw_data!$F$3:$F$330,0), MATCH(data!A$3,raw_data!$A$3:$CR$3,0))</f>
        <v>Nutrition</v>
      </c>
      <c r="B78" s="22" t="s">
        <v>751</v>
      </c>
      <c r="C78" s="20" t="str">
        <f>INDEX(raw_data!$A$3:$CR$330,MATCH(data!$B78,raw_data!$F$3:$F$330,0), MATCH(data!C$3,raw_data!$A$3:$CR$3,0))</f>
        <v>Zinc supplementation</v>
      </c>
      <c r="D78" s="20" t="str">
        <f>INDEX(raw_data!$A$3:$CR$330,MATCH(data!$B78,raw_data!$F$3:$F$330,0), MATCH(data!D$3,raw_data!$A$3:$CR$3,0))</f>
        <v>1 year</v>
      </c>
      <c r="E78" s="61">
        <f>INDEX(raw_data!$A$3:$CR$330,MATCH(data!$B78,raw_data!$F$3:$F$330,0), MATCH(data!E$3,raw_data!$A$3:$CR$3,0))</f>
        <v>3.1963429381999127E-3</v>
      </c>
      <c r="F78" s="61">
        <f>INDEX(raw_data!$A$3:$CR$330,MATCH(data!$B78,raw_data!$F$3:$F$330,0), MATCH(data!F$3,raw_data!$A$3:$CR$3,0))</f>
        <v>0.21585447068539632</v>
      </c>
      <c r="G78" s="61">
        <f t="shared" si="5"/>
        <v>1.7946905311518847E-3</v>
      </c>
      <c r="H78" s="87">
        <f>INDEX(raw_data!$A$3:$CR$330,MATCH(data!$B78,raw_data!$F$3:$F$330,0), MATCH(data!H$3,raw_data!$A$3:$CR$3,0))</f>
        <v>100</v>
      </c>
      <c r="I78" s="87">
        <f>INDEX(raw_data!$A$3:$CR$330,MATCH(data!$B78,raw_data!$F$3:$F$330,0), MATCH(data!I$3,raw_data!$A$3:$CR$3,0))</f>
        <v>7598305.6875</v>
      </c>
      <c r="J78" s="87">
        <f>INDEX(raw_data!$A$3:$CR$330,MATCH(data!$B78,raw_data!$F$3:$F$330,0), MATCH(data!J$3,raw_data!$A$3:$CR$3,0))</f>
        <v>7598305.6875</v>
      </c>
      <c r="K78" s="61">
        <f>INDEX(raw_data!$A$3:$CR$330,MATCH(data!$B78,raw_data!$F$3:$F$330,0), MATCH(data!K$3,raw_data!$A$3:$CR$3,0))</f>
        <v>14.560111447738583</v>
      </c>
      <c r="L78" s="20">
        <f>INDEX(raw_data!$A$3:$CR$330,MATCH(data!$B78,raw_data!$F$3:$F$330,0), MATCH(data!L$3,raw_data!$A$3:$CR$3,0))</f>
        <v>5</v>
      </c>
      <c r="M78" s="20">
        <f>INDEX(raw_data!$A$3:$CR$330,MATCH(data!$B78,raw_data!$F$3:$F$330,0), MATCH(data!M$3,raw_data!$A$3:$CR$3,0))</f>
        <v>6</v>
      </c>
      <c r="N78" s="20">
        <f>INDEX(raw_data!$A$3:$CR$330,MATCH(data!$B78,raw_data!$F$3:$F$330,0), MATCH(data!N$3,raw_data!$A$3:$CR$3,0))</f>
        <v>0</v>
      </c>
      <c r="O78" s="20">
        <f>INDEX(raw_data!$A$3:$CR$330,MATCH(data!$B78,raw_data!$F$3:$F$330,0), MATCH(data!O$3,raw_data!$A$3:$CR$3,0))</f>
        <v>3.5</v>
      </c>
      <c r="P78" s="20">
        <f>INDEX(raw_data!$A$3:$CR$330,MATCH(data!$B78,raw_data!$F$3:$F$330,0), MATCH(data!P$3,raw_data!$A$3:$CR$3,0))</f>
        <v>3.5</v>
      </c>
      <c r="Q78" s="20">
        <f>INDEX(raw_data!$A$3:$CR$330,MATCH(data!$B78,raw_data!$F$3:$F$330,0), MATCH(data!Q$3,raw_data!$A$3:$CR$3,0))</f>
        <v>0</v>
      </c>
      <c r="R78" s="20">
        <f>INDEX(raw_data!$A$3:$CR$330,MATCH(data!$B78,raw_data!$F$3:$F$330,0), MATCH(data!R$3,raw_data!$A$3:$CR$3,0))</f>
        <v>0.8</v>
      </c>
      <c r="S78" s="20">
        <f>INDEX(raw_data!$A$3:$CR$330,MATCH(data!$B78,raw_data!$F$3:$F$330,0), MATCH(data!S$3,raw_data!$A$3:$CR$3,0))</f>
        <v>0.8</v>
      </c>
      <c r="T78" s="20">
        <f>INDEX(raw_data!$A$3:$CR$330,MATCH(data!$B78,raw_data!$F$3:$F$330,0), MATCH(data!T$3,raw_data!$A$3:$CR$3,0))</f>
        <v>0</v>
      </c>
      <c r="U78" s="20">
        <f>INDEX(raw_data!$A$3:$CR$330,MATCH(data!$B78,raw_data!$F$3:$F$330,0), MATCH(data!U$3,raw_data!$A$3:$CR$3,0))</f>
        <v>0</v>
      </c>
      <c r="V78" s="20">
        <f>INDEX(raw_data!$A$3:$CR$330,MATCH(data!$B78,raw_data!$F$3:$F$330,0), MATCH(data!V$3,raw_data!$A$3:$CR$3,0))</f>
        <v>0</v>
      </c>
      <c r="W78" s="20">
        <v>0</v>
      </c>
      <c r="X78" s="20">
        <f>INDEX(raw_data!$A$3:$CR$330,MATCH(data!$B78,raw_data!$F$3:$F$330,0), MATCH(data!X$3,raw_data!$A$3:$CR$3,0))</f>
        <v>0</v>
      </c>
      <c r="Y78" s="20">
        <f>INDEX(raw_data!$A$3:$CR$330,MATCH(data!$B78,raw_data!$F$3:$F$330,0), MATCH(data!Y$3,raw_data!$A$3:$CR$3,0))</f>
        <v>0</v>
      </c>
      <c r="Z78" s="20">
        <f>INDEX(raw_data!$A$3:$CR$330,MATCH(data!$B78,raw_data!$F$3:$F$330,0), MATCH(data!Z$3,raw_data!$A$3:$CR$3,0))</f>
        <v>0</v>
      </c>
      <c r="AA78" s="20">
        <f>INDEX(raw_data!$A$3:$CR$330,MATCH(data!$B78,raw_data!$F$3:$F$330,0), MATCH(data!AA$3,raw_data!$A$3:$CR$3,0))</f>
        <v>0</v>
      </c>
      <c r="AB78" s="20">
        <f>INDEX(raw_data!$A$3:$CR$330,MATCH(data!$B78,raw_data!$F$3:$F$330,0), MATCH(data!AB$3,raw_data!$A$3:$CR$3,0))</f>
        <v>0</v>
      </c>
      <c r="AC78" s="20">
        <f>INDEX(raw_data!$A$3:$CR$330,MATCH(data!$B78,raw_data!$F$3:$F$330,0), MATCH(data!AC$3,raw_data!$A$3:$CR$3,0))</f>
        <v>0</v>
      </c>
      <c r="AD78" s="20">
        <f>INDEX(raw_data!$A$3:$CR$330,MATCH(data!$B78,raw_data!$F$3:$F$330,0), MATCH(data!AD$3,raw_data!$A$3:$CR$3,0))</f>
        <v>0</v>
      </c>
      <c r="AE78" s="20">
        <f>INDEX(raw_data!$A$3:$CR$330,MATCH(data!$B78,raw_data!$F$3:$F$330,0), MATCH(data!AE$3,raw_data!$A$3:$CR$3,0))</f>
        <v>0</v>
      </c>
      <c r="AF78" s="20">
        <f>INDEX(raw_data!$A$3:$CR$330,MATCH(data!$B78,raw_data!$F$3:$F$330,0), MATCH(data!AF$3,raw_data!$A$3:$CR$3,0))</f>
        <v>0</v>
      </c>
      <c r="AG78" s="20" t="str">
        <f>INDEX(raw_data!$A$3:$CR$330,MATCH(data!$B78,raw_data!$F$3:$F$330,0), MATCH(data!AG$3,raw_data!$A$3:$CR$3,0))</f>
        <v>Edejer et al. (2005)</v>
      </c>
      <c r="AH78" s="20" t="str">
        <f>INDEX(raw_data!$A$3:$CR$330,MATCH(data!$B78,raw_data!$F$3:$F$330,0), MATCH(data!AH$3,raw_data!$A$3:$CR$3,0))</f>
        <v>Zinc  supplementation (95%)</v>
      </c>
      <c r="AI78" s="61">
        <f t="shared" si="6"/>
        <v>67.531699463687488</v>
      </c>
    </row>
    <row r="79" spans="1:35">
      <c r="A79" s="20" t="str">
        <f>INDEX(raw_data!$A$3:$CR$330,MATCH(data!$B79,raw_data!$F$3:$F$330,0), MATCH(data!A$3,raw_data!$A$3:$CR$3,0))</f>
        <v>NCDs</v>
      </c>
      <c r="B79" s="22" t="s">
        <v>783</v>
      </c>
      <c r="C79" s="20" t="str">
        <f>INDEX(raw_data!$A$3:$CR$330,MATCH(data!$B79,raw_data!$F$3:$F$330,0), MATCH(data!C$3,raw_data!$A$3:$CR$3,0))</f>
        <v>GIT, Intestine cancer</v>
      </c>
      <c r="D79" s="20" t="str">
        <f>INDEX(raw_data!$A$3:$CR$330,MATCH(data!$B79,raw_data!$F$3:$F$330,0), MATCH(data!D$3,raw_data!$A$3:$CR$3,0))</f>
        <v>1 year</v>
      </c>
      <c r="E79" s="61">
        <f>INDEX(raw_data!$A$3:$CR$330,MATCH(data!$B79,raw_data!$F$3:$F$330,0), MATCH(data!E$3,raw_data!$A$3:$CR$3,0))</f>
        <v>1.1529999999999999E-3</v>
      </c>
      <c r="F79" s="61">
        <f>INDEX(raw_data!$A$3:$CR$330,MATCH(data!$B79,raw_data!$F$3:$F$330,0), MATCH(data!F$3,raw_data!$A$3:$CR$3,0))</f>
        <v>0.50208568132663578</v>
      </c>
      <c r="G79" s="61">
        <f t="shared" si="5"/>
        <v>-2.1072966319911415E-3</v>
      </c>
      <c r="H79" s="87">
        <f>INDEX(raw_data!$A$3:$CR$330,MATCH(data!$B79,raw_data!$F$3:$F$330,0), MATCH(data!H$3,raw_data!$A$3:$CR$3,0))</f>
        <v>10</v>
      </c>
      <c r="I79" s="87">
        <f>INDEX(raw_data!$A$3:$CR$330,MATCH(data!$B79,raw_data!$F$3:$F$330,0), MATCH(data!I$3,raw_data!$A$3:$CR$3,0))</f>
        <v>331702.61259999999</v>
      </c>
      <c r="J79" s="87">
        <f>INDEX(raw_data!$A$3:$CR$330,MATCH(data!$B79,raw_data!$F$3:$F$330,0), MATCH(data!J$3,raw_data!$A$3:$CR$3,0))</f>
        <v>3317026.1259999997</v>
      </c>
      <c r="K79" s="61">
        <f>INDEX(raw_data!$A$3:$CR$330,MATCH(data!$B79,raw_data!$F$3:$F$330,0), MATCH(data!K$3,raw_data!$A$3:$CR$3,0))</f>
        <v>6.2275013607962109</v>
      </c>
      <c r="L79" s="20">
        <f>INDEX(raw_data!$A$3:$CR$330,MATCH(data!$B79,raw_data!$F$3:$F$330,0), MATCH(data!L$3,raw_data!$A$3:$CR$3,0))</f>
        <v>0.3</v>
      </c>
      <c r="M79" s="20">
        <f>INDEX(raw_data!$A$3:$CR$330,MATCH(data!$B79,raw_data!$F$3:$F$330,0), MATCH(data!M$3,raw_data!$A$3:$CR$3,0))</f>
        <v>0</v>
      </c>
      <c r="N79" s="20">
        <f>INDEX(raw_data!$A$3:$CR$330,MATCH(data!$B79,raw_data!$F$3:$F$330,0), MATCH(data!N$3,raw_data!$A$3:$CR$3,0))</f>
        <v>0</v>
      </c>
      <c r="O79" s="20">
        <f>INDEX(raw_data!$A$3:$CR$330,MATCH(data!$B79,raw_data!$F$3:$F$330,0), MATCH(data!O$3,raw_data!$A$3:$CR$3,0))</f>
        <v>0</v>
      </c>
      <c r="P79" s="20">
        <f>INDEX(raw_data!$A$3:$CR$330,MATCH(data!$B79,raw_data!$F$3:$F$330,0), MATCH(data!P$3,raw_data!$A$3:$CR$3,0))</f>
        <v>0</v>
      </c>
      <c r="Q79" s="20">
        <f>INDEX(raw_data!$A$3:$CR$330,MATCH(data!$B79,raw_data!$F$3:$F$330,0), MATCH(data!Q$3,raw_data!$A$3:$CR$3,0))</f>
        <v>0</v>
      </c>
      <c r="R79" s="20">
        <f>INDEX(raw_data!$A$3:$CR$330,MATCH(data!$B79,raw_data!$F$3:$F$330,0), MATCH(data!R$3,raw_data!$A$3:$CR$3,0))</f>
        <v>0</v>
      </c>
      <c r="S79" s="20">
        <f>INDEX(raw_data!$A$3:$CR$330,MATCH(data!$B79,raw_data!$F$3:$F$330,0), MATCH(data!S$3,raw_data!$A$3:$CR$3,0))</f>
        <v>0</v>
      </c>
      <c r="T79" s="20">
        <f>INDEX(raw_data!$A$3:$CR$330,MATCH(data!$B79,raw_data!$F$3:$F$330,0), MATCH(data!T$3,raw_data!$A$3:$CR$3,0))</f>
        <v>0.75</v>
      </c>
      <c r="U79" s="20">
        <f>INDEX(raw_data!$A$3:$CR$330,MATCH(data!$B79,raw_data!$F$3:$F$330,0), MATCH(data!U$3,raw_data!$A$3:$CR$3,0))</f>
        <v>1.5</v>
      </c>
      <c r="V79" s="20">
        <f>INDEX(raw_data!$A$3:$CR$330,MATCH(data!$B79,raw_data!$F$3:$F$330,0), MATCH(data!V$3,raw_data!$A$3:$CR$3,0))</f>
        <v>0</v>
      </c>
      <c r="W79" s="20">
        <v>0</v>
      </c>
      <c r="X79" s="20">
        <f>INDEX(raw_data!$A$3:$CR$330,MATCH(data!$B79,raw_data!$F$3:$F$330,0), MATCH(data!X$3,raw_data!$A$3:$CR$3,0))</f>
        <v>0</v>
      </c>
      <c r="Y79" s="20">
        <f>INDEX(raw_data!$A$3:$CR$330,MATCH(data!$B79,raw_data!$F$3:$F$330,0), MATCH(data!Y$3,raw_data!$A$3:$CR$3,0))</f>
        <v>0</v>
      </c>
      <c r="Z79" s="20">
        <f>INDEX(raw_data!$A$3:$CR$330,MATCH(data!$B79,raw_data!$F$3:$F$330,0), MATCH(data!Z$3,raw_data!$A$3:$CR$3,0))</f>
        <v>0</v>
      </c>
      <c r="AA79" s="20">
        <f>INDEX(raw_data!$A$3:$CR$330,MATCH(data!$B79,raw_data!$F$3:$F$330,0), MATCH(data!AA$3,raw_data!$A$3:$CR$3,0))</f>
        <v>0</v>
      </c>
      <c r="AB79" s="20">
        <f>INDEX(raw_data!$A$3:$CR$330,MATCH(data!$B79,raw_data!$F$3:$F$330,0), MATCH(data!AB$3,raw_data!$A$3:$CR$3,0))</f>
        <v>0</v>
      </c>
      <c r="AC79" s="20">
        <f>INDEX(raw_data!$A$3:$CR$330,MATCH(data!$B79,raw_data!$F$3:$F$330,0), MATCH(data!AC$3,raw_data!$A$3:$CR$3,0))</f>
        <v>0</v>
      </c>
      <c r="AD79" s="20">
        <f>INDEX(raw_data!$A$3:$CR$330,MATCH(data!$B79,raw_data!$F$3:$F$330,0), MATCH(data!AD$3,raw_data!$A$3:$CR$3,0))</f>
        <v>0</v>
      </c>
      <c r="AE79" s="20">
        <f>INDEX(raw_data!$A$3:$CR$330,MATCH(data!$B79,raw_data!$F$3:$F$330,0), MATCH(data!AE$3,raw_data!$A$3:$CR$3,0))</f>
        <v>0</v>
      </c>
      <c r="AF79" s="20">
        <f>INDEX(raw_data!$A$3:$CR$330,MATCH(data!$B79,raw_data!$F$3:$F$330,0), MATCH(data!AF$3,raw_data!$A$3:$CR$3,0))</f>
        <v>0</v>
      </c>
      <c r="AG79" s="20" t="str">
        <f>INDEX(raw_data!$A$3:$CR$330,MATCH(data!$B79,raw_data!$F$3:$F$330,0), MATCH(data!AG$3,raw_data!$A$3:$CR$3,0))</f>
        <v>Ginsberg (2012); BMJ</v>
      </c>
      <c r="AH79" s="20" t="str">
        <f>INDEX(raw_data!$A$3:$CR$330,MATCH(data!$B79,raw_data!$F$3:$F$330,0), MATCH(data!AH$3,raw_data!$A$3:$CR$3,0))</f>
        <v>Annual faecal occult blood test + sigmoidoscopy every 5 years (with surgical removal of polyps) + cancer treatment</v>
      </c>
      <c r="AI79" s="61">
        <f t="shared" si="6"/>
        <v>435.46026134140141</v>
      </c>
    </row>
    <row r="80" spans="1:35">
      <c r="A80" s="20" t="str">
        <f>INDEX(raw_data!$A$3:$CR$330,MATCH(data!$B80,raw_data!$F$3:$F$330,0), MATCH(data!A$3,raw_data!$A$3:$CR$3,0))</f>
        <v>NCDs</v>
      </c>
      <c r="B80" s="22" t="s">
        <v>809</v>
      </c>
      <c r="C80" s="20" t="str">
        <f>INDEX(raw_data!$A$3:$CR$330,MATCH(data!$B80,raw_data!$F$3:$F$330,0), MATCH(data!C$3,raw_data!$A$3:$CR$3,0))</f>
        <v>Colorectoral cancer (screening + treatment)</v>
      </c>
      <c r="D80" s="20" t="str">
        <f>INDEX(raw_data!$A$3:$CR$330,MATCH(data!$B80,raw_data!$F$3:$F$330,0), MATCH(data!D$3,raw_data!$A$3:$CR$3,0))</f>
        <v>1 year</v>
      </c>
      <c r="E80" s="61">
        <f>INDEX(raw_data!$A$3:$CR$330,MATCH(data!$B80,raw_data!$F$3:$F$330,0), MATCH(data!E$3,raw_data!$A$3:$CR$3,0))</f>
        <v>1.1150000000000001E-3</v>
      </c>
      <c r="F80" s="61">
        <f>INDEX(raw_data!$A$3:$CR$330,MATCH(data!$B80,raw_data!$F$3:$F$330,0), MATCH(data!F$3,raw_data!$A$3:$CR$3,0))</f>
        <v>0.29668699351119382</v>
      </c>
      <c r="G80" s="61">
        <f t="shared" si="5"/>
        <v>-8.1153891890385589E-4</v>
      </c>
      <c r="H80" s="87">
        <f>INDEX(raw_data!$A$3:$CR$330,MATCH(data!$B80,raw_data!$F$3:$F$330,0), MATCH(data!H$3,raw_data!$A$3:$CR$3,0))</f>
        <v>10</v>
      </c>
      <c r="I80" s="87">
        <f>INDEX(raw_data!$A$3:$CR$330,MATCH(data!$B80,raw_data!$F$3:$F$330,0), MATCH(data!I$3,raw_data!$A$3:$CR$3,0))</f>
        <v>21310</v>
      </c>
      <c r="J80" s="87">
        <f>INDEX(raw_data!$A$3:$CR$330,MATCH(data!$B80,raw_data!$F$3:$F$330,0), MATCH(data!J$3,raw_data!$A$3:$CR$3,0))</f>
        <v>213100</v>
      </c>
      <c r="K80" s="61">
        <f>INDEX(raw_data!$A$3:$CR$330,MATCH(data!$B80,raw_data!$F$3:$F$330,0), MATCH(data!K$3,raw_data!$A$3:$CR$3,0))</f>
        <v>5.3255722653623225</v>
      </c>
      <c r="L80" s="20">
        <f>INDEX(raw_data!$A$3:$CR$330,MATCH(data!$B80,raw_data!$F$3:$F$330,0), MATCH(data!L$3,raw_data!$A$3:$CR$3,0))</f>
        <v>172</v>
      </c>
      <c r="M80" s="20">
        <f>INDEX(raw_data!$A$3:$CR$330,MATCH(data!$B80,raw_data!$F$3:$F$330,0), MATCH(data!M$3,raw_data!$A$3:$CR$3,0))</f>
        <v>190</v>
      </c>
      <c r="N80" s="20">
        <f>INDEX(raw_data!$A$3:$CR$330,MATCH(data!$B80,raw_data!$F$3:$F$330,0), MATCH(data!N$3,raw_data!$A$3:$CR$3,0))</f>
        <v>0</v>
      </c>
      <c r="O80" s="20">
        <f>INDEX(raw_data!$A$3:$CR$330,MATCH(data!$B80,raw_data!$F$3:$F$330,0), MATCH(data!O$3,raw_data!$A$3:$CR$3,0))</f>
        <v>137.6</v>
      </c>
      <c r="P80" s="20">
        <f>INDEX(raw_data!$A$3:$CR$330,MATCH(data!$B80,raw_data!$F$3:$F$330,0), MATCH(data!P$3,raw_data!$A$3:$CR$3,0))</f>
        <v>34.4</v>
      </c>
      <c r="Q80" s="20">
        <f>INDEX(raw_data!$A$3:$CR$330,MATCH(data!$B80,raw_data!$F$3:$F$330,0), MATCH(data!Q$3,raw_data!$A$3:$CR$3,0))</f>
        <v>5</v>
      </c>
      <c r="R80" s="20">
        <f>INDEX(raw_data!$A$3:$CR$330,MATCH(data!$B80,raw_data!$F$3:$F$330,0), MATCH(data!R$3,raw_data!$A$3:$CR$3,0))</f>
        <v>5</v>
      </c>
      <c r="S80" s="20">
        <f>INDEX(raw_data!$A$3:$CR$330,MATCH(data!$B80,raw_data!$F$3:$F$330,0), MATCH(data!S$3,raw_data!$A$3:$CR$3,0))</f>
        <v>0</v>
      </c>
      <c r="T80" s="20">
        <f>INDEX(raw_data!$A$3:$CR$330,MATCH(data!$B80,raw_data!$F$3:$F$330,0), MATCH(data!T$3,raw_data!$A$3:$CR$3,0))</f>
        <v>0</v>
      </c>
      <c r="U80" s="20">
        <f>INDEX(raw_data!$A$3:$CR$330,MATCH(data!$B80,raw_data!$F$3:$F$330,0), MATCH(data!U$3,raw_data!$A$3:$CR$3,0))</f>
        <v>0</v>
      </c>
      <c r="V80" s="20">
        <f>INDEX(raw_data!$A$3:$CR$330,MATCH(data!$B80,raw_data!$F$3:$F$330,0), MATCH(data!V$3,raw_data!$A$3:$CR$3,0))</f>
        <v>0</v>
      </c>
      <c r="W80" s="20">
        <v>0</v>
      </c>
      <c r="X80" s="20">
        <f>INDEX(raw_data!$A$3:$CR$330,MATCH(data!$B80,raw_data!$F$3:$F$330,0), MATCH(data!X$3,raw_data!$A$3:$CR$3,0))</f>
        <v>0</v>
      </c>
      <c r="Y80" s="20">
        <f>INDEX(raw_data!$A$3:$CR$330,MATCH(data!$B80,raw_data!$F$3:$F$330,0), MATCH(data!Y$3,raw_data!$A$3:$CR$3,0))</f>
        <v>0</v>
      </c>
      <c r="Z80" s="20">
        <f>INDEX(raw_data!$A$3:$CR$330,MATCH(data!$B80,raw_data!$F$3:$F$330,0), MATCH(data!Z$3,raw_data!$A$3:$CR$3,0))</f>
        <v>0</v>
      </c>
      <c r="AA80" s="20">
        <f>INDEX(raw_data!$A$3:$CR$330,MATCH(data!$B80,raw_data!$F$3:$F$330,0), MATCH(data!AA$3,raw_data!$A$3:$CR$3,0))</f>
        <v>0</v>
      </c>
      <c r="AB80" s="20">
        <f>INDEX(raw_data!$A$3:$CR$330,MATCH(data!$B80,raw_data!$F$3:$F$330,0), MATCH(data!AB$3,raw_data!$A$3:$CR$3,0))</f>
        <v>0</v>
      </c>
      <c r="AC80" s="20">
        <f>INDEX(raw_data!$A$3:$CR$330,MATCH(data!$B80,raw_data!$F$3:$F$330,0), MATCH(data!AC$3,raw_data!$A$3:$CR$3,0))</f>
        <v>0</v>
      </c>
      <c r="AD80" s="20">
        <f>INDEX(raw_data!$A$3:$CR$330,MATCH(data!$B80,raw_data!$F$3:$F$330,0), MATCH(data!AD$3,raw_data!$A$3:$CR$3,0))</f>
        <v>0</v>
      </c>
      <c r="AE80" s="20">
        <f>INDEX(raw_data!$A$3:$CR$330,MATCH(data!$B80,raw_data!$F$3:$F$330,0), MATCH(data!AE$3,raw_data!$A$3:$CR$3,0))</f>
        <v>0</v>
      </c>
      <c r="AF80" s="20">
        <f>INDEX(raw_data!$A$3:$CR$330,MATCH(data!$B80,raw_data!$F$3:$F$330,0), MATCH(data!AF$3,raw_data!$A$3:$CR$3,0))</f>
        <v>0</v>
      </c>
      <c r="AG80" s="20" t="str">
        <f>INDEX(raw_data!$A$3:$CR$330,MATCH(data!$B80,raw_data!$F$3:$F$330,0), MATCH(data!AG$3,raw_data!$A$3:$CR$3,0))</f>
        <v>Ginsberg (2012); BMJ</v>
      </c>
      <c r="AH80" s="20" t="str">
        <f>INDEX(raw_data!$A$3:$CR$330,MATCH(data!$B80,raw_data!$F$3:$F$330,0), MATCH(data!AH$3,raw_data!$A$3:$CR$3,0))</f>
        <v>Colonoscopy at age 50 (with surgical removal of polyps)+ cancer treatment</v>
      </c>
      <c r="AI80" s="61">
        <f t="shared" si="6"/>
        <v>266.08698969613795</v>
      </c>
    </row>
    <row r="81" spans="1:35">
      <c r="A81" s="20" t="str">
        <f>INDEX(raw_data!$A$3:$CR$330,MATCH(data!$B81,raw_data!$F$3:$F$330,0), MATCH(data!A$3,raw_data!$A$3:$CR$3,0))</f>
        <v>NCDs</v>
      </c>
      <c r="B81" s="22" t="s">
        <v>814</v>
      </c>
      <c r="C81" s="20" t="str">
        <f>INDEX(raw_data!$A$3:$CR$330,MATCH(data!$B81,raw_data!$F$3:$F$330,0), MATCH(data!C$3,raw_data!$A$3:$CR$3,0))</f>
        <v>Colorectoral cancer (treatment)</v>
      </c>
      <c r="D81" s="20" t="str">
        <f>INDEX(raw_data!$A$3:$CR$330,MATCH(data!$B81,raw_data!$F$3:$F$330,0), MATCH(data!D$3,raw_data!$A$3:$CR$3,0))</f>
        <v>1 year</v>
      </c>
      <c r="E81" s="61">
        <f>INDEX(raw_data!$A$3:$CR$330,MATCH(data!$B81,raw_data!$F$3:$F$330,0), MATCH(data!E$3,raw_data!$A$3:$CR$3,0))</f>
        <v>7.9199999999999995E-4</v>
      </c>
      <c r="F81" s="61">
        <f>INDEX(raw_data!$A$3:$CR$330,MATCH(data!$B81,raw_data!$F$3:$F$330,0), MATCH(data!F$3,raw_data!$A$3:$CR$3,0))</f>
        <v>0.12323921268926513</v>
      </c>
      <c r="G81" s="61">
        <f t="shared" si="5"/>
        <v>-8.2546278523710787E-6</v>
      </c>
      <c r="H81" s="87">
        <f>INDEX(raw_data!$A$3:$CR$330,MATCH(data!$B81,raw_data!$F$3:$F$330,0), MATCH(data!H$3,raw_data!$A$3:$CR$3,0))</f>
        <v>100</v>
      </c>
      <c r="I81" s="87">
        <f>INDEX(raw_data!$A$3:$CR$330,MATCH(data!$B81,raw_data!$F$3:$F$330,0), MATCH(data!I$3,raw_data!$A$3:$CR$3,0))</f>
        <v>1111</v>
      </c>
      <c r="J81" s="87">
        <f>INDEX(raw_data!$A$3:$CR$330,MATCH(data!$B81,raw_data!$F$3:$F$330,0), MATCH(data!J$3,raw_data!$A$3:$CR$3,0))</f>
        <v>1111</v>
      </c>
      <c r="K81" s="61">
        <f>INDEX(raw_data!$A$3:$CR$330,MATCH(data!$B81,raw_data!$F$3:$F$330,0), MATCH(data!K$3,raw_data!$A$3:$CR$3,0))</f>
        <v>680.53561999567194</v>
      </c>
      <c r="L81" s="20">
        <f>INDEX(raw_data!$A$3:$CR$330,MATCH(data!$B81,raw_data!$F$3:$F$330,0), MATCH(data!L$3,raw_data!$A$3:$CR$3,0))</f>
        <v>172</v>
      </c>
      <c r="M81" s="20">
        <f>INDEX(raw_data!$A$3:$CR$330,MATCH(data!$B81,raw_data!$F$3:$F$330,0), MATCH(data!M$3,raw_data!$A$3:$CR$3,0))</f>
        <v>190</v>
      </c>
      <c r="N81" s="20">
        <f>INDEX(raw_data!$A$3:$CR$330,MATCH(data!$B81,raw_data!$F$3:$F$330,0), MATCH(data!N$3,raw_data!$A$3:$CR$3,0))</f>
        <v>0</v>
      </c>
      <c r="O81" s="20">
        <f>INDEX(raw_data!$A$3:$CR$330,MATCH(data!$B81,raw_data!$F$3:$F$330,0), MATCH(data!O$3,raw_data!$A$3:$CR$3,0))</f>
        <v>137.6</v>
      </c>
      <c r="P81" s="20">
        <f>INDEX(raw_data!$A$3:$CR$330,MATCH(data!$B81,raw_data!$F$3:$F$330,0), MATCH(data!P$3,raw_data!$A$3:$CR$3,0))</f>
        <v>34.4</v>
      </c>
      <c r="Q81" s="20">
        <f>INDEX(raw_data!$A$3:$CR$330,MATCH(data!$B81,raw_data!$F$3:$F$330,0), MATCH(data!Q$3,raw_data!$A$3:$CR$3,0))</f>
        <v>5</v>
      </c>
      <c r="R81" s="20">
        <f>INDEX(raw_data!$A$3:$CR$330,MATCH(data!$B81,raw_data!$F$3:$F$330,0), MATCH(data!R$3,raw_data!$A$3:$CR$3,0))</f>
        <v>5</v>
      </c>
      <c r="S81" s="20">
        <f>INDEX(raw_data!$A$3:$CR$330,MATCH(data!$B81,raw_data!$F$3:$F$330,0), MATCH(data!S$3,raw_data!$A$3:$CR$3,0))</f>
        <v>0</v>
      </c>
      <c r="T81" s="20">
        <f>INDEX(raw_data!$A$3:$CR$330,MATCH(data!$B81,raw_data!$F$3:$F$330,0), MATCH(data!T$3,raw_data!$A$3:$CR$3,0))</f>
        <v>0</v>
      </c>
      <c r="U81" s="20">
        <f>INDEX(raw_data!$A$3:$CR$330,MATCH(data!$B81,raw_data!$F$3:$F$330,0), MATCH(data!U$3,raw_data!$A$3:$CR$3,0))</f>
        <v>0</v>
      </c>
      <c r="V81" s="20">
        <f>INDEX(raw_data!$A$3:$CR$330,MATCH(data!$B81,raw_data!$F$3:$F$330,0), MATCH(data!V$3,raw_data!$A$3:$CR$3,0))</f>
        <v>0</v>
      </c>
      <c r="W81" s="20">
        <v>0</v>
      </c>
      <c r="X81" s="20">
        <f>INDEX(raw_data!$A$3:$CR$330,MATCH(data!$B81,raw_data!$F$3:$F$330,0), MATCH(data!X$3,raw_data!$A$3:$CR$3,0))</f>
        <v>0</v>
      </c>
      <c r="Y81" s="20">
        <f>INDEX(raw_data!$A$3:$CR$330,MATCH(data!$B81,raw_data!$F$3:$F$330,0), MATCH(data!Y$3,raw_data!$A$3:$CR$3,0))</f>
        <v>0</v>
      </c>
      <c r="Z81" s="20">
        <f>INDEX(raw_data!$A$3:$CR$330,MATCH(data!$B81,raw_data!$F$3:$F$330,0), MATCH(data!Z$3,raw_data!$A$3:$CR$3,0))</f>
        <v>0</v>
      </c>
      <c r="AA81" s="20">
        <f>INDEX(raw_data!$A$3:$CR$330,MATCH(data!$B81,raw_data!$F$3:$F$330,0), MATCH(data!AA$3,raw_data!$A$3:$CR$3,0))</f>
        <v>0</v>
      </c>
      <c r="AB81" s="20">
        <f>INDEX(raw_data!$A$3:$CR$330,MATCH(data!$B81,raw_data!$F$3:$F$330,0), MATCH(data!AB$3,raw_data!$A$3:$CR$3,0))</f>
        <v>0</v>
      </c>
      <c r="AC81" s="20">
        <f>INDEX(raw_data!$A$3:$CR$330,MATCH(data!$B81,raw_data!$F$3:$F$330,0), MATCH(data!AC$3,raw_data!$A$3:$CR$3,0))</f>
        <v>0</v>
      </c>
      <c r="AD81" s="20">
        <f>INDEX(raw_data!$A$3:$CR$330,MATCH(data!$B81,raw_data!$F$3:$F$330,0), MATCH(data!AD$3,raw_data!$A$3:$CR$3,0))</f>
        <v>0</v>
      </c>
      <c r="AE81" s="20">
        <f>INDEX(raw_data!$A$3:$CR$330,MATCH(data!$B81,raw_data!$F$3:$F$330,0), MATCH(data!AE$3,raw_data!$A$3:$CR$3,0))</f>
        <v>0</v>
      </c>
      <c r="AF81" s="20">
        <f>INDEX(raw_data!$A$3:$CR$330,MATCH(data!$B81,raw_data!$F$3:$F$330,0), MATCH(data!AF$3,raw_data!$A$3:$CR$3,0))</f>
        <v>0</v>
      </c>
      <c r="AG81" s="20" t="str">
        <f>INDEX(raw_data!$A$3:$CR$330,MATCH(data!$B81,raw_data!$F$3:$F$330,0), MATCH(data!AG$3,raw_data!$A$3:$CR$3,0))</f>
        <v>Ginsberg (2012); BMJ</v>
      </c>
      <c r="AH81" s="20" t="str">
        <f>INDEX(raw_data!$A$3:$CR$330,MATCH(data!$B81,raw_data!$F$3:$F$330,0), MATCH(data!AH$3,raw_data!$A$3:$CR$3,0))</f>
        <v>Cancer treatment by surgery, chemotherapy, and/or radiotherapy</v>
      </c>
      <c r="AI81" s="61">
        <f t="shared" si="6"/>
        <v>155.60506652684992</v>
      </c>
    </row>
    <row r="82" spans="1:35">
      <c r="A82" s="20" t="str">
        <f>INDEX(raw_data!$A$3:$CR$330,MATCH(data!$B82,raw_data!$F$3:$F$330,0), MATCH(data!A$3,raw_data!$A$3:$CR$3,0))</f>
        <v>NCDs</v>
      </c>
      <c r="B82" s="22" t="s">
        <v>820</v>
      </c>
      <c r="C82" s="20" t="str">
        <f>INDEX(raw_data!$A$3:$CR$330,MATCH(data!$B82,raw_data!$F$3:$F$330,0), MATCH(data!C$3,raw_data!$A$3:$CR$3,0))</f>
        <v>Treatment of injuries (Fracture and dislocation - reduction)</v>
      </c>
      <c r="D82" s="20" t="str">
        <f>INDEX(raw_data!$A$3:$CR$330,MATCH(data!$B82,raw_data!$F$3:$F$330,0), MATCH(data!D$3,raw_data!$A$3:$CR$3,0))</f>
        <v>1 year</v>
      </c>
      <c r="E82" s="61">
        <f>INDEX(raw_data!$A$3:$CR$330,MATCH(data!$B82,raw_data!$F$3:$F$330,0), MATCH(data!E$3,raw_data!$A$3:$CR$3,0))</f>
        <v>1.6116504854368932</v>
      </c>
      <c r="F82" s="61">
        <f>INDEX(raw_data!$A$3:$CR$330,MATCH(data!$B82,raw_data!$F$3:$F$330,0), MATCH(data!F$3,raw_data!$A$3:$CR$3,0))</f>
        <v>177.25794951456311</v>
      </c>
      <c r="G82" s="61">
        <f t="shared" si="5"/>
        <v>0.46062483923843134</v>
      </c>
      <c r="H82" s="87">
        <f>INDEX(raw_data!$A$3:$CR$330,MATCH(data!$B82,raw_data!$F$3:$F$330,0), MATCH(data!H$3,raw_data!$A$3:$CR$3,0))</f>
        <v>90</v>
      </c>
      <c r="I82" s="87">
        <f>INDEX(raw_data!$A$3:$CR$330,MATCH(data!$B82,raw_data!$F$3:$F$330,0), MATCH(data!I$3,raw_data!$A$3:$CR$3,0))</f>
        <v>336827.16000000003</v>
      </c>
      <c r="J82" s="87">
        <f>INDEX(raw_data!$A$3:$CR$330,MATCH(data!$B82,raw_data!$F$3:$F$330,0), MATCH(data!J$3,raw_data!$A$3:$CR$3,0))</f>
        <v>374252.4</v>
      </c>
      <c r="K82" s="61">
        <f>INDEX(raw_data!$A$3:$CR$330,MATCH(data!$B82,raw_data!$F$3:$F$330,0), MATCH(data!K$3,raw_data!$A$3:$CR$3,0))</f>
        <v>5.2</v>
      </c>
      <c r="L82" s="20">
        <f>INDEX(raw_data!$A$3:$CR$330,MATCH(data!$B82,raw_data!$F$3:$F$330,0), MATCH(data!L$3,raw_data!$A$3:$CR$3,0))</f>
        <v>12</v>
      </c>
      <c r="M82" s="20">
        <f>INDEX(raw_data!$A$3:$CR$330,MATCH(data!$B82,raw_data!$F$3:$F$330,0), MATCH(data!M$3,raw_data!$A$3:$CR$3,0))</f>
        <v>24</v>
      </c>
      <c r="N82" s="20">
        <f>INDEX(raw_data!$A$3:$CR$330,MATCH(data!$B82,raw_data!$F$3:$F$330,0), MATCH(data!N$3,raw_data!$A$3:$CR$3,0))</f>
        <v>20</v>
      </c>
      <c r="O82" s="20">
        <f>INDEX(raw_data!$A$3:$CR$330,MATCH(data!$B82,raw_data!$F$3:$F$330,0), MATCH(data!O$3,raw_data!$A$3:$CR$3,0))</f>
        <v>12.5</v>
      </c>
      <c r="P82" s="20">
        <f>INDEX(raw_data!$A$3:$CR$330,MATCH(data!$B82,raw_data!$F$3:$F$330,0), MATCH(data!P$3,raw_data!$A$3:$CR$3,0))</f>
        <v>12.5</v>
      </c>
      <c r="Q82" s="20">
        <f>INDEX(raw_data!$A$3:$CR$330,MATCH(data!$B82,raw_data!$F$3:$F$330,0), MATCH(data!Q$3,raw_data!$A$3:$CR$3,0))</f>
        <v>0</v>
      </c>
      <c r="R82" s="20">
        <f>INDEX(raw_data!$A$3:$CR$330,MATCH(data!$B82,raw_data!$F$3:$F$330,0), MATCH(data!R$3,raw_data!$A$3:$CR$3,0))</f>
        <v>0</v>
      </c>
      <c r="S82" s="20">
        <f>INDEX(raw_data!$A$3:$CR$330,MATCH(data!$B82,raw_data!$F$3:$F$330,0), MATCH(data!S$3,raw_data!$A$3:$CR$3,0))</f>
        <v>0</v>
      </c>
      <c r="T82" s="20">
        <f>INDEX(raw_data!$A$3:$CR$330,MATCH(data!$B82,raw_data!$F$3:$F$330,0), MATCH(data!T$3,raw_data!$A$3:$CR$3,0))</f>
        <v>0</v>
      </c>
      <c r="U82" s="20">
        <f>INDEX(raw_data!$A$3:$CR$330,MATCH(data!$B82,raw_data!$F$3:$F$330,0), MATCH(data!U$3,raw_data!$A$3:$CR$3,0))</f>
        <v>0</v>
      </c>
      <c r="V82" s="20">
        <f>INDEX(raw_data!$A$3:$CR$330,MATCH(data!$B82,raw_data!$F$3:$F$330,0), MATCH(data!V$3,raw_data!$A$3:$CR$3,0))</f>
        <v>0</v>
      </c>
      <c r="W82" s="20">
        <v>0</v>
      </c>
      <c r="X82" s="20">
        <f>INDEX(raw_data!$A$3:$CR$330,MATCH(data!$B82,raw_data!$F$3:$F$330,0), MATCH(data!X$3,raw_data!$A$3:$CR$3,0))</f>
        <v>0</v>
      </c>
      <c r="Y82" s="20">
        <f>INDEX(raw_data!$A$3:$CR$330,MATCH(data!$B82,raw_data!$F$3:$F$330,0), MATCH(data!Y$3,raw_data!$A$3:$CR$3,0))</f>
        <v>0</v>
      </c>
      <c r="Z82" s="20">
        <f>INDEX(raw_data!$A$3:$CR$330,MATCH(data!$B82,raw_data!$F$3:$F$330,0), MATCH(data!Z$3,raw_data!$A$3:$CR$3,0))</f>
        <v>0</v>
      </c>
      <c r="AA82" s="20">
        <f>INDEX(raw_data!$A$3:$CR$330,MATCH(data!$B82,raw_data!$F$3:$F$330,0), MATCH(data!AA$3,raw_data!$A$3:$CR$3,0))</f>
        <v>0</v>
      </c>
      <c r="AB82" s="20">
        <f>INDEX(raw_data!$A$3:$CR$330,MATCH(data!$B82,raw_data!$F$3:$F$330,0), MATCH(data!AB$3,raw_data!$A$3:$CR$3,0))</f>
        <v>0</v>
      </c>
      <c r="AC82" s="20">
        <f>INDEX(raw_data!$A$3:$CR$330,MATCH(data!$B82,raw_data!$F$3:$F$330,0), MATCH(data!AC$3,raw_data!$A$3:$CR$3,0))</f>
        <v>0</v>
      </c>
      <c r="AD82" s="20">
        <f>INDEX(raw_data!$A$3:$CR$330,MATCH(data!$B82,raw_data!$F$3:$F$330,0), MATCH(data!AD$3,raw_data!$A$3:$CR$3,0))</f>
        <v>0</v>
      </c>
      <c r="AE82" s="20">
        <f>INDEX(raw_data!$A$3:$CR$330,MATCH(data!$B82,raw_data!$F$3:$F$330,0), MATCH(data!AE$3,raw_data!$A$3:$CR$3,0))</f>
        <v>0</v>
      </c>
      <c r="AF82" s="20">
        <f>INDEX(raw_data!$A$3:$CR$330,MATCH(data!$B82,raw_data!$F$3:$F$330,0), MATCH(data!AF$3,raw_data!$A$3:$CR$3,0))</f>
        <v>0</v>
      </c>
      <c r="AG82" s="20" t="str">
        <f>INDEX(raw_data!$A$3:$CR$330,MATCH(data!$B82,raw_data!$F$3:$F$330,0), MATCH(data!AG$3,raw_data!$A$3:$CR$3,0))</f>
        <v>Roberts (2016); World J Surg</v>
      </c>
      <c r="AH82" s="20" t="str">
        <f>INDEX(raw_data!$A$3:$CR$330,MATCH(data!$B82,raw_data!$F$3:$F$330,0), MATCH(data!AH$3,raw_data!$A$3:$CR$3,0))</f>
        <v>Fracture/dislocation reduction, using Zambian life expectancy</v>
      </c>
      <c r="AI82" s="61">
        <f t="shared" si="6"/>
        <v>109.98535421686748</v>
      </c>
    </row>
    <row r="83" spans="1:35">
      <c r="A83" s="20" t="str">
        <f>INDEX(raw_data!$A$3:$CR$330,MATCH(data!$B83,raw_data!$F$3:$F$330,0), MATCH(data!A$3,raw_data!$A$3:$CR$3,0))</f>
        <v>NCDs</v>
      </c>
      <c r="B83" s="22" t="s">
        <v>824</v>
      </c>
      <c r="C83" s="20" t="str">
        <f>INDEX(raw_data!$A$3:$CR$330,MATCH(data!$B83,raw_data!$F$3:$F$330,0), MATCH(data!C$3,raw_data!$A$3:$CR$3,0))</f>
        <v>Treatment of injuries (Fracture and dislocation - fixation)</v>
      </c>
      <c r="D83" s="20" t="str">
        <f>INDEX(raw_data!$A$3:$CR$330,MATCH(data!$B83,raw_data!$F$3:$F$330,0), MATCH(data!D$3,raw_data!$A$3:$CR$3,0))</f>
        <v>1 year</v>
      </c>
      <c r="E83" s="61">
        <f>INDEX(raw_data!$A$3:$CR$330,MATCH(data!$B83,raw_data!$F$3:$F$330,0), MATCH(data!E$3,raw_data!$A$3:$CR$3,0))</f>
        <v>1.2068965517241379</v>
      </c>
      <c r="F83" s="61">
        <f>INDEX(raw_data!$A$3:$CR$330,MATCH(data!$B83,raw_data!$F$3:$F$330,0), MATCH(data!F$3,raw_data!$A$3:$CR$3,0))</f>
        <v>452.79490344827587</v>
      </c>
      <c r="G83" s="61">
        <f t="shared" si="5"/>
        <v>-1.7333300940438874</v>
      </c>
      <c r="H83" s="87">
        <f>INDEX(raw_data!$A$3:$CR$330,MATCH(data!$B83,raw_data!$F$3:$F$330,0), MATCH(data!H$3,raw_data!$A$3:$CR$3,0))</f>
        <v>90</v>
      </c>
      <c r="I83" s="87">
        <f>INDEX(raw_data!$A$3:$CR$330,MATCH(data!$B83,raw_data!$F$3:$F$330,0), MATCH(data!I$3,raw_data!$A$3:$CR$3,0))</f>
        <v>37425.24</v>
      </c>
      <c r="J83" s="87">
        <f>INDEX(raw_data!$A$3:$CR$330,MATCH(data!$B83,raw_data!$F$3:$F$330,0), MATCH(data!J$3,raw_data!$A$3:$CR$3,0))</f>
        <v>41583.599999999999</v>
      </c>
      <c r="K83" s="61">
        <f>INDEX(raw_data!$A$3:$CR$330,MATCH(data!$B83,raw_data!$F$3:$F$330,0), MATCH(data!K$3,raw_data!$A$3:$CR$3,0))</f>
        <v>24.905242881858626</v>
      </c>
      <c r="L83" s="20">
        <f>INDEX(raw_data!$A$3:$CR$330,MATCH(data!$B83,raw_data!$F$3:$F$330,0), MATCH(data!L$3,raw_data!$A$3:$CR$3,0))</f>
        <v>12</v>
      </c>
      <c r="M83" s="20">
        <f>INDEX(raw_data!$A$3:$CR$330,MATCH(data!$B83,raw_data!$F$3:$F$330,0), MATCH(data!M$3,raw_data!$A$3:$CR$3,0))</f>
        <v>24</v>
      </c>
      <c r="N83" s="20">
        <f>INDEX(raw_data!$A$3:$CR$330,MATCH(data!$B83,raw_data!$F$3:$F$330,0), MATCH(data!N$3,raw_data!$A$3:$CR$3,0))</f>
        <v>20</v>
      </c>
      <c r="O83" s="20">
        <f>INDEX(raw_data!$A$3:$CR$330,MATCH(data!$B83,raw_data!$F$3:$F$330,0), MATCH(data!O$3,raw_data!$A$3:$CR$3,0))</f>
        <v>12.5</v>
      </c>
      <c r="P83" s="20">
        <f>INDEX(raw_data!$A$3:$CR$330,MATCH(data!$B83,raw_data!$F$3:$F$330,0), MATCH(data!P$3,raw_data!$A$3:$CR$3,0))</f>
        <v>12.5</v>
      </c>
      <c r="Q83" s="20">
        <f>INDEX(raw_data!$A$3:$CR$330,MATCH(data!$B83,raw_data!$F$3:$F$330,0), MATCH(data!Q$3,raw_data!$A$3:$CR$3,0))</f>
        <v>0</v>
      </c>
      <c r="R83" s="20">
        <f>INDEX(raw_data!$A$3:$CR$330,MATCH(data!$B83,raw_data!$F$3:$F$330,0), MATCH(data!R$3,raw_data!$A$3:$CR$3,0))</f>
        <v>0</v>
      </c>
      <c r="S83" s="20">
        <f>INDEX(raw_data!$A$3:$CR$330,MATCH(data!$B83,raw_data!$F$3:$F$330,0), MATCH(data!S$3,raw_data!$A$3:$CR$3,0))</f>
        <v>0</v>
      </c>
      <c r="T83" s="20">
        <f>INDEX(raw_data!$A$3:$CR$330,MATCH(data!$B83,raw_data!$F$3:$F$330,0), MATCH(data!T$3,raw_data!$A$3:$CR$3,0))</f>
        <v>0</v>
      </c>
      <c r="U83" s="20">
        <f>INDEX(raw_data!$A$3:$CR$330,MATCH(data!$B83,raw_data!$F$3:$F$330,0), MATCH(data!U$3,raw_data!$A$3:$CR$3,0))</f>
        <v>0</v>
      </c>
      <c r="V83" s="20">
        <f>INDEX(raw_data!$A$3:$CR$330,MATCH(data!$B83,raw_data!$F$3:$F$330,0), MATCH(data!V$3,raw_data!$A$3:$CR$3,0))</f>
        <v>0</v>
      </c>
      <c r="W83" s="20">
        <v>0</v>
      </c>
      <c r="X83" s="20">
        <f>INDEX(raw_data!$A$3:$CR$330,MATCH(data!$B83,raw_data!$F$3:$F$330,0), MATCH(data!X$3,raw_data!$A$3:$CR$3,0))</f>
        <v>0</v>
      </c>
      <c r="Y83" s="20">
        <f>INDEX(raw_data!$A$3:$CR$330,MATCH(data!$B83,raw_data!$F$3:$F$330,0), MATCH(data!Y$3,raw_data!$A$3:$CR$3,0))</f>
        <v>0</v>
      </c>
      <c r="Z83" s="20">
        <f>INDEX(raw_data!$A$3:$CR$330,MATCH(data!$B83,raw_data!$F$3:$F$330,0), MATCH(data!Z$3,raw_data!$A$3:$CR$3,0))</f>
        <v>0</v>
      </c>
      <c r="AA83" s="20">
        <f>INDEX(raw_data!$A$3:$CR$330,MATCH(data!$B83,raw_data!$F$3:$F$330,0), MATCH(data!AA$3,raw_data!$A$3:$CR$3,0))</f>
        <v>0</v>
      </c>
      <c r="AB83" s="20">
        <f>INDEX(raw_data!$A$3:$CR$330,MATCH(data!$B83,raw_data!$F$3:$F$330,0), MATCH(data!AB$3,raw_data!$A$3:$CR$3,0))</f>
        <v>0</v>
      </c>
      <c r="AC83" s="20">
        <f>INDEX(raw_data!$A$3:$CR$330,MATCH(data!$B83,raw_data!$F$3:$F$330,0), MATCH(data!AC$3,raw_data!$A$3:$CR$3,0))</f>
        <v>0</v>
      </c>
      <c r="AD83" s="20">
        <f>INDEX(raw_data!$A$3:$CR$330,MATCH(data!$B83,raw_data!$F$3:$F$330,0), MATCH(data!AD$3,raw_data!$A$3:$CR$3,0))</f>
        <v>0</v>
      </c>
      <c r="AE83" s="20">
        <f>INDEX(raw_data!$A$3:$CR$330,MATCH(data!$B83,raw_data!$F$3:$F$330,0), MATCH(data!AE$3,raw_data!$A$3:$CR$3,0))</f>
        <v>0</v>
      </c>
      <c r="AF83" s="20">
        <f>INDEX(raw_data!$A$3:$CR$330,MATCH(data!$B83,raw_data!$F$3:$F$330,0), MATCH(data!AF$3,raw_data!$A$3:$CR$3,0))</f>
        <v>0</v>
      </c>
      <c r="AG83" s="20" t="str">
        <f>INDEX(raw_data!$A$3:$CR$330,MATCH(data!$B83,raw_data!$F$3:$F$330,0), MATCH(data!AG$3,raw_data!$A$3:$CR$3,0))</f>
        <v>Roberts (2016); World J Surg</v>
      </c>
      <c r="AH83" s="20" t="str">
        <f>INDEX(raw_data!$A$3:$CR$330,MATCH(data!$B83,raw_data!$F$3:$F$330,0), MATCH(data!AH$3,raw_data!$A$3:$CR$3,0))</f>
        <v>Fracture/dislocation fixation, using Zambian life expectancy</v>
      </c>
      <c r="AI83" s="61">
        <f t="shared" si="6"/>
        <v>375.17292000000003</v>
      </c>
    </row>
    <row r="84" spans="1:35">
      <c r="A84" s="20" t="str">
        <f>INDEX(raw_data!$A$3:$CR$330,MATCH(data!$B84,raw_data!$F$3:$F$330,0), MATCH(data!A$3,raw_data!$A$3:$CR$3,0))</f>
        <v>NCDs</v>
      </c>
      <c r="B84" s="22" t="s">
        <v>829</v>
      </c>
      <c r="C84" s="20" t="str">
        <f>INDEX(raw_data!$A$3:$CR$330,MATCH(data!$B84,raw_data!$F$3:$F$330,0), MATCH(data!C$3,raw_data!$A$3:$CR$3,0))</f>
        <v>Amputation</v>
      </c>
      <c r="D84" s="20" t="str">
        <f>INDEX(raw_data!$A$3:$CR$330,MATCH(data!$B84,raw_data!$F$3:$F$330,0), MATCH(data!D$3,raw_data!$A$3:$CR$3,0))</f>
        <v>1 year</v>
      </c>
      <c r="E84" s="61">
        <f>INDEX(raw_data!$A$3:$CR$330,MATCH(data!$B84,raw_data!$F$3:$F$330,0), MATCH(data!E$3,raw_data!$A$3:$CR$3,0))</f>
        <v>21.260869565217391</v>
      </c>
      <c r="F84" s="61">
        <f>INDEX(raw_data!$A$3:$CR$330,MATCH(data!$B84,raw_data!$F$3:$F$330,0), MATCH(data!F$3,raw_data!$A$3:$CR$3,0))</f>
        <v>637.59063478260873</v>
      </c>
      <c r="G84" s="61">
        <f t="shared" si="5"/>
        <v>17.120670638057593</v>
      </c>
      <c r="H84" s="87">
        <f>INDEX(raw_data!$A$3:$CR$330,MATCH(data!$B84,raw_data!$F$3:$F$330,0), MATCH(data!H$3,raw_data!$A$3:$CR$3,0))</f>
        <v>90</v>
      </c>
      <c r="I84" s="87">
        <f>INDEX(raw_data!$A$3:$CR$330,MATCH(data!$B84,raw_data!$F$3:$F$330,0), MATCH(data!I$3,raw_data!$A$3:$CR$3,0))</f>
        <v>112.27571999999998</v>
      </c>
      <c r="J84" s="87">
        <f>INDEX(raw_data!$A$3:$CR$330,MATCH(data!$B84,raw_data!$F$3:$F$330,0), MATCH(data!J$3,raw_data!$A$3:$CR$3,0))</f>
        <v>124.75079999999998</v>
      </c>
      <c r="K84" s="61">
        <f>INDEX(raw_data!$A$3:$CR$330,MATCH(data!$B84,raw_data!$F$3:$F$330,0), MATCH(data!K$3,raw_data!$A$3:$CR$3,0))</f>
        <v>778.21550000000002</v>
      </c>
      <c r="L84" s="20">
        <f>INDEX(raw_data!$A$3:$CR$330,MATCH(data!$B84,raw_data!$F$3:$F$330,0), MATCH(data!L$3,raw_data!$A$3:$CR$3,0))</f>
        <v>172</v>
      </c>
      <c r="M84" s="20">
        <f>INDEX(raw_data!$A$3:$CR$330,MATCH(data!$B84,raw_data!$F$3:$F$330,0), MATCH(data!M$3,raw_data!$A$3:$CR$3,0))</f>
        <v>190</v>
      </c>
      <c r="N84" s="20">
        <f>INDEX(raw_data!$A$3:$CR$330,MATCH(data!$B84,raw_data!$F$3:$F$330,0), MATCH(data!N$3,raw_data!$A$3:$CR$3,0))</f>
        <v>0</v>
      </c>
      <c r="O84" s="20">
        <f>INDEX(raw_data!$A$3:$CR$330,MATCH(data!$B84,raw_data!$F$3:$F$330,0), MATCH(data!O$3,raw_data!$A$3:$CR$3,0))</f>
        <v>137.6</v>
      </c>
      <c r="P84" s="20">
        <f>INDEX(raw_data!$A$3:$CR$330,MATCH(data!$B84,raw_data!$F$3:$F$330,0), MATCH(data!P$3,raw_data!$A$3:$CR$3,0))</f>
        <v>34.4</v>
      </c>
      <c r="Q84" s="20">
        <f>INDEX(raw_data!$A$3:$CR$330,MATCH(data!$B84,raw_data!$F$3:$F$330,0), MATCH(data!Q$3,raw_data!$A$3:$CR$3,0))</f>
        <v>5</v>
      </c>
      <c r="R84" s="20">
        <f>INDEX(raw_data!$A$3:$CR$330,MATCH(data!$B84,raw_data!$F$3:$F$330,0), MATCH(data!R$3,raw_data!$A$3:$CR$3,0))</f>
        <v>5</v>
      </c>
      <c r="S84" s="20">
        <f>INDEX(raw_data!$A$3:$CR$330,MATCH(data!$B84,raw_data!$F$3:$F$330,0), MATCH(data!S$3,raw_data!$A$3:$CR$3,0))</f>
        <v>0</v>
      </c>
      <c r="T84" s="20">
        <f>INDEX(raw_data!$A$3:$CR$330,MATCH(data!$B84,raw_data!$F$3:$F$330,0), MATCH(data!T$3,raw_data!$A$3:$CR$3,0))</f>
        <v>0</v>
      </c>
      <c r="U84" s="20">
        <f>INDEX(raw_data!$A$3:$CR$330,MATCH(data!$B84,raw_data!$F$3:$F$330,0), MATCH(data!U$3,raw_data!$A$3:$CR$3,0))</f>
        <v>0</v>
      </c>
      <c r="V84" s="20">
        <f>INDEX(raw_data!$A$3:$CR$330,MATCH(data!$B84,raw_data!$F$3:$F$330,0), MATCH(data!V$3,raw_data!$A$3:$CR$3,0))</f>
        <v>0</v>
      </c>
      <c r="W84" s="20">
        <v>0</v>
      </c>
      <c r="X84" s="20">
        <f>INDEX(raw_data!$A$3:$CR$330,MATCH(data!$B84,raw_data!$F$3:$F$330,0), MATCH(data!X$3,raw_data!$A$3:$CR$3,0))</f>
        <v>0</v>
      </c>
      <c r="Y84" s="20">
        <f>INDEX(raw_data!$A$3:$CR$330,MATCH(data!$B84,raw_data!$F$3:$F$330,0), MATCH(data!Y$3,raw_data!$A$3:$CR$3,0))</f>
        <v>0</v>
      </c>
      <c r="Z84" s="20">
        <f>INDEX(raw_data!$A$3:$CR$330,MATCH(data!$B84,raw_data!$F$3:$F$330,0), MATCH(data!Z$3,raw_data!$A$3:$CR$3,0))</f>
        <v>0</v>
      </c>
      <c r="AA84" s="20">
        <f>INDEX(raw_data!$A$3:$CR$330,MATCH(data!$B84,raw_data!$F$3:$F$330,0), MATCH(data!AA$3,raw_data!$A$3:$CR$3,0))</f>
        <v>0</v>
      </c>
      <c r="AB84" s="20">
        <f>INDEX(raw_data!$A$3:$CR$330,MATCH(data!$B84,raw_data!$F$3:$F$330,0), MATCH(data!AB$3,raw_data!$A$3:$CR$3,0))</f>
        <v>0</v>
      </c>
      <c r="AC84" s="20">
        <f>INDEX(raw_data!$A$3:$CR$330,MATCH(data!$B84,raw_data!$F$3:$F$330,0), MATCH(data!AC$3,raw_data!$A$3:$CR$3,0))</f>
        <v>0</v>
      </c>
      <c r="AD84" s="20">
        <f>INDEX(raw_data!$A$3:$CR$330,MATCH(data!$B84,raw_data!$F$3:$F$330,0), MATCH(data!AD$3,raw_data!$A$3:$CR$3,0))</f>
        <v>0</v>
      </c>
      <c r="AE84" s="20">
        <f>INDEX(raw_data!$A$3:$CR$330,MATCH(data!$B84,raw_data!$F$3:$F$330,0), MATCH(data!AE$3,raw_data!$A$3:$CR$3,0))</f>
        <v>0</v>
      </c>
      <c r="AF84" s="20">
        <f>INDEX(raw_data!$A$3:$CR$330,MATCH(data!$B84,raw_data!$F$3:$F$330,0), MATCH(data!AF$3,raw_data!$A$3:$CR$3,0))</f>
        <v>0</v>
      </c>
      <c r="AG84" s="20" t="str">
        <f>INDEX(raw_data!$A$3:$CR$330,MATCH(data!$B84,raw_data!$F$3:$F$330,0), MATCH(data!AG$3,raw_data!$A$3:$CR$3,0))</f>
        <v>Roberts (2016); World J Surg</v>
      </c>
      <c r="AH84" s="20" t="str">
        <f>INDEX(raw_data!$A$3:$CR$330,MATCH(data!$B84,raw_data!$F$3:$F$330,0), MATCH(data!AH$3,raw_data!$A$3:$CR$3,0))</f>
        <v>Amputation, using Zambian life expectancy</v>
      </c>
      <c r="AI84" s="61">
        <f t="shared" si="6"/>
        <v>29.988925562372192</v>
      </c>
    </row>
    <row r="85" spans="1:35">
      <c r="A85" s="20" t="str">
        <f>INDEX(raw_data!$A$3:$CR$330,MATCH(data!$B85,raw_data!$F$3:$F$330,0), MATCH(data!A$3,raw_data!$A$3:$CR$3,0))</f>
        <v>NCDs</v>
      </c>
      <c r="B85" s="22" t="s">
        <v>834</v>
      </c>
      <c r="C85" s="20" t="str">
        <f>INDEX(raw_data!$A$3:$CR$330,MATCH(data!$B85,raw_data!$F$3:$F$330,0), MATCH(data!C$3,raw_data!$A$3:$CR$3,0))</f>
        <v>Emergency inguinal hernia repair</v>
      </c>
      <c r="D85" s="20" t="str">
        <f>INDEX(raw_data!$A$3:$CR$330,MATCH(data!$B85,raw_data!$F$3:$F$330,0), MATCH(data!D$3,raw_data!$A$3:$CR$3,0))</f>
        <v>1 year</v>
      </c>
      <c r="E85" s="61">
        <f>INDEX(raw_data!$A$3:$CR$330,MATCH(data!$B85,raw_data!$F$3:$F$330,0), MATCH(data!E$3,raw_data!$A$3:$CR$3,0))</f>
        <v>35.833333333333336</v>
      </c>
      <c r="F85" s="61">
        <f>INDEX(raw_data!$A$3:$CR$330,MATCH(data!$B85,raw_data!$F$3:$F$330,0), MATCH(data!F$3,raw_data!$A$3:$CR$3,0))</f>
        <v>265.85610000000003</v>
      </c>
      <c r="G85" s="61">
        <f t="shared" si="5"/>
        <v>34.106995021645027</v>
      </c>
      <c r="H85" s="87">
        <f>INDEX(raw_data!$A$3:$CR$330,MATCH(data!$B85,raw_data!$F$3:$F$330,0), MATCH(data!H$3,raw_data!$A$3:$CR$3,0))</f>
        <v>90</v>
      </c>
      <c r="I85" s="87">
        <f>INDEX(raw_data!$A$3:$CR$330,MATCH(data!$B85,raw_data!$F$3:$F$330,0), MATCH(data!I$3,raw_data!$A$3:$CR$3,0))</f>
        <v>654.9417000000002</v>
      </c>
      <c r="J85" s="87">
        <f>INDEX(raw_data!$A$3:$CR$330,MATCH(data!$B85,raw_data!$F$3:$F$330,0), MATCH(data!J$3,raw_data!$A$3:$CR$3,0))</f>
        <v>727.71300000000008</v>
      </c>
      <c r="K85" s="61">
        <f>INDEX(raw_data!$A$3:$CR$330,MATCH(data!$B85,raw_data!$F$3:$F$330,0), MATCH(data!K$3,raw_data!$A$3:$CR$3,0))</f>
        <v>91.53</v>
      </c>
      <c r="L85" s="20">
        <f>INDEX(raw_data!$A$3:$CR$330,MATCH(data!$B85,raw_data!$F$3:$F$330,0), MATCH(data!L$3,raw_data!$A$3:$CR$3,0))</f>
        <v>12</v>
      </c>
      <c r="M85" s="20">
        <f>INDEX(raw_data!$A$3:$CR$330,MATCH(data!$B85,raw_data!$F$3:$F$330,0), MATCH(data!M$3,raw_data!$A$3:$CR$3,0))</f>
        <v>24</v>
      </c>
      <c r="N85" s="20">
        <f>INDEX(raw_data!$A$3:$CR$330,MATCH(data!$B85,raw_data!$F$3:$F$330,0), MATCH(data!N$3,raw_data!$A$3:$CR$3,0))</f>
        <v>20</v>
      </c>
      <c r="O85" s="20">
        <f>INDEX(raw_data!$A$3:$CR$330,MATCH(data!$B85,raw_data!$F$3:$F$330,0), MATCH(data!O$3,raw_data!$A$3:$CR$3,0))</f>
        <v>12.5</v>
      </c>
      <c r="P85" s="20">
        <f>INDEX(raw_data!$A$3:$CR$330,MATCH(data!$B85,raw_data!$F$3:$F$330,0), MATCH(data!P$3,raw_data!$A$3:$CR$3,0))</f>
        <v>12.5</v>
      </c>
      <c r="Q85" s="20">
        <f>INDEX(raw_data!$A$3:$CR$330,MATCH(data!$B85,raw_data!$F$3:$F$330,0), MATCH(data!Q$3,raw_data!$A$3:$CR$3,0))</f>
        <v>0</v>
      </c>
      <c r="R85" s="20">
        <f>INDEX(raw_data!$A$3:$CR$330,MATCH(data!$B85,raw_data!$F$3:$F$330,0), MATCH(data!R$3,raw_data!$A$3:$CR$3,0))</f>
        <v>0</v>
      </c>
      <c r="S85" s="20">
        <f>INDEX(raw_data!$A$3:$CR$330,MATCH(data!$B85,raw_data!$F$3:$F$330,0), MATCH(data!S$3,raw_data!$A$3:$CR$3,0))</f>
        <v>0</v>
      </c>
      <c r="T85" s="20">
        <f>INDEX(raw_data!$A$3:$CR$330,MATCH(data!$B85,raw_data!$F$3:$F$330,0), MATCH(data!T$3,raw_data!$A$3:$CR$3,0))</f>
        <v>0</v>
      </c>
      <c r="U85" s="20">
        <f>INDEX(raw_data!$A$3:$CR$330,MATCH(data!$B85,raw_data!$F$3:$F$330,0), MATCH(data!U$3,raw_data!$A$3:$CR$3,0))</f>
        <v>0</v>
      </c>
      <c r="V85" s="20">
        <f>INDEX(raw_data!$A$3:$CR$330,MATCH(data!$B85,raw_data!$F$3:$F$330,0), MATCH(data!V$3,raw_data!$A$3:$CR$3,0))</f>
        <v>0</v>
      </c>
      <c r="W85" s="20">
        <v>0</v>
      </c>
      <c r="X85" s="20">
        <f>INDEX(raw_data!$A$3:$CR$330,MATCH(data!$B85,raw_data!$F$3:$F$330,0), MATCH(data!X$3,raw_data!$A$3:$CR$3,0))</f>
        <v>0</v>
      </c>
      <c r="Y85" s="20">
        <f>INDEX(raw_data!$A$3:$CR$330,MATCH(data!$B85,raw_data!$F$3:$F$330,0), MATCH(data!Y$3,raw_data!$A$3:$CR$3,0))</f>
        <v>0</v>
      </c>
      <c r="Z85" s="20">
        <f>INDEX(raw_data!$A$3:$CR$330,MATCH(data!$B85,raw_data!$F$3:$F$330,0), MATCH(data!Z$3,raw_data!$A$3:$CR$3,0))</f>
        <v>0</v>
      </c>
      <c r="AA85" s="20">
        <f>INDEX(raw_data!$A$3:$CR$330,MATCH(data!$B85,raw_data!$F$3:$F$330,0), MATCH(data!AA$3,raw_data!$A$3:$CR$3,0))</f>
        <v>0</v>
      </c>
      <c r="AB85" s="20">
        <f>INDEX(raw_data!$A$3:$CR$330,MATCH(data!$B85,raw_data!$F$3:$F$330,0), MATCH(data!AB$3,raw_data!$A$3:$CR$3,0))</f>
        <v>0</v>
      </c>
      <c r="AC85" s="20">
        <f>INDEX(raw_data!$A$3:$CR$330,MATCH(data!$B85,raw_data!$F$3:$F$330,0), MATCH(data!AC$3,raw_data!$A$3:$CR$3,0))</f>
        <v>0</v>
      </c>
      <c r="AD85" s="20">
        <f>INDEX(raw_data!$A$3:$CR$330,MATCH(data!$B85,raw_data!$F$3:$F$330,0), MATCH(data!AD$3,raw_data!$A$3:$CR$3,0))</f>
        <v>0</v>
      </c>
      <c r="AE85" s="20">
        <f>INDEX(raw_data!$A$3:$CR$330,MATCH(data!$B85,raw_data!$F$3:$F$330,0), MATCH(data!AE$3,raw_data!$A$3:$CR$3,0))</f>
        <v>0</v>
      </c>
      <c r="AF85" s="20">
        <f>INDEX(raw_data!$A$3:$CR$330,MATCH(data!$B85,raw_data!$F$3:$F$330,0), MATCH(data!AF$3,raw_data!$A$3:$CR$3,0))</f>
        <v>0</v>
      </c>
      <c r="AG85" s="20" t="str">
        <f>INDEX(raw_data!$A$3:$CR$330,MATCH(data!$B85,raw_data!$F$3:$F$330,0), MATCH(data!AG$3,raw_data!$A$3:$CR$3,0))</f>
        <v>Roberts (2016); World J Surg</v>
      </c>
      <c r="AH85" s="20" t="str">
        <f>INDEX(raw_data!$A$3:$CR$330,MATCH(data!$B85,raw_data!$F$3:$F$330,0), MATCH(data!AH$3,raw_data!$A$3:$CR$3,0))</f>
        <v>Emergency inguinal hernia repair, using Zambian life expectancy</v>
      </c>
      <c r="AI85" s="61">
        <f t="shared" si="6"/>
        <v>7.4192400000000003</v>
      </c>
    </row>
    <row r="86" spans="1:35">
      <c r="A86" s="20" t="str">
        <f>INDEX(raw_data!$A$3:$CR$330,MATCH(data!$B86,raw_data!$F$3:$F$330,0), MATCH(data!A$3,raw_data!$A$3:$CR$3,0))</f>
        <v>NCDs</v>
      </c>
      <c r="B86" s="22" t="s">
        <v>839</v>
      </c>
      <c r="C86" s="20" t="str">
        <f>INDEX(raw_data!$A$3:$CR$330,MATCH(data!$B86,raw_data!$F$3:$F$330,0), MATCH(data!C$3,raw_data!$A$3:$CR$3,0))</f>
        <v>Elective inguinal hernia repair</v>
      </c>
      <c r="D86" s="20" t="str">
        <f>INDEX(raw_data!$A$3:$CR$330,MATCH(data!$B86,raw_data!$F$3:$F$330,0), MATCH(data!D$3,raw_data!$A$3:$CR$3,0))</f>
        <v>1 year</v>
      </c>
      <c r="E86" s="61">
        <f>INDEX(raw_data!$A$3:$CR$330,MATCH(data!$B86,raw_data!$F$3:$F$330,0), MATCH(data!E$3,raw_data!$A$3:$CR$3,0))</f>
        <v>6.125</v>
      </c>
      <c r="F86" s="61">
        <f>INDEX(raw_data!$A$3:$CR$330,MATCH(data!$B86,raw_data!$F$3:$F$330,0), MATCH(data!F$3,raw_data!$A$3:$CR$3,0))</f>
        <v>163.96269750000002</v>
      </c>
      <c r="G86" s="61">
        <f t="shared" si="5"/>
        <v>5.0603071590909092</v>
      </c>
      <c r="H86" s="87">
        <f>INDEX(raw_data!$A$3:$CR$330,MATCH(data!$B86,raw_data!$F$3:$F$330,0), MATCH(data!H$3,raw_data!$A$3:$CR$3,0))</f>
        <v>50</v>
      </c>
      <c r="I86" s="87">
        <f>INDEX(raw_data!$A$3:$CR$330,MATCH(data!$B86,raw_data!$F$3:$F$330,0), MATCH(data!I$3,raw_data!$A$3:$CR$3,0))</f>
        <v>215.81888400000003</v>
      </c>
      <c r="J86" s="87">
        <f>INDEX(raw_data!$A$3:$CR$330,MATCH(data!$B86,raw_data!$F$3:$F$330,0), MATCH(data!J$3,raw_data!$A$3:$CR$3,0))</f>
        <v>431.63776800000005</v>
      </c>
      <c r="K86" s="61">
        <f>INDEX(raw_data!$A$3:$CR$330,MATCH(data!$B86,raw_data!$F$3:$F$330,0), MATCH(data!K$3,raw_data!$A$3:$CR$3,0))</f>
        <v>91.53</v>
      </c>
      <c r="L86" s="20">
        <f>INDEX(raw_data!$A$3:$CR$330,MATCH(data!$B86,raw_data!$F$3:$F$330,0), MATCH(data!L$3,raw_data!$A$3:$CR$3,0))</f>
        <v>172</v>
      </c>
      <c r="M86" s="20">
        <f>INDEX(raw_data!$A$3:$CR$330,MATCH(data!$B86,raw_data!$F$3:$F$330,0), MATCH(data!M$3,raw_data!$A$3:$CR$3,0))</f>
        <v>190</v>
      </c>
      <c r="N86" s="20">
        <f>INDEX(raw_data!$A$3:$CR$330,MATCH(data!$B86,raw_data!$F$3:$F$330,0), MATCH(data!N$3,raw_data!$A$3:$CR$3,0))</f>
        <v>0</v>
      </c>
      <c r="O86" s="20">
        <f>INDEX(raw_data!$A$3:$CR$330,MATCH(data!$B86,raw_data!$F$3:$F$330,0), MATCH(data!O$3,raw_data!$A$3:$CR$3,0))</f>
        <v>137.6</v>
      </c>
      <c r="P86" s="20">
        <f>INDEX(raw_data!$A$3:$CR$330,MATCH(data!$B86,raw_data!$F$3:$F$330,0), MATCH(data!P$3,raw_data!$A$3:$CR$3,0))</f>
        <v>34.4</v>
      </c>
      <c r="Q86" s="20">
        <f>INDEX(raw_data!$A$3:$CR$330,MATCH(data!$B86,raw_data!$F$3:$F$330,0), MATCH(data!Q$3,raw_data!$A$3:$CR$3,0))</f>
        <v>5</v>
      </c>
      <c r="R86" s="20">
        <f>INDEX(raw_data!$A$3:$CR$330,MATCH(data!$B86,raw_data!$F$3:$F$330,0), MATCH(data!R$3,raw_data!$A$3:$CR$3,0))</f>
        <v>5</v>
      </c>
      <c r="S86" s="20">
        <f>INDEX(raw_data!$A$3:$CR$330,MATCH(data!$B86,raw_data!$F$3:$F$330,0), MATCH(data!S$3,raw_data!$A$3:$CR$3,0))</f>
        <v>0</v>
      </c>
      <c r="T86" s="20">
        <f>INDEX(raw_data!$A$3:$CR$330,MATCH(data!$B86,raw_data!$F$3:$F$330,0), MATCH(data!T$3,raw_data!$A$3:$CR$3,0))</f>
        <v>0</v>
      </c>
      <c r="U86" s="20">
        <f>INDEX(raw_data!$A$3:$CR$330,MATCH(data!$B86,raw_data!$F$3:$F$330,0), MATCH(data!U$3,raw_data!$A$3:$CR$3,0))</f>
        <v>0</v>
      </c>
      <c r="V86" s="20">
        <f>INDEX(raw_data!$A$3:$CR$330,MATCH(data!$B86,raw_data!$F$3:$F$330,0), MATCH(data!V$3,raw_data!$A$3:$CR$3,0))</f>
        <v>0</v>
      </c>
      <c r="W86" s="20">
        <v>0</v>
      </c>
      <c r="X86" s="20">
        <f>INDEX(raw_data!$A$3:$CR$330,MATCH(data!$B86,raw_data!$F$3:$F$330,0), MATCH(data!X$3,raw_data!$A$3:$CR$3,0))</f>
        <v>0</v>
      </c>
      <c r="Y86" s="20">
        <f>INDEX(raw_data!$A$3:$CR$330,MATCH(data!$B86,raw_data!$F$3:$F$330,0), MATCH(data!Y$3,raw_data!$A$3:$CR$3,0))</f>
        <v>0</v>
      </c>
      <c r="Z86" s="20">
        <f>INDEX(raw_data!$A$3:$CR$330,MATCH(data!$B86,raw_data!$F$3:$F$330,0), MATCH(data!Z$3,raw_data!$A$3:$CR$3,0))</f>
        <v>0</v>
      </c>
      <c r="AA86" s="20">
        <f>INDEX(raw_data!$A$3:$CR$330,MATCH(data!$B86,raw_data!$F$3:$F$330,0), MATCH(data!AA$3,raw_data!$A$3:$CR$3,0))</f>
        <v>0</v>
      </c>
      <c r="AB86" s="20">
        <f>INDEX(raw_data!$A$3:$CR$330,MATCH(data!$B86,raw_data!$F$3:$F$330,0), MATCH(data!AB$3,raw_data!$A$3:$CR$3,0))</f>
        <v>0</v>
      </c>
      <c r="AC86" s="20">
        <f>INDEX(raw_data!$A$3:$CR$330,MATCH(data!$B86,raw_data!$F$3:$F$330,0), MATCH(data!AC$3,raw_data!$A$3:$CR$3,0))</f>
        <v>0</v>
      </c>
      <c r="AD86" s="20">
        <f>INDEX(raw_data!$A$3:$CR$330,MATCH(data!$B86,raw_data!$F$3:$F$330,0), MATCH(data!AD$3,raw_data!$A$3:$CR$3,0))</f>
        <v>0</v>
      </c>
      <c r="AE86" s="20">
        <f>INDEX(raw_data!$A$3:$CR$330,MATCH(data!$B86,raw_data!$F$3:$F$330,0), MATCH(data!AE$3,raw_data!$A$3:$CR$3,0))</f>
        <v>0</v>
      </c>
      <c r="AF86" s="20">
        <f>INDEX(raw_data!$A$3:$CR$330,MATCH(data!$B86,raw_data!$F$3:$F$330,0), MATCH(data!AF$3,raw_data!$A$3:$CR$3,0))</f>
        <v>0</v>
      </c>
      <c r="AG86" s="20" t="str">
        <f>INDEX(raw_data!$A$3:$CR$330,MATCH(data!$B86,raw_data!$F$3:$F$330,0), MATCH(data!AG$3,raw_data!$A$3:$CR$3,0))</f>
        <v>Roberts (2016); World J Surg</v>
      </c>
      <c r="AH86" s="20" t="str">
        <f>INDEX(raw_data!$A$3:$CR$330,MATCH(data!$B86,raw_data!$F$3:$F$330,0), MATCH(data!AH$3,raw_data!$A$3:$CR$3,0))</f>
        <v>Elective inguinal hernia repair, using Zambian life expectancy</v>
      </c>
      <c r="AI86" s="61">
        <f t="shared" si="6"/>
        <v>26.769420000000004</v>
      </c>
    </row>
    <row r="87" spans="1:35">
      <c r="A87" s="20" t="str">
        <f>INDEX(raw_data!$A$3:$CR$330,MATCH(data!$B87,raw_data!$F$3:$F$330,0), MATCH(data!A$3,raw_data!$A$3:$CR$3,0))</f>
        <v>NCDs</v>
      </c>
      <c r="B87" s="22" t="s">
        <v>856</v>
      </c>
      <c r="C87" s="20" t="str">
        <f>INDEX(raw_data!$A$3:$CR$330,MATCH(data!$B87,raw_data!$F$3:$F$330,0), MATCH(data!C$3,raw_data!$A$3:$CR$3,0))</f>
        <v>COPD - Inhaled salbutamol</v>
      </c>
      <c r="D87" s="20" t="str">
        <f>INDEX(raw_data!$A$3:$CR$330,MATCH(data!$B87,raw_data!$F$3:$F$330,0), MATCH(data!D$3,raw_data!$A$3:$CR$3,0))</f>
        <v>1 year</v>
      </c>
      <c r="E87" s="61">
        <f>INDEX(raw_data!$A$3:$CR$330,MATCH(data!$B87,raw_data!$F$3:$F$330,0), MATCH(data!E$3,raw_data!$A$3:$CR$3,0))</f>
        <v>8.1189307927513731E-3</v>
      </c>
      <c r="F87" s="61">
        <f>INDEX(raw_data!$A$3:$CR$330,MATCH(data!$B87,raw_data!$F$3:$F$330,0), MATCH(data!F$3,raw_data!$A$3:$CR$3,0))</f>
        <v>47.85915933998902</v>
      </c>
      <c r="G87" s="61">
        <f t="shared" si="5"/>
        <v>-0.30265483115522929</v>
      </c>
      <c r="H87" s="87">
        <f>INDEX(raw_data!$A$3:$CR$330,MATCH(data!$B87,raw_data!$F$3:$F$330,0), MATCH(data!H$3,raw_data!$A$3:$CR$3,0))</f>
        <v>11</v>
      </c>
      <c r="I87" s="87">
        <f>INDEX(raw_data!$A$3:$CR$330,MATCH(data!$B87,raw_data!$F$3:$F$330,0), MATCH(data!I$3,raw_data!$A$3:$CR$3,0))</f>
        <v>34787.83</v>
      </c>
      <c r="J87" s="87">
        <f>INDEX(raw_data!$A$3:$CR$330,MATCH(data!$B87,raw_data!$F$3:$F$330,0), MATCH(data!J$3,raw_data!$A$3:$CR$3,0))</f>
        <v>316253</v>
      </c>
      <c r="K87" s="61">
        <f>INDEX(raw_data!$A$3:$CR$330,MATCH(data!$B87,raw_data!$F$3:$F$330,0), MATCH(data!K$3,raw_data!$A$3:$CR$3,0))</f>
        <v>18.018137916576499</v>
      </c>
      <c r="L87" s="20">
        <f>INDEX(raw_data!$A$3:$CR$330,MATCH(data!$B87,raw_data!$F$3:$F$330,0), MATCH(data!L$3,raw_data!$A$3:$CR$3,0))</f>
        <v>3.5</v>
      </c>
      <c r="M87" s="20">
        <f>INDEX(raw_data!$A$3:$CR$330,MATCH(data!$B87,raw_data!$F$3:$F$330,0), MATCH(data!M$3,raw_data!$A$3:$CR$3,0))</f>
        <v>6</v>
      </c>
      <c r="N87" s="20">
        <f>INDEX(raw_data!$A$3:$CR$330,MATCH(data!$B87,raw_data!$F$3:$F$330,0), MATCH(data!N$3,raw_data!$A$3:$CR$3,0))</f>
        <v>0</v>
      </c>
      <c r="O87" s="20">
        <f>INDEX(raw_data!$A$3:$CR$330,MATCH(data!$B87,raw_data!$F$3:$F$330,0), MATCH(data!O$3,raw_data!$A$3:$CR$3,0))</f>
        <v>1</v>
      </c>
      <c r="P87" s="20">
        <f>INDEX(raw_data!$A$3:$CR$330,MATCH(data!$B87,raw_data!$F$3:$F$330,0), MATCH(data!P$3,raw_data!$A$3:$CR$3,0))</f>
        <v>4</v>
      </c>
      <c r="Q87" s="20">
        <f>INDEX(raw_data!$A$3:$CR$330,MATCH(data!$B87,raw_data!$F$3:$F$330,0), MATCH(data!Q$3,raw_data!$A$3:$CR$3,0))</f>
        <v>0</v>
      </c>
      <c r="R87" s="20">
        <f>INDEX(raw_data!$A$3:$CR$330,MATCH(data!$B87,raw_data!$F$3:$F$330,0), MATCH(data!R$3,raw_data!$A$3:$CR$3,0))</f>
        <v>0</v>
      </c>
      <c r="S87" s="20">
        <f>INDEX(raw_data!$A$3:$CR$330,MATCH(data!$B87,raw_data!$F$3:$F$330,0), MATCH(data!S$3,raw_data!$A$3:$CR$3,0))</f>
        <v>0</v>
      </c>
      <c r="T87" s="20">
        <f>INDEX(raw_data!$A$3:$CR$330,MATCH(data!$B87,raw_data!$F$3:$F$330,0), MATCH(data!T$3,raw_data!$A$3:$CR$3,0))</f>
        <v>0</v>
      </c>
      <c r="U87" s="20">
        <f>INDEX(raw_data!$A$3:$CR$330,MATCH(data!$B87,raw_data!$F$3:$F$330,0), MATCH(data!U$3,raw_data!$A$3:$CR$3,0))</f>
        <v>0</v>
      </c>
      <c r="V87" s="20">
        <f>INDEX(raw_data!$A$3:$CR$330,MATCH(data!$B87,raw_data!$F$3:$F$330,0), MATCH(data!V$3,raw_data!$A$3:$CR$3,0))</f>
        <v>0</v>
      </c>
      <c r="W87" s="20">
        <v>0</v>
      </c>
      <c r="X87" s="20">
        <f>INDEX(raw_data!$A$3:$CR$330,MATCH(data!$B87,raw_data!$F$3:$F$330,0), MATCH(data!X$3,raw_data!$A$3:$CR$3,0))</f>
        <v>0</v>
      </c>
      <c r="Y87" s="20">
        <f>INDEX(raw_data!$A$3:$CR$330,MATCH(data!$B87,raw_data!$F$3:$F$330,0), MATCH(data!Y$3,raw_data!$A$3:$CR$3,0))</f>
        <v>0</v>
      </c>
      <c r="Z87" s="20">
        <f>INDEX(raw_data!$A$3:$CR$330,MATCH(data!$B87,raw_data!$F$3:$F$330,0), MATCH(data!Z$3,raw_data!$A$3:$CR$3,0))</f>
        <v>0</v>
      </c>
      <c r="AA87" s="20">
        <f>INDEX(raw_data!$A$3:$CR$330,MATCH(data!$B87,raw_data!$F$3:$F$330,0), MATCH(data!AA$3,raw_data!$A$3:$CR$3,0))</f>
        <v>0</v>
      </c>
      <c r="AB87" s="20">
        <f>INDEX(raw_data!$A$3:$CR$330,MATCH(data!$B87,raw_data!$F$3:$F$330,0), MATCH(data!AB$3,raw_data!$A$3:$CR$3,0))</f>
        <v>0</v>
      </c>
      <c r="AC87" s="20">
        <f>INDEX(raw_data!$A$3:$CR$330,MATCH(data!$B87,raw_data!$F$3:$F$330,0), MATCH(data!AC$3,raw_data!$A$3:$CR$3,0))</f>
        <v>0</v>
      </c>
      <c r="AD87" s="20">
        <f>INDEX(raw_data!$A$3:$CR$330,MATCH(data!$B87,raw_data!$F$3:$F$330,0), MATCH(data!AD$3,raw_data!$A$3:$CR$3,0))</f>
        <v>0</v>
      </c>
      <c r="AE87" s="20">
        <f>INDEX(raw_data!$A$3:$CR$330,MATCH(data!$B87,raw_data!$F$3:$F$330,0), MATCH(data!AE$3,raw_data!$A$3:$CR$3,0))</f>
        <v>0</v>
      </c>
      <c r="AF87" s="20">
        <f>INDEX(raw_data!$A$3:$CR$330,MATCH(data!$B87,raw_data!$F$3:$F$330,0), MATCH(data!AF$3,raw_data!$A$3:$CR$3,0))</f>
        <v>0</v>
      </c>
      <c r="AG87" s="20" t="str">
        <f>INDEX(raw_data!$A$3:$CR$330,MATCH(data!$B87,raw_data!$F$3:$F$330,0), MATCH(data!AG$3,raw_data!$A$3:$CR$3,0))</f>
        <v>Stanciole (2012); BMJ</v>
      </c>
      <c r="AH87" s="20" t="str">
        <f>INDEX(raw_data!$A$3:$CR$330,MATCH(data!$B87,raw_data!$F$3:$F$330,0), MATCH(data!AH$3,raw_data!$A$3:$CR$3,0))</f>
        <v>Inhaled bronchodilator</v>
      </c>
      <c r="AI87" s="61">
        <f t="shared" si="6"/>
        <v>5894.761337628096</v>
      </c>
    </row>
    <row r="88" spans="1:35">
      <c r="A88" s="20" t="str">
        <f>INDEX(raw_data!$A$3:$CR$330,MATCH(data!$B88,raw_data!$F$3:$F$330,0), MATCH(data!A$3,raw_data!$A$3:$CR$3,0))</f>
        <v>NCDs</v>
      </c>
      <c r="B88" s="22" t="s">
        <v>869</v>
      </c>
      <c r="C88" s="20" t="str">
        <f>INDEX(raw_data!$A$3:$CR$330,MATCH(data!$B88,raw_data!$F$3:$F$330,0), MATCH(data!C$3,raw_data!$A$3:$CR$3,0))</f>
        <v>COPD - treatment of severe exacerbations</v>
      </c>
      <c r="D88" s="20" t="str">
        <f>INDEX(raw_data!$A$3:$CR$330,MATCH(data!$B88,raw_data!$F$3:$F$330,0), MATCH(data!D$3,raw_data!$A$3:$CR$3,0))</f>
        <v>1 year</v>
      </c>
      <c r="E88" s="61">
        <f>INDEX(raw_data!$A$3:$CR$330,MATCH(data!$B88,raw_data!$F$3:$F$330,0), MATCH(data!E$3,raw_data!$A$3:$CR$3,0))</f>
        <v>8.1655913145487948E-3</v>
      </c>
      <c r="F88" s="61">
        <f>INDEX(raw_data!$A$3:$CR$330,MATCH(data!$B88,raw_data!$F$3:$F$330,0), MATCH(data!F$3,raw_data!$A$3:$CR$3,0))</f>
        <v>62.469109298929297</v>
      </c>
      <c r="G88" s="61">
        <f t="shared" si="5"/>
        <v>-0.39747797556161546</v>
      </c>
      <c r="H88" s="87">
        <f>INDEX(raw_data!$A$3:$CR$330,MATCH(data!$B88,raw_data!$F$3:$F$330,0), MATCH(data!H$3,raw_data!$A$3:$CR$3,0))</f>
        <v>5</v>
      </c>
      <c r="I88" s="87">
        <f>INDEX(raw_data!$A$3:$CR$330,MATCH(data!$B88,raw_data!$F$3:$F$330,0), MATCH(data!I$3,raw_data!$A$3:$CR$3,0))</f>
        <v>1897.518</v>
      </c>
      <c r="J88" s="87">
        <f>INDEX(raw_data!$A$3:$CR$330,MATCH(data!$B88,raw_data!$F$3:$F$330,0), MATCH(data!J$3,raw_data!$A$3:$CR$3,0))</f>
        <v>37950.36</v>
      </c>
      <c r="K88" s="61">
        <f>INDEX(raw_data!$A$3:$CR$330,MATCH(data!$B88,raw_data!$F$3:$F$330,0), MATCH(data!K$3,raw_data!$A$3:$CR$3,0))</f>
        <v>0.43700279701363343</v>
      </c>
      <c r="L88" s="20">
        <f>INDEX(raw_data!$A$3:$CR$330,MATCH(data!$B88,raw_data!$F$3:$F$330,0), MATCH(data!L$3,raw_data!$A$3:$CR$3,0))</f>
        <v>3.5</v>
      </c>
      <c r="M88" s="20">
        <f>INDEX(raw_data!$A$3:$CR$330,MATCH(data!$B88,raw_data!$F$3:$F$330,0), MATCH(data!M$3,raw_data!$A$3:$CR$3,0))</f>
        <v>6</v>
      </c>
      <c r="N88" s="20">
        <f>INDEX(raw_data!$A$3:$CR$330,MATCH(data!$B88,raw_data!$F$3:$F$330,0), MATCH(data!N$3,raw_data!$A$3:$CR$3,0))</f>
        <v>0</v>
      </c>
      <c r="O88" s="20">
        <f>INDEX(raw_data!$A$3:$CR$330,MATCH(data!$B88,raw_data!$F$3:$F$330,0), MATCH(data!O$3,raw_data!$A$3:$CR$3,0))</f>
        <v>1</v>
      </c>
      <c r="P88" s="20">
        <f>INDEX(raw_data!$A$3:$CR$330,MATCH(data!$B88,raw_data!$F$3:$F$330,0), MATCH(data!P$3,raw_data!$A$3:$CR$3,0))</f>
        <v>4</v>
      </c>
      <c r="Q88" s="20">
        <f>INDEX(raw_data!$A$3:$CR$330,MATCH(data!$B88,raw_data!$F$3:$F$330,0), MATCH(data!Q$3,raw_data!$A$3:$CR$3,0))</f>
        <v>0</v>
      </c>
      <c r="R88" s="20">
        <f>INDEX(raw_data!$A$3:$CR$330,MATCH(data!$B88,raw_data!$F$3:$F$330,0), MATCH(data!R$3,raw_data!$A$3:$CR$3,0))</f>
        <v>0</v>
      </c>
      <c r="S88" s="20">
        <f>INDEX(raw_data!$A$3:$CR$330,MATCH(data!$B88,raw_data!$F$3:$F$330,0), MATCH(data!S$3,raw_data!$A$3:$CR$3,0))</f>
        <v>0</v>
      </c>
      <c r="T88" s="20">
        <f>INDEX(raw_data!$A$3:$CR$330,MATCH(data!$B88,raw_data!$F$3:$F$330,0), MATCH(data!T$3,raw_data!$A$3:$CR$3,0))</f>
        <v>0</v>
      </c>
      <c r="U88" s="20">
        <f>INDEX(raw_data!$A$3:$CR$330,MATCH(data!$B88,raw_data!$F$3:$F$330,0), MATCH(data!U$3,raw_data!$A$3:$CR$3,0))</f>
        <v>0</v>
      </c>
      <c r="V88" s="20">
        <f>INDEX(raw_data!$A$3:$CR$330,MATCH(data!$B88,raw_data!$F$3:$F$330,0), MATCH(data!V$3,raw_data!$A$3:$CR$3,0))</f>
        <v>0</v>
      </c>
      <c r="W88" s="20">
        <v>0</v>
      </c>
      <c r="X88" s="20">
        <f>INDEX(raw_data!$A$3:$CR$330,MATCH(data!$B88,raw_data!$F$3:$F$330,0), MATCH(data!X$3,raw_data!$A$3:$CR$3,0))</f>
        <v>0</v>
      </c>
      <c r="Y88" s="20">
        <f>INDEX(raw_data!$A$3:$CR$330,MATCH(data!$B88,raw_data!$F$3:$F$330,0), MATCH(data!Y$3,raw_data!$A$3:$CR$3,0))</f>
        <v>0</v>
      </c>
      <c r="Z88" s="20">
        <f>INDEX(raw_data!$A$3:$CR$330,MATCH(data!$B88,raw_data!$F$3:$F$330,0), MATCH(data!Z$3,raw_data!$A$3:$CR$3,0))</f>
        <v>0</v>
      </c>
      <c r="AA88" s="20">
        <f>INDEX(raw_data!$A$3:$CR$330,MATCH(data!$B88,raw_data!$F$3:$F$330,0), MATCH(data!AA$3,raw_data!$A$3:$CR$3,0))</f>
        <v>0</v>
      </c>
      <c r="AB88" s="20">
        <f>INDEX(raw_data!$A$3:$CR$330,MATCH(data!$B88,raw_data!$F$3:$F$330,0), MATCH(data!AB$3,raw_data!$A$3:$CR$3,0))</f>
        <v>0</v>
      </c>
      <c r="AC88" s="20">
        <f>INDEX(raw_data!$A$3:$CR$330,MATCH(data!$B88,raw_data!$F$3:$F$330,0), MATCH(data!AC$3,raw_data!$A$3:$CR$3,0))</f>
        <v>0</v>
      </c>
      <c r="AD88" s="20">
        <f>INDEX(raw_data!$A$3:$CR$330,MATCH(data!$B88,raw_data!$F$3:$F$330,0), MATCH(data!AD$3,raw_data!$A$3:$CR$3,0))</f>
        <v>0</v>
      </c>
      <c r="AE88" s="20">
        <f>INDEX(raw_data!$A$3:$CR$330,MATCH(data!$B88,raw_data!$F$3:$F$330,0), MATCH(data!AE$3,raw_data!$A$3:$CR$3,0))</f>
        <v>0</v>
      </c>
      <c r="AF88" s="20">
        <f>INDEX(raw_data!$A$3:$CR$330,MATCH(data!$B88,raw_data!$F$3:$F$330,0), MATCH(data!AF$3,raw_data!$A$3:$CR$3,0))</f>
        <v>0</v>
      </c>
      <c r="AG88" s="20" t="str">
        <f>INDEX(raw_data!$A$3:$CR$330,MATCH(data!$B88,raw_data!$F$3:$F$330,0), MATCH(data!AG$3,raw_data!$A$3:$CR$3,0))</f>
        <v>Stanciole (2012); BMJ</v>
      </c>
      <c r="AH88" s="20" t="str">
        <f>INDEX(raw_data!$A$3:$CR$330,MATCH(data!$B88,raw_data!$F$3:$F$330,0), MATCH(data!AH$3,raw_data!$A$3:$CR$3,0))</f>
        <v>Treatment of severe exacerbations</v>
      </c>
      <c r="AI88" s="61">
        <f t="shared" si="6"/>
        <v>7650.2860469672114</v>
      </c>
    </row>
    <row r="89" spans="1:35">
      <c r="A89" s="20" t="str">
        <f>INDEX(raw_data!$A$3:$CR$330,MATCH(data!$B89,raw_data!$F$3:$F$330,0), MATCH(data!A$3,raw_data!$A$3:$CR$3,0))</f>
        <v>NCDs</v>
      </c>
      <c r="B89" s="22" t="s">
        <v>873</v>
      </c>
      <c r="C89" s="20" t="str">
        <f>INDEX(raw_data!$A$3:$CR$330,MATCH(data!$B89,raw_data!$F$3:$F$330,0), MATCH(data!C$3,raw_data!$A$3:$CR$3,0))</f>
        <v>COPD - oxygen therapy and drugs</v>
      </c>
      <c r="D89" s="20" t="str">
        <f>INDEX(raw_data!$A$3:$CR$330,MATCH(data!$B89,raw_data!$F$3:$F$330,0), MATCH(data!D$3,raw_data!$A$3:$CR$3,0))</f>
        <v>1 year</v>
      </c>
      <c r="E89" s="61">
        <f>INDEX(raw_data!$A$3:$CR$330,MATCH(data!$B89,raw_data!$F$3:$F$330,0), MATCH(data!E$3,raw_data!$A$3:$CR$3,0))</f>
        <v>1.1665130449355422E-2</v>
      </c>
      <c r="F89" s="61">
        <f>INDEX(raw_data!$A$3:$CR$330,MATCH(data!$B89,raw_data!$F$3:$F$330,0), MATCH(data!F$3,raw_data!$A$3:$CR$3,0))</f>
        <v>200.47672279856943</v>
      </c>
      <c r="G89" s="61">
        <f t="shared" si="5"/>
        <v>-1.2901317708400566</v>
      </c>
      <c r="H89" s="87">
        <f>INDEX(raw_data!$A$3:$CR$330,MATCH(data!$B89,raw_data!$F$3:$F$330,0), MATCH(data!H$3,raw_data!$A$3:$CR$3,0))</f>
        <v>5</v>
      </c>
      <c r="I89" s="87">
        <f>INDEX(raw_data!$A$3:$CR$330,MATCH(data!$B89,raw_data!$F$3:$F$330,0), MATCH(data!I$3,raw_data!$A$3:$CR$3,0))</f>
        <v>1897.518</v>
      </c>
      <c r="J89" s="87">
        <f>INDEX(raw_data!$A$3:$CR$330,MATCH(data!$B89,raw_data!$F$3:$F$330,0), MATCH(data!J$3,raw_data!$A$3:$CR$3,0))</f>
        <v>37950.36</v>
      </c>
      <c r="K89" s="61">
        <f>INDEX(raw_data!$A$3:$CR$330,MATCH(data!$B89,raw_data!$F$3:$F$330,0), MATCH(data!K$3,raw_data!$A$3:$CR$3,0))</f>
        <v>43.225580177450766</v>
      </c>
      <c r="L89" s="20">
        <f>INDEX(raw_data!$A$3:$CR$330,MATCH(data!$B89,raw_data!$F$3:$F$330,0), MATCH(data!L$3,raw_data!$A$3:$CR$3,0))</f>
        <v>5</v>
      </c>
      <c r="M89" s="20">
        <f>INDEX(raw_data!$A$3:$CR$330,MATCH(data!$B89,raw_data!$F$3:$F$330,0), MATCH(data!M$3,raw_data!$A$3:$CR$3,0))</f>
        <v>7</v>
      </c>
      <c r="N89" s="20">
        <f>INDEX(raw_data!$A$3:$CR$330,MATCH(data!$B89,raw_data!$F$3:$F$330,0), MATCH(data!N$3,raw_data!$A$3:$CR$3,0))</f>
        <v>0</v>
      </c>
      <c r="O89" s="20">
        <f>INDEX(raw_data!$A$3:$CR$330,MATCH(data!$B89,raw_data!$F$3:$F$330,0), MATCH(data!O$3,raw_data!$A$3:$CR$3,0))</f>
        <v>12</v>
      </c>
      <c r="P89" s="20">
        <f>INDEX(raw_data!$A$3:$CR$330,MATCH(data!$B89,raw_data!$F$3:$F$330,0), MATCH(data!P$3,raw_data!$A$3:$CR$3,0))</f>
        <v>28</v>
      </c>
      <c r="Q89" s="20">
        <f>INDEX(raw_data!$A$3:$CR$330,MATCH(data!$B89,raw_data!$F$3:$F$330,0), MATCH(data!Q$3,raw_data!$A$3:$CR$3,0))</f>
        <v>2</v>
      </c>
      <c r="R89" s="20">
        <f>INDEX(raw_data!$A$3:$CR$330,MATCH(data!$B89,raw_data!$F$3:$F$330,0), MATCH(data!R$3,raw_data!$A$3:$CR$3,0))</f>
        <v>0</v>
      </c>
      <c r="S89" s="20">
        <f>INDEX(raw_data!$A$3:$CR$330,MATCH(data!$B89,raw_data!$F$3:$F$330,0), MATCH(data!S$3,raw_data!$A$3:$CR$3,0))</f>
        <v>0</v>
      </c>
      <c r="T89" s="20">
        <f>INDEX(raw_data!$A$3:$CR$330,MATCH(data!$B89,raw_data!$F$3:$F$330,0), MATCH(data!T$3,raw_data!$A$3:$CR$3,0))</f>
        <v>0</v>
      </c>
      <c r="U89" s="20">
        <f>INDEX(raw_data!$A$3:$CR$330,MATCH(data!$B89,raw_data!$F$3:$F$330,0), MATCH(data!U$3,raw_data!$A$3:$CR$3,0))</f>
        <v>0</v>
      </c>
      <c r="V89" s="20">
        <f>INDEX(raw_data!$A$3:$CR$330,MATCH(data!$B89,raw_data!$F$3:$F$330,0), MATCH(data!V$3,raw_data!$A$3:$CR$3,0))</f>
        <v>0</v>
      </c>
      <c r="W89" s="20">
        <v>0</v>
      </c>
      <c r="X89" s="20">
        <f>INDEX(raw_data!$A$3:$CR$330,MATCH(data!$B89,raw_data!$F$3:$F$330,0), MATCH(data!X$3,raw_data!$A$3:$CR$3,0))</f>
        <v>0</v>
      </c>
      <c r="Y89" s="20">
        <f>INDEX(raw_data!$A$3:$CR$330,MATCH(data!$B89,raw_data!$F$3:$F$330,0), MATCH(data!Y$3,raw_data!$A$3:$CR$3,0))</f>
        <v>0</v>
      </c>
      <c r="Z89" s="20">
        <f>INDEX(raw_data!$A$3:$CR$330,MATCH(data!$B89,raw_data!$F$3:$F$330,0), MATCH(data!Z$3,raw_data!$A$3:$CR$3,0))</f>
        <v>0</v>
      </c>
      <c r="AA89" s="20">
        <f>INDEX(raw_data!$A$3:$CR$330,MATCH(data!$B89,raw_data!$F$3:$F$330,0), MATCH(data!AA$3,raw_data!$A$3:$CR$3,0))</f>
        <v>0</v>
      </c>
      <c r="AB89" s="20">
        <f>INDEX(raw_data!$A$3:$CR$330,MATCH(data!$B89,raw_data!$F$3:$F$330,0), MATCH(data!AB$3,raw_data!$A$3:$CR$3,0))</f>
        <v>0</v>
      </c>
      <c r="AC89" s="20">
        <f>INDEX(raw_data!$A$3:$CR$330,MATCH(data!$B89,raw_data!$F$3:$F$330,0), MATCH(data!AC$3,raw_data!$A$3:$CR$3,0))</f>
        <v>0</v>
      </c>
      <c r="AD89" s="20">
        <f>INDEX(raw_data!$A$3:$CR$330,MATCH(data!$B89,raw_data!$F$3:$F$330,0), MATCH(data!AD$3,raw_data!$A$3:$CR$3,0))</f>
        <v>0</v>
      </c>
      <c r="AE89" s="20">
        <f>INDEX(raw_data!$A$3:$CR$330,MATCH(data!$B89,raw_data!$F$3:$F$330,0), MATCH(data!AE$3,raw_data!$A$3:$CR$3,0))</f>
        <v>0</v>
      </c>
      <c r="AF89" s="20">
        <f>INDEX(raw_data!$A$3:$CR$330,MATCH(data!$B89,raw_data!$F$3:$F$330,0), MATCH(data!AF$3,raw_data!$A$3:$CR$3,0))</f>
        <v>0</v>
      </c>
      <c r="AG89" s="20" t="str">
        <f>INDEX(raw_data!$A$3:$CR$330,MATCH(data!$B89,raw_data!$F$3:$F$330,0), MATCH(data!AG$3,raw_data!$A$3:$CR$3,0))</f>
        <v>Stanciole (2012); BMJ</v>
      </c>
      <c r="AH89" s="20" t="str">
        <f>INDEX(raw_data!$A$3:$CR$330,MATCH(data!$B89,raw_data!$F$3:$F$330,0), MATCH(data!AH$3,raw_data!$A$3:$CR$3,0))</f>
        <v>Oxygen therapy + drugs</v>
      </c>
      <c r="AI89" s="61">
        <f t="shared" si="6"/>
        <v>17185.982074435105</v>
      </c>
    </row>
    <row r="90" spans="1:35">
      <c r="A90" s="20" t="str">
        <f>INDEX(raw_data!$A$3:$CR$330,MATCH(data!$B90,raw_data!$F$3:$F$330,0), MATCH(data!A$3,raw_data!$A$3:$CR$3,0))</f>
        <v>NCDs</v>
      </c>
      <c r="B90" s="22" t="s">
        <v>883</v>
      </c>
      <c r="C90" s="20" t="str">
        <f>INDEX(raw_data!$A$3:$CR$330,MATCH(data!$B90,raw_data!$F$3:$F$330,0), MATCH(data!C$3,raw_data!$A$3:$CR$3,0))</f>
        <v>Asthma: Inhaled short acting beta agonist for intermittent asthma</v>
      </c>
      <c r="D90" s="20" t="str">
        <f>INDEX(raw_data!$A$3:$CR$330,MATCH(data!$B90,raw_data!$F$3:$F$330,0), MATCH(data!D$3,raw_data!$A$3:$CR$3,0))</f>
        <v>1 year</v>
      </c>
      <c r="E90" s="61">
        <f>INDEX(raw_data!$A$3:$CR$330,MATCH(data!$B90,raw_data!$F$3:$F$330,0), MATCH(data!E$3,raw_data!$A$3:$CR$3,0))</f>
        <v>1.047475056118023E-2</v>
      </c>
      <c r="F90" s="61">
        <f>INDEX(raw_data!$A$3:$CR$330,MATCH(data!$B90,raw_data!$F$3:$F$330,0), MATCH(data!F$3,raw_data!$A$3:$CR$3,0))</f>
        <v>61.74615462934343</v>
      </c>
      <c r="G90" s="61">
        <f t="shared" si="5"/>
        <v>-0.39047430547351736</v>
      </c>
      <c r="H90" s="87">
        <f>INDEX(raw_data!$A$3:$CR$330,MATCH(data!$B90,raw_data!$F$3:$F$330,0), MATCH(data!H$3,raw_data!$A$3:$CR$3,0))</f>
        <v>36</v>
      </c>
      <c r="I90" s="87">
        <f>INDEX(raw_data!$A$3:$CR$330,MATCH(data!$B90,raw_data!$F$3:$F$330,0), MATCH(data!I$3,raw_data!$A$3:$CR$3,0))</f>
        <v>88245.446400000001</v>
      </c>
      <c r="J90" s="87">
        <f>INDEX(raw_data!$A$3:$CR$330,MATCH(data!$B90,raw_data!$F$3:$F$330,0), MATCH(data!J$3,raw_data!$A$3:$CR$3,0))</f>
        <v>245126.24</v>
      </c>
      <c r="K90" s="61">
        <f>INDEX(raw_data!$A$3:$CR$330,MATCH(data!$B90,raw_data!$F$3:$F$330,0), MATCH(data!K$3,raw_data!$A$3:$CR$3,0))</f>
        <v>18.018137916576499</v>
      </c>
      <c r="L90" s="20">
        <f>INDEX(raw_data!$A$3:$CR$330,MATCH(data!$B90,raw_data!$F$3:$F$330,0), MATCH(data!L$3,raw_data!$A$3:$CR$3,0))</f>
        <v>3.5</v>
      </c>
      <c r="M90" s="20">
        <f>INDEX(raw_data!$A$3:$CR$330,MATCH(data!$B90,raw_data!$F$3:$F$330,0), MATCH(data!M$3,raw_data!$A$3:$CR$3,0))</f>
        <v>6</v>
      </c>
      <c r="N90" s="20">
        <f>INDEX(raw_data!$A$3:$CR$330,MATCH(data!$B90,raw_data!$F$3:$F$330,0), MATCH(data!N$3,raw_data!$A$3:$CR$3,0))</f>
        <v>0</v>
      </c>
      <c r="O90" s="20">
        <f>INDEX(raw_data!$A$3:$CR$330,MATCH(data!$B90,raw_data!$F$3:$F$330,0), MATCH(data!O$3,raw_data!$A$3:$CR$3,0))</f>
        <v>1</v>
      </c>
      <c r="P90" s="20">
        <f>INDEX(raw_data!$A$3:$CR$330,MATCH(data!$B90,raw_data!$F$3:$F$330,0), MATCH(data!P$3,raw_data!$A$3:$CR$3,0))</f>
        <v>4</v>
      </c>
      <c r="Q90" s="20">
        <f>INDEX(raw_data!$A$3:$CR$330,MATCH(data!$B90,raw_data!$F$3:$F$330,0), MATCH(data!Q$3,raw_data!$A$3:$CR$3,0))</f>
        <v>0</v>
      </c>
      <c r="R90" s="20">
        <f>INDEX(raw_data!$A$3:$CR$330,MATCH(data!$B90,raw_data!$F$3:$F$330,0), MATCH(data!R$3,raw_data!$A$3:$CR$3,0))</f>
        <v>0</v>
      </c>
      <c r="S90" s="20">
        <f>INDEX(raw_data!$A$3:$CR$330,MATCH(data!$B90,raw_data!$F$3:$F$330,0), MATCH(data!S$3,raw_data!$A$3:$CR$3,0))</f>
        <v>0</v>
      </c>
      <c r="T90" s="20">
        <f>INDEX(raw_data!$A$3:$CR$330,MATCH(data!$B90,raw_data!$F$3:$F$330,0), MATCH(data!T$3,raw_data!$A$3:$CR$3,0))</f>
        <v>0</v>
      </c>
      <c r="U90" s="20">
        <f>INDEX(raw_data!$A$3:$CR$330,MATCH(data!$B90,raw_data!$F$3:$F$330,0), MATCH(data!U$3,raw_data!$A$3:$CR$3,0))</f>
        <v>0</v>
      </c>
      <c r="V90" s="20">
        <f>INDEX(raw_data!$A$3:$CR$330,MATCH(data!$B90,raw_data!$F$3:$F$330,0), MATCH(data!V$3,raw_data!$A$3:$CR$3,0))</f>
        <v>0</v>
      </c>
      <c r="W90" s="20">
        <v>0</v>
      </c>
      <c r="X90" s="20">
        <f>INDEX(raw_data!$A$3:$CR$330,MATCH(data!$B90,raw_data!$F$3:$F$330,0), MATCH(data!X$3,raw_data!$A$3:$CR$3,0))</f>
        <v>0</v>
      </c>
      <c r="Y90" s="20">
        <f>INDEX(raw_data!$A$3:$CR$330,MATCH(data!$B90,raw_data!$F$3:$F$330,0), MATCH(data!Y$3,raw_data!$A$3:$CR$3,0))</f>
        <v>0</v>
      </c>
      <c r="Z90" s="20">
        <f>INDEX(raw_data!$A$3:$CR$330,MATCH(data!$B90,raw_data!$F$3:$F$330,0), MATCH(data!Z$3,raw_data!$A$3:$CR$3,0))</f>
        <v>0</v>
      </c>
      <c r="AA90" s="20">
        <f>INDEX(raw_data!$A$3:$CR$330,MATCH(data!$B90,raw_data!$F$3:$F$330,0), MATCH(data!AA$3,raw_data!$A$3:$CR$3,0))</f>
        <v>0</v>
      </c>
      <c r="AB90" s="20">
        <f>INDEX(raw_data!$A$3:$CR$330,MATCH(data!$B90,raw_data!$F$3:$F$330,0), MATCH(data!AB$3,raw_data!$A$3:$CR$3,0))</f>
        <v>0</v>
      </c>
      <c r="AC90" s="20">
        <f>INDEX(raw_data!$A$3:$CR$330,MATCH(data!$B90,raw_data!$F$3:$F$330,0), MATCH(data!AC$3,raw_data!$A$3:$CR$3,0))</f>
        <v>0</v>
      </c>
      <c r="AD90" s="20">
        <f>INDEX(raw_data!$A$3:$CR$330,MATCH(data!$B90,raw_data!$F$3:$F$330,0), MATCH(data!AD$3,raw_data!$A$3:$CR$3,0))</f>
        <v>0</v>
      </c>
      <c r="AE90" s="20">
        <f>INDEX(raw_data!$A$3:$CR$330,MATCH(data!$B90,raw_data!$F$3:$F$330,0), MATCH(data!AE$3,raw_data!$A$3:$CR$3,0))</f>
        <v>0</v>
      </c>
      <c r="AF90" s="20">
        <f>INDEX(raw_data!$A$3:$CR$330,MATCH(data!$B90,raw_data!$F$3:$F$330,0), MATCH(data!AF$3,raw_data!$A$3:$CR$3,0))</f>
        <v>0</v>
      </c>
      <c r="AG90" s="20" t="str">
        <f>INDEX(raw_data!$A$3:$CR$330,MATCH(data!$B90,raw_data!$F$3:$F$330,0), MATCH(data!AG$3,raw_data!$A$3:$CR$3,0))</f>
        <v>Stanciole (2012); BMJ</v>
      </c>
      <c r="AH90" s="20" t="str">
        <f>INDEX(raw_data!$A$3:$CR$330,MATCH(data!$B90,raw_data!$F$3:$F$330,0), MATCH(data!AH$3,raw_data!$A$3:$CR$3,0))</f>
        <v>Inhaled bronchodilator</v>
      </c>
      <c r="AI90" s="61">
        <f t="shared" si="6"/>
        <v>5894.761337628096</v>
      </c>
    </row>
    <row r="91" spans="1:35">
      <c r="A91" s="20" t="str">
        <f>INDEX(raw_data!$A$3:$CR$330,MATCH(data!$B91,raw_data!$F$3:$F$330,0), MATCH(data!A$3,raw_data!$A$3:$CR$3,0))</f>
        <v>NCDs</v>
      </c>
      <c r="B91" s="22" t="s">
        <v>887</v>
      </c>
      <c r="C91" s="20" t="str">
        <f>INDEX(raw_data!$A$3:$CR$330,MATCH(data!$B91,raw_data!$F$3:$F$330,0), MATCH(data!C$3,raw_data!$A$3:$CR$3,0))</f>
        <v>Asthma: Low dose inhaled beclometasone + SABA</v>
      </c>
      <c r="D91" s="20" t="str">
        <f>INDEX(raw_data!$A$3:$CR$330,MATCH(data!$B91,raw_data!$F$3:$F$330,0), MATCH(data!D$3,raw_data!$A$3:$CR$3,0))</f>
        <v>1 year</v>
      </c>
      <c r="E91" s="61">
        <f>INDEX(raw_data!$A$3:$CR$330,MATCH(data!$B91,raw_data!$F$3:$F$330,0), MATCH(data!E$3,raw_data!$A$3:$CR$3,0))</f>
        <v>4.0634808211475037E-3</v>
      </c>
      <c r="F91" s="61">
        <f>INDEX(raw_data!$A$3:$CR$330,MATCH(data!$B91,raw_data!$F$3:$F$330,0), MATCH(data!F$3,raw_data!$A$3:$CR$3,0))</f>
        <v>10.112297395017196</v>
      </c>
      <c r="G91" s="61">
        <f t="shared" si="5"/>
        <v>-6.1600787977665453E-2</v>
      </c>
      <c r="H91" s="87">
        <f>INDEX(raw_data!$A$3:$CR$330,MATCH(data!$B91,raw_data!$F$3:$F$330,0), MATCH(data!H$3,raw_data!$A$3:$CR$3,0))</f>
        <v>36</v>
      </c>
      <c r="I91" s="87">
        <f>INDEX(raw_data!$A$3:$CR$330,MATCH(data!$B91,raw_data!$F$3:$F$330,0), MATCH(data!I$3,raw_data!$A$3:$CR$3,0))</f>
        <v>176490.8928</v>
      </c>
      <c r="J91" s="87">
        <f>INDEX(raw_data!$A$3:$CR$330,MATCH(data!$B91,raw_data!$F$3:$F$330,0), MATCH(data!J$3,raw_data!$A$3:$CR$3,0))</f>
        <v>490252.48</v>
      </c>
      <c r="K91" s="61">
        <f>INDEX(raw_data!$A$3:$CR$330,MATCH(data!$B91,raw_data!$F$3:$F$330,0), MATCH(data!K$3,raw_data!$A$3:$CR$3,0))</f>
        <v>48.812773628543603</v>
      </c>
      <c r="L91" s="20">
        <f>INDEX(raw_data!$A$3:$CR$330,MATCH(data!$B91,raw_data!$F$3:$F$330,0), MATCH(data!L$3,raw_data!$A$3:$CR$3,0))</f>
        <v>3.5</v>
      </c>
      <c r="M91" s="20">
        <f>INDEX(raw_data!$A$3:$CR$330,MATCH(data!$B91,raw_data!$F$3:$F$330,0), MATCH(data!M$3,raw_data!$A$3:$CR$3,0))</f>
        <v>6</v>
      </c>
      <c r="N91" s="20">
        <f>INDEX(raw_data!$A$3:$CR$330,MATCH(data!$B91,raw_data!$F$3:$F$330,0), MATCH(data!N$3,raw_data!$A$3:$CR$3,0))</f>
        <v>0</v>
      </c>
      <c r="O91" s="20">
        <f>INDEX(raw_data!$A$3:$CR$330,MATCH(data!$B91,raw_data!$F$3:$F$330,0), MATCH(data!O$3,raw_data!$A$3:$CR$3,0))</f>
        <v>1</v>
      </c>
      <c r="P91" s="20">
        <f>INDEX(raw_data!$A$3:$CR$330,MATCH(data!$B91,raw_data!$F$3:$F$330,0), MATCH(data!P$3,raw_data!$A$3:$CR$3,0))</f>
        <v>4</v>
      </c>
      <c r="Q91" s="20">
        <f>INDEX(raw_data!$A$3:$CR$330,MATCH(data!$B91,raw_data!$F$3:$F$330,0), MATCH(data!Q$3,raw_data!$A$3:$CR$3,0))</f>
        <v>0</v>
      </c>
      <c r="R91" s="20">
        <f>INDEX(raw_data!$A$3:$CR$330,MATCH(data!$B91,raw_data!$F$3:$F$330,0), MATCH(data!R$3,raw_data!$A$3:$CR$3,0))</f>
        <v>0</v>
      </c>
      <c r="S91" s="20">
        <f>INDEX(raw_data!$A$3:$CR$330,MATCH(data!$B91,raw_data!$F$3:$F$330,0), MATCH(data!S$3,raw_data!$A$3:$CR$3,0))</f>
        <v>0</v>
      </c>
      <c r="T91" s="20">
        <f>INDEX(raw_data!$A$3:$CR$330,MATCH(data!$B91,raw_data!$F$3:$F$330,0), MATCH(data!T$3,raw_data!$A$3:$CR$3,0))</f>
        <v>0</v>
      </c>
      <c r="U91" s="20">
        <f>INDEX(raw_data!$A$3:$CR$330,MATCH(data!$B91,raw_data!$F$3:$F$330,0), MATCH(data!U$3,raw_data!$A$3:$CR$3,0))</f>
        <v>0</v>
      </c>
      <c r="V91" s="20">
        <f>INDEX(raw_data!$A$3:$CR$330,MATCH(data!$B91,raw_data!$F$3:$F$330,0), MATCH(data!V$3,raw_data!$A$3:$CR$3,0))</f>
        <v>0</v>
      </c>
      <c r="W91" s="20">
        <v>0</v>
      </c>
      <c r="X91" s="20">
        <f>INDEX(raw_data!$A$3:$CR$330,MATCH(data!$B91,raw_data!$F$3:$F$330,0), MATCH(data!X$3,raw_data!$A$3:$CR$3,0))</f>
        <v>0</v>
      </c>
      <c r="Y91" s="20">
        <f>INDEX(raw_data!$A$3:$CR$330,MATCH(data!$B91,raw_data!$F$3:$F$330,0), MATCH(data!Y$3,raw_data!$A$3:$CR$3,0))</f>
        <v>0</v>
      </c>
      <c r="Z91" s="20">
        <f>INDEX(raw_data!$A$3:$CR$330,MATCH(data!$B91,raw_data!$F$3:$F$330,0), MATCH(data!Z$3,raw_data!$A$3:$CR$3,0))</f>
        <v>0</v>
      </c>
      <c r="AA91" s="20">
        <f>INDEX(raw_data!$A$3:$CR$330,MATCH(data!$B91,raw_data!$F$3:$F$330,0), MATCH(data!AA$3,raw_data!$A$3:$CR$3,0))</f>
        <v>0</v>
      </c>
      <c r="AB91" s="20">
        <f>INDEX(raw_data!$A$3:$CR$330,MATCH(data!$B91,raw_data!$F$3:$F$330,0), MATCH(data!AB$3,raw_data!$A$3:$CR$3,0))</f>
        <v>0</v>
      </c>
      <c r="AC91" s="20">
        <f>INDEX(raw_data!$A$3:$CR$330,MATCH(data!$B91,raw_data!$F$3:$F$330,0), MATCH(data!AC$3,raw_data!$A$3:$CR$3,0))</f>
        <v>0</v>
      </c>
      <c r="AD91" s="20">
        <f>INDEX(raw_data!$A$3:$CR$330,MATCH(data!$B91,raw_data!$F$3:$F$330,0), MATCH(data!AD$3,raw_data!$A$3:$CR$3,0))</f>
        <v>0</v>
      </c>
      <c r="AE91" s="20">
        <f>INDEX(raw_data!$A$3:$CR$330,MATCH(data!$B91,raw_data!$F$3:$F$330,0), MATCH(data!AE$3,raw_data!$A$3:$CR$3,0))</f>
        <v>0</v>
      </c>
      <c r="AF91" s="20">
        <f>INDEX(raw_data!$A$3:$CR$330,MATCH(data!$B91,raw_data!$F$3:$F$330,0), MATCH(data!AF$3,raw_data!$A$3:$CR$3,0))</f>
        <v>0</v>
      </c>
      <c r="AG91" s="20" t="str">
        <f>INDEX(raw_data!$A$3:$CR$330,MATCH(data!$B91,raw_data!$F$3:$F$330,0), MATCH(data!AG$3,raw_data!$A$3:$CR$3,0))</f>
        <v>Stanciole (2012); BMJ</v>
      </c>
      <c r="AH91" s="20" t="str">
        <f>INDEX(raw_data!$A$3:$CR$330,MATCH(data!$B91,raw_data!$F$3:$F$330,0), MATCH(data!AH$3,raw_data!$A$3:$CR$3,0))</f>
        <v>Low dose inhaled corticosteroids + long acting beta agonists</v>
      </c>
      <c r="AI91" s="61">
        <f t="shared" si="6"/>
        <v>2488.5800721366618</v>
      </c>
    </row>
    <row r="92" spans="1:35">
      <c r="A92" s="20" t="str">
        <f>INDEX(raw_data!$A$3:$CR$330,MATCH(data!$B92,raw_data!$F$3:$F$330,0), MATCH(data!A$3,raw_data!$A$3:$CR$3,0))</f>
        <v>NCDs</v>
      </c>
      <c r="B92" s="22" t="s">
        <v>909</v>
      </c>
      <c r="C92" s="20" t="str">
        <f>INDEX(raw_data!$A$3:$CR$330,MATCH(data!$B92,raw_data!$F$3:$F$330,0), MATCH(data!C$3,raw_data!$A$3:$CR$3,0))</f>
        <v>community-based management of hypertension</v>
      </c>
      <c r="D92" s="20" t="str">
        <f>INDEX(raw_data!$A$3:$CR$330,MATCH(data!$B92,raw_data!$F$3:$F$330,0), MATCH(data!D$3,raw_data!$A$3:$CR$3,0))</f>
        <v>1 year</v>
      </c>
      <c r="E92" s="61">
        <f>INDEX(raw_data!$A$3:$CR$330,MATCH(data!$B92,raw_data!$F$3:$F$330,0), MATCH(data!E$3,raw_data!$A$3:$CR$3,0))</f>
        <v>2.0500000000000001E-2</v>
      </c>
      <c r="F92" s="61">
        <f>INDEX(raw_data!$A$3:$CR$330,MATCH(data!$B92,raw_data!$F$3:$F$330,0), MATCH(data!F$3,raw_data!$A$3:$CR$3,0))</f>
        <v>7.3078399999999997</v>
      </c>
      <c r="G92" s="61">
        <f t="shared" si="5"/>
        <v>-2.6953506493506491E-2</v>
      </c>
      <c r="H92" s="87">
        <f>INDEX(raw_data!$A$3:$CR$330,MATCH(data!$B92,raw_data!$F$3:$F$330,0), MATCH(data!H$3,raw_data!$A$3:$CR$3,0))</f>
        <v>50</v>
      </c>
      <c r="I92" s="87">
        <f>INDEX(raw_data!$A$3:$CR$330,MATCH(data!$B92,raw_data!$F$3:$F$330,0), MATCH(data!I$3,raw_data!$A$3:$CR$3,0))</f>
        <v>7906</v>
      </c>
      <c r="J92" s="87">
        <f>INDEX(raw_data!$A$3:$CR$330,MATCH(data!$B92,raw_data!$F$3:$F$330,0), MATCH(data!J$3,raw_data!$A$3:$CR$3,0))</f>
        <v>15812</v>
      </c>
      <c r="K92" s="61">
        <f>INDEX(raw_data!$A$3:$CR$330,MATCH(data!$B92,raw_data!$F$3:$F$330,0), MATCH(data!K$3,raw_data!$A$3:$CR$3,0))</f>
        <v>9.9999999999999995E-7</v>
      </c>
      <c r="L92" s="20">
        <f>INDEX(raw_data!$A$3:$CR$330,MATCH(data!$B92,raw_data!$F$3:$F$330,0), MATCH(data!L$3,raw_data!$A$3:$CR$3,0))</f>
        <v>0</v>
      </c>
      <c r="M92" s="20">
        <f>INDEX(raw_data!$A$3:$CR$330,MATCH(data!$B92,raw_data!$F$3:$F$330,0), MATCH(data!M$3,raw_data!$A$3:$CR$3,0))</f>
        <v>0</v>
      </c>
      <c r="N92" s="20">
        <f>INDEX(raw_data!$A$3:$CR$330,MATCH(data!$B92,raw_data!$F$3:$F$330,0), MATCH(data!N$3,raw_data!$A$3:$CR$3,0))</f>
        <v>0</v>
      </c>
      <c r="O92" s="20">
        <f>INDEX(raw_data!$A$3:$CR$330,MATCH(data!$B92,raw_data!$F$3:$F$330,0), MATCH(data!O$3,raw_data!$A$3:$CR$3,0))</f>
        <v>60</v>
      </c>
      <c r="P92" s="20">
        <f>INDEX(raw_data!$A$3:$CR$330,MATCH(data!$B92,raw_data!$F$3:$F$330,0), MATCH(data!P$3,raw_data!$A$3:$CR$3,0))</f>
        <v>0</v>
      </c>
      <c r="Q92" s="20">
        <f>INDEX(raw_data!$A$3:$CR$330,MATCH(data!$B92,raw_data!$F$3:$F$330,0), MATCH(data!Q$3,raw_data!$A$3:$CR$3,0))</f>
        <v>0</v>
      </c>
      <c r="R92" s="20">
        <f>INDEX(raw_data!$A$3:$CR$330,MATCH(data!$B92,raw_data!$F$3:$F$330,0), MATCH(data!R$3,raw_data!$A$3:$CR$3,0))</f>
        <v>0</v>
      </c>
      <c r="S92" s="20">
        <f>INDEX(raw_data!$A$3:$CR$330,MATCH(data!$B92,raw_data!$F$3:$F$330,0), MATCH(data!S$3,raw_data!$A$3:$CR$3,0))</f>
        <v>0</v>
      </c>
      <c r="T92" s="20">
        <f>INDEX(raw_data!$A$3:$CR$330,MATCH(data!$B92,raw_data!$F$3:$F$330,0), MATCH(data!T$3,raw_data!$A$3:$CR$3,0))</f>
        <v>0</v>
      </c>
      <c r="U92" s="20">
        <f>INDEX(raw_data!$A$3:$CR$330,MATCH(data!$B92,raw_data!$F$3:$F$330,0), MATCH(data!U$3,raw_data!$A$3:$CR$3,0))</f>
        <v>0</v>
      </c>
      <c r="V92" s="20">
        <f>INDEX(raw_data!$A$3:$CR$330,MATCH(data!$B92,raw_data!$F$3:$F$330,0), MATCH(data!V$3,raw_data!$A$3:$CR$3,0))</f>
        <v>0</v>
      </c>
      <c r="W92" s="20">
        <v>0</v>
      </c>
      <c r="X92" s="20">
        <f>INDEX(raw_data!$A$3:$CR$330,MATCH(data!$B92,raw_data!$F$3:$F$330,0), MATCH(data!X$3,raw_data!$A$3:$CR$3,0))</f>
        <v>0</v>
      </c>
      <c r="Y92" s="20">
        <f>INDEX(raw_data!$A$3:$CR$330,MATCH(data!$B92,raw_data!$F$3:$F$330,0), MATCH(data!Y$3,raw_data!$A$3:$CR$3,0))</f>
        <v>0</v>
      </c>
      <c r="Z92" s="20">
        <f>INDEX(raw_data!$A$3:$CR$330,MATCH(data!$B92,raw_data!$F$3:$F$330,0), MATCH(data!Z$3,raw_data!$A$3:$CR$3,0))</f>
        <v>0</v>
      </c>
      <c r="AA92" s="20">
        <f>INDEX(raw_data!$A$3:$CR$330,MATCH(data!$B92,raw_data!$F$3:$F$330,0), MATCH(data!AA$3,raw_data!$A$3:$CR$3,0))</f>
        <v>0</v>
      </c>
      <c r="AB92" s="20">
        <f>INDEX(raw_data!$A$3:$CR$330,MATCH(data!$B92,raw_data!$F$3:$F$330,0), MATCH(data!AB$3,raw_data!$A$3:$CR$3,0))</f>
        <v>0</v>
      </c>
      <c r="AC92" s="20">
        <f>INDEX(raw_data!$A$3:$CR$330,MATCH(data!$B92,raw_data!$F$3:$F$330,0), MATCH(data!AC$3,raw_data!$A$3:$CR$3,0))</f>
        <v>0</v>
      </c>
      <c r="AD92" s="20">
        <f>INDEX(raw_data!$A$3:$CR$330,MATCH(data!$B92,raw_data!$F$3:$F$330,0), MATCH(data!AD$3,raw_data!$A$3:$CR$3,0))</f>
        <v>0</v>
      </c>
      <c r="AE92" s="20">
        <f>INDEX(raw_data!$A$3:$CR$330,MATCH(data!$B92,raw_data!$F$3:$F$330,0), MATCH(data!AE$3,raw_data!$A$3:$CR$3,0))</f>
        <v>0</v>
      </c>
      <c r="AF92" s="20">
        <f>INDEX(raw_data!$A$3:$CR$330,MATCH(data!$B92,raw_data!$F$3:$F$330,0), MATCH(data!AF$3,raw_data!$A$3:$CR$3,0))</f>
        <v>0</v>
      </c>
      <c r="AG92" s="20" t="str">
        <f>INDEX(raw_data!$A$3:$CR$330,MATCH(data!$B92,raw_data!$F$3:$F$330,0), MATCH(data!AG$3,raw_data!$A$3:$CR$3,0))</f>
        <v>Gaziano (2014); BMC Public Health</v>
      </c>
      <c r="AH92" s="20" t="str">
        <f>INDEX(raw_data!$A$3:$CR$330,MATCH(data!$B92,raw_data!$F$3:$F$330,0), MATCH(data!AH$3,raw_data!$A$3:$CR$3,0))</f>
        <v>Community health workers (CHW) visit patients twice yearly to increase hypertension adherence by monitoring blood pressure, teaching them about healthy lifestyle choices and encouraging follow-up visits</v>
      </c>
      <c r="AI92" s="61">
        <f t="shared" si="6"/>
        <v>356.47999999999996</v>
      </c>
    </row>
    <row r="93" spans="1:35">
      <c r="A93" s="20" t="str">
        <f>INDEX(raw_data!$A$3:$CR$330,MATCH(data!$B93,raw_data!$F$3:$F$330,0), MATCH(data!A$3,raw_data!$A$3:$CR$3,0))</f>
        <v>NCDs</v>
      </c>
      <c r="B93" s="22" t="s">
        <v>920</v>
      </c>
      <c r="C93" s="20" t="str">
        <f>INDEX(raw_data!$A$3:$CR$330,MATCH(data!$B93,raw_data!$F$3:$F$330,0), MATCH(data!C$3,raw_data!$A$3:$CR$3,0))</f>
        <v>Retinopathy Screening and photocoagulation for diabetics</v>
      </c>
      <c r="D93" s="20" t="str">
        <f>INDEX(raw_data!$A$3:$CR$330,MATCH(data!$B93,raw_data!$F$3:$F$330,0), MATCH(data!D$3,raw_data!$A$3:$CR$3,0))</f>
        <v>1 year</v>
      </c>
      <c r="E93" s="61">
        <f>INDEX(raw_data!$A$3:$CR$330,MATCH(data!$B93,raw_data!$F$3:$F$330,0), MATCH(data!E$3,raw_data!$A$3:$CR$3,0))</f>
        <v>1.529E-3</v>
      </c>
      <c r="F93" s="61">
        <f>INDEX(raw_data!$A$3:$CR$330,MATCH(data!$B93,raw_data!$F$3:$F$330,0), MATCH(data!F$3,raw_data!$A$3:$CR$3,0))</f>
        <v>1.446919645277668</v>
      </c>
      <c r="G93" s="61">
        <f t="shared" si="5"/>
        <v>-7.866582112192648E-3</v>
      </c>
      <c r="H93" s="87">
        <f>INDEX(raw_data!$A$3:$CR$330,MATCH(data!$B93,raw_data!$F$3:$F$330,0), MATCH(data!H$3,raw_data!$A$3:$CR$3,0))</f>
        <v>10</v>
      </c>
      <c r="I93" s="87">
        <f>INDEX(raw_data!$A$3:$CR$330,MATCH(data!$B93,raw_data!$F$3:$F$330,0), MATCH(data!I$3,raw_data!$A$3:$CR$3,0))</f>
        <v>78474.100000000006</v>
      </c>
      <c r="J93" s="87">
        <f>INDEX(raw_data!$A$3:$CR$330,MATCH(data!$B93,raw_data!$F$3:$F$330,0), MATCH(data!J$3,raw_data!$A$3:$CR$3,0))</f>
        <v>784741</v>
      </c>
      <c r="K93" s="61">
        <f>INDEX(raw_data!$A$3:$CR$330,MATCH(data!$B93,raw_data!$F$3:$F$330,0), MATCH(data!K$3,raw_data!$A$3:$CR$3,0))</f>
        <v>1.0331625703310972</v>
      </c>
      <c r="L93" s="20">
        <f>INDEX(raw_data!$A$3:$CR$330,MATCH(data!$B93,raw_data!$F$3:$F$330,0), MATCH(data!L$3,raw_data!$A$3:$CR$3,0))</f>
        <v>60</v>
      </c>
      <c r="M93" s="20">
        <f>INDEX(raw_data!$A$3:$CR$330,MATCH(data!$B93,raw_data!$F$3:$F$330,0), MATCH(data!M$3,raw_data!$A$3:$CR$3,0))</f>
        <v>80</v>
      </c>
      <c r="N93" s="20">
        <f>INDEX(raw_data!$A$3:$CR$330,MATCH(data!$B93,raw_data!$F$3:$F$330,0), MATCH(data!N$3,raw_data!$A$3:$CR$3,0))</f>
        <v>0</v>
      </c>
      <c r="O93" s="20">
        <f>INDEX(raw_data!$A$3:$CR$330,MATCH(data!$B93,raw_data!$F$3:$F$330,0), MATCH(data!O$3,raw_data!$A$3:$CR$3,0))</f>
        <v>18</v>
      </c>
      <c r="P93" s="20">
        <f>INDEX(raw_data!$A$3:$CR$330,MATCH(data!$B93,raw_data!$F$3:$F$330,0), MATCH(data!P$3,raw_data!$A$3:$CR$3,0))</f>
        <v>42</v>
      </c>
      <c r="Q93" s="20">
        <f>INDEX(raw_data!$A$3:$CR$330,MATCH(data!$B93,raw_data!$F$3:$F$330,0), MATCH(data!Q$3,raw_data!$A$3:$CR$3,0))</f>
        <v>2.5</v>
      </c>
      <c r="R93" s="20">
        <f>INDEX(raw_data!$A$3:$CR$330,MATCH(data!$B93,raw_data!$F$3:$F$330,0), MATCH(data!R$3,raw_data!$A$3:$CR$3,0))</f>
        <v>2.5</v>
      </c>
      <c r="S93" s="20">
        <f>INDEX(raw_data!$A$3:$CR$330,MATCH(data!$B93,raw_data!$F$3:$F$330,0), MATCH(data!S$3,raw_data!$A$3:$CR$3,0))</f>
        <v>0</v>
      </c>
      <c r="T93" s="20">
        <f>INDEX(raw_data!$A$3:$CR$330,MATCH(data!$B93,raw_data!$F$3:$F$330,0), MATCH(data!T$3,raw_data!$A$3:$CR$3,0))</f>
        <v>0</v>
      </c>
      <c r="U93" s="20">
        <f>INDEX(raw_data!$A$3:$CR$330,MATCH(data!$B93,raw_data!$F$3:$F$330,0), MATCH(data!U$3,raw_data!$A$3:$CR$3,0))</f>
        <v>0</v>
      </c>
      <c r="V93" s="20">
        <f>INDEX(raw_data!$A$3:$CR$330,MATCH(data!$B93,raw_data!$F$3:$F$330,0), MATCH(data!V$3,raw_data!$A$3:$CR$3,0))</f>
        <v>0</v>
      </c>
      <c r="W93" s="20">
        <v>0</v>
      </c>
      <c r="X93" s="20">
        <f>INDEX(raw_data!$A$3:$CR$330,MATCH(data!$B93,raw_data!$F$3:$F$330,0), MATCH(data!X$3,raw_data!$A$3:$CR$3,0))</f>
        <v>0</v>
      </c>
      <c r="Y93" s="20">
        <f>INDEX(raw_data!$A$3:$CR$330,MATCH(data!$B93,raw_data!$F$3:$F$330,0), MATCH(data!Y$3,raw_data!$A$3:$CR$3,0))</f>
        <v>0</v>
      </c>
      <c r="Z93" s="20">
        <f>INDEX(raw_data!$A$3:$CR$330,MATCH(data!$B93,raw_data!$F$3:$F$330,0), MATCH(data!Z$3,raw_data!$A$3:$CR$3,0))</f>
        <v>0</v>
      </c>
      <c r="AA93" s="20">
        <f>INDEX(raw_data!$A$3:$CR$330,MATCH(data!$B93,raw_data!$F$3:$F$330,0), MATCH(data!AA$3,raw_data!$A$3:$CR$3,0))</f>
        <v>0</v>
      </c>
      <c r="AB93" s="20">
        <f>INDEX(raw_data!$A$3:$CR$330,MATCH(data!$B93,raw_data!$F$3:$F$330,0), MATCH(data!AB$3,raw_data!$A$3:$CR$3,0))</f>
        <v>0</v>
      </c>
      <c r="AC93" s="20">
        <f>INDEX(raw_data!$A$3:$CR$330,MATCH(data!$B93,raw_data!$F$3:$F$330,0), MATCH(data!AC$3,raw_data!$A$3:$CR$3,0))</f>
        <v>0</v>
      </c>
      <c r="AD93" s="20">
        <f>INDEX(raw_data!$A$3:$CR$330,MATCH(data!$B93,raw_data!$F$3:$F$330,0), MATCH(data!AD$3,raw_data!$A$3:$CR$3,0))</f>
        <v>0</v>
      </c>
      <c r="AE93" s="20">
        <f>INDEX(raw_data!$A$3:$CR$330,MATCH(data!$B93,raw_data!$F$3:$F$330,0), MATCH(data!AE$3,raw_data!$A$3:$CR$3,0))</f>
        <v>0</v>
      </c>
      <c r="AF93" s="20">
        <f>INDEX(raw_data!$A$3:$CR$330,MATCH(data!$B93,raw_data!$F$3:$F$330,0), MATCH(data!AF$3,raw_data!$A$3:$CR$3,0))</f>
        <v>0</v>
      </c>
      <c r="AG93" s="20" t="str">
        <f>INDEX(raw_data!$A$3:$CR$330,MATCH(data!$B93,raw_data!$F$3:$F$330,0), MATCH(data!AG$3,raw_data!$A$3:$CR$3,0))</f>
        <v>Ortegón (2012); BMJ</v>
      </c>
      <c r="AH93" s="20" t="str">
        <f>INDEX(raw_data!$A$3:$CR$330,MATCH(data!$B93,raw_data!$F$3:$F$330,0), MATCH(data!AH$3,raw_data!$A$3:$CR$3,0))</f>
        <v>Retinopathy screening + photocoagulation + intensive glycaemic control</v>
      </c>
      <c r="AI93" s="61">
        <f t="shared" si="6"/>
        <v>946.31762281077044</v>
      </c>
    </row>
    <row r="94" spans="1:35">
      <c r="A94" s="20" t="str">
        <f>INDEX(raw_data!$A$3:$CR$330,MATCH(data!$B94,raw_data!$F$3:$F$330,0), MATCH(data!A$3,raw_data!$A$3:$CR$3,0))</f>
        <v>NCDs</v>
      </c>
      <c r="B94" s="22" t="s">
        <v>930</v>
      </c>
      <c r="C94" s="20" t="str">
        <f>INDEX(raw_data!$A$3:$CR$330,MATCH(data!$B94,raw_data!$F$3:$F$330,0), MATCH(data!C$3,raw_data!$A$3:$CR$3,0))</f>
        <v>Prevention of cardiovascular disease</v>
      </c>
      <c r="D94" s="20" t="str">
        <f>INDEX(raw_data!$A$3:$CR$330,MATCH(data!$B94,raw_data!$F$3:$F$330,0), MATCH(data!D$3,raw_data!$A$3:$CR$3,0))</f>
        <v>1 year</v>
      </c>
      <c r="E94" s="61">
        <f>INDEX(raw_data!$A$3:$CR$330,MATCH(data!$B94,raw_data!$F$3:$F$330,0), MATCH(data!E$3,raw_data!$A$3:$CR$3,0))</f>
        <v>3.163E-3</v>
      </c>
      <c r="F94" s="61">
        <f>INDEX(raw_data!$A$3:$CR$330,MATCH(data!$B94,raw_data!$F$3:$F$330,0), MATCH(data!F$3,raw_data!$A$3:$CR$3,0))</f>
        <v>0.15062570439799072</v>
      </c>
      <c r="G94" s="61">
        <f t="shared" si="5"/>
        <v>2.1849110104026574E-3</v>
      </c>
      <c r="H94" s="87">
        <f>INDEX(raw_data!$A$3:$CR$330,MATCH(data!$B94,raw_data!$F$3:$F$330,0), MATCH(data!H$3,raw_data!$A$3:$CR$3,0))</f>
        <v>5</v>
      </c>
      <c r="I94" s="87">
        <f>INDEX(raw_data!$A$3:$CR$330,MATCH(data!$B94,raw_data!$F$3:$F$330,0), MATCH(data!I$3,raw_data!$A$3:$CR$3,0))</f>
        <v>160638.75</v>
      </c>
      <c r="J94" s="87">
        <f>INDEX(raw_data!$A$3:$CR$330,MATCH(data!$B94,raw_data!$F$3:$F$330,0), MATCH(data!J$3,raw_data!$A$3:$CR$3,0))</f>
        <v>3212775</v>
      </c>
      <c r="K94" s="61">
        <f>INDEX(raw_data!$A$3:$CR$330,MATCH(data!$B94,raw_data!$F$3:$F$330,0), MATCH(data!K$3,raw_data!$A$3:$CR$3,0))</f>
        <v>27.397716833477599</v>
      </c>
      <c r="L94" s="20">
        <f>INDEX(raw_data!$A$3:$CR$330,MATCH(data!$B94,raw_data!$F$3:$F$330,0), MATCH(data!L$3,raw_data!$A$3:$CR$3,0))</f>
        <v>3.5</v>
      </c>
      <c r="M94" s="20">
        <f>INDEX(raw_data!$A$3:$CR$330,MATCH(data!$B94,raw_data!$F$3:$F$330,0), MATCH(data!M$3,raw_data!$A$3:$CR$3,0))</f>
        <v>6</v>
      </c>
      <c r="N94" s="20">
        <f>INDEX(raw_data!$A$3:$CR$330,MATCH(data!$B94,raw_data!$F$3:$F$330,0), MATCH(data!N$3,raw_data!$A$3:$CR$3,0))</f>
        <v>0</v>
      </c>
      <c r="O94" s="20">
        <f>INDEX(raw_data!$A$3:$CR$330,MATCH(data!$B94,raw_data!$F$3:$F$330,0), MATCH(data!O$3,raw_data!$A$3:$CR$3,0))</f>
        <v>1</v>
      </c>
      <c r="P94" s="20">
        <f>INDEX(raw_data!$A$3:$CR$330,MATCH(data!$B94,raw_data!$F$3:$F$330,0), MATCH(data!P$3,raw_data!$A$3:$CR$3,0))</f>
        <v>4</v>
      </c>
      <c r="Q94" s="20">
        <f>INDEX(raw_data!$A$3:$CR$330,MATCH(data!$B94,raw_data!$F$3:$F$330,0), MATCH(data!Q$3,raw_data!$A$3:$CR$3,0))</f>
        <v>0</v>
      </c>
      <c r="R94" s="20">
        <f>INDEX(raw_data!$A$3:$CR$330,MATCH(data!$B94,raw_data!$F$3:$F$330,0), MATCH(data!R$3,raw_data!$A$3:$CR$3,0))</f>
        <v>0</v>
      </c>
      <c r="S94" s="20">
        <f>INDEX(raw_data!$A$3:$CR$330,MATCH(data!$B94,raw_data!$F$3:$F$330,0), MATCH(data!S$3,raw_data!$A$3:$CR$3,0))</f>
        <v>0</v>
      </c>
      <c r="T94" s="20">
        <f>INDEX(raw_data!$A$3:$CR$330,MATCH(data!$B94,raw_data!$F$3:$F$330,0), MATCH(data!T$3,raw_data!$A$3:$CR$3,0))</f>
        <v>0</v>
      </c>
      <c r="U94" s="20">
        <f>INDEX(raw_data!$A$3:$CR$330,MATCH(data!$B94,raw_data!$F$3:$F$330,0), MATCH(data!U$3,raw_data!$A$3:$CR$3,0))</f>
        <v>0</v>
      </c>
      <c r="V94" s="20">
        <f>INDEX(raw_data!$A$3:$CR$330,MATCH(data!$B94,raw_data!$F$3:$F$330,0), MATCH(data!V$3,raw_data!$A$3:$CR$3,0))</f>
        <v>0</v>
      </c>
      <c r="W94" s="20">
        <v>0</v>
      </c>
      <c r="X94" s="20">
        <f>INDEX(raw_data!$A$3:$CR$330,MATCH(data!$B94,raw_data!$F$3:$F$330,0), MATCH(data!X$3,raw_data!$A$3:$CR$3,0))</f>
        <v>0</v>
      </c>
      <c r="Y94" s="20">
        <f>INDEX(raw_data!$A$3:$CR$330,MATCH(data!$B94,raw_data!$F$3:$F$330,0), MATCH(data!Y$3,raw_data!$A$3:$CR$3,0))</f>
        <v>0</v>
      </c>
      <c r="Z94" s="20">
        <f>INDEX(raw_data!$A$3:$CR$330,MATCH(data!$B94,raw_data!$F$3:$F$330,0), MATCH(data!Z$3,raw_data!$A$3:$CR$3,0))</f>
        <v>0</v>
      </c>
      <c r="AA94" s="20">
        <f>INDEX(raw_data!$A$3:$CR$330,MATCH(data!$B94,raw_data!$F$3:$F$330,0), MATCH(data!AA$3,raw_data!$A$3:$CR$3,0))</f>
        <v>0</v>
      </c>
      <c r="AB94" s="20">
        <f>INDEX(raw_data!$A$3:$CR$330,MATCH(data!$B94,raw_data!$F$3:$F$330,0), MATCH(data!AB$3,raw_data!$A$3:$CR$3,0))</f>
        <v>0</v>
      </c>
      <c r="AC94" s="20">
        <f>INDEX(raw_data!$A$3:$CR$330,MATCH(data!$B94,raw_data!$F$3:$F$330,0), MATCH(data!AC$3,raw_data!$A$3:$CR$3,0))</f>
        <v>0</v>
      </c>
      <c r="AD94" s="20">
        <f>INDEX(raw_data!$A$3:$CR$330,MATCH(data!$B94,raw_data!$F$3:$F$330,0), MATCH(data!AD$3,raw_data!$A$3:$CR$3,0))</f>
        <v>0</v>
      </c>
      <c r="AE94" s="20">
        <f>INDEX(raw_data!$A$3:$CR$330,MATCH(data!$B94,raw_data!$F$3:$F$330,0), MATCH(data!AE$3,raw_data!$A$3:$CR$3,0))</f>
        <v>0</v>
      </c>
      <c r="AF94" s="20">
        <f>INDEX(raw_data!$A$3:$CR$330,MATCH(data!$B94,raw_data!$F$3:$F$330,0), MATCH(data!AF$3,raw_data!$A$3:$CR$3,0))</f>
        <v>0</v>
      </c>
      <c r="AG94" s="20" t="str">
        <f>INDEX(raw_data!$A$3:$CR$330,MATCH(data!$B94,raw_data!$F$3:$F$330,0), MATCH(data!AG$3,raw_data!$A$3:$CR$3,0))</f>
        <v>Ortegón (2012); BMJ</v>
      </c>
      <c r="AH94" s="20" t="str">
        <f>INDEX(raw_data!$A$3:$CR$330,MATCH(data!$B94,raw_data!$F$3:$F$330,0), MATCH(data!AH$3,raw_data!$A$3:$CR$3,0))</f>
        <v>Preventive multidrug treatment for &gt;35% risk of cardiovascular event</v>
      </c>
      <c r="AI94" s="61">
        <f t="shared" si="6"/>
        <v>47.621152196645816</v>
      </c>
    </row>
    <row r="95" spans="1:35">
      <c r="A95" s="20" t="str">
        <f>INDEX(raw_data!$A$3:$CR$330,MATCH(data!$B95,raw_data!$F$3:$F$330,0), MATCH(data!A$3,raw_data!$A$3:$CR$3,0))</f>
        <v>NCDs</v>
      </c>
      <c r="B95" s="22" t="s">
        <v>935</v>
      </c>
      <c r="C95" s="20" t="str">
        <f>INDEX(raw_data!$A$3:$CR$330,MATCH(data!$B95,raw_data!$F$3:$F$330,0), MATCH(data!C$3,raw_data!$A$3:$CR$3,0))</f>
        <v>Prevention and treatment of cardiovascular disease</v>
      </c>
      <c r="D95" s="20" t="str">
        <f>INDEX(raw_data!$A$3:$CR$330,MATCH(data!$B95,raw_data!$F$3:$F$330,0), MATCH(data!D$3,raw_data!$A$3:$CR$3,0))</f>
        <v>1 year</v>
      </c>
      <c r="E95" s="61">
        <f>INDEX(raw_data!$A$3:$CR$330,MATCH(data!$B95,raw_data!$F$3:$F$330,0), MATCH(data!E$3,raw_data!$A$3:$CR$3,0))</f>
        <v>5.2649999999999997E-3</v>
      </c>
      <c r="F95" s="61">
        <f>INDEX(raw_data!$A$3:$CR$330,MATCH(data!$B95,raw_data!$F$3:$F$330,0), MATCH(data!F$3,raw_data!$A$3:$CR$3,0))</f>
        <v>0.28299374765683105</v>
      </c>
      <c r="G95" s="61">
        <f t="shared" si="5"/>
        <v>3.4273782619686291E-3</v>
      </c>
      <c r="H95" s="87">
        <f>INDEX(raw_data!$A$3:$CR$330,MATCH(data!$B95,raw_data!$F$3:$F$330,0), MATCH(data!H$3,raw_data!$A$3:$CR$3,0))</f>
        <v>5</v>
      </c>
      <c r="I95" s="87">
        <f>INDEX(raw_data!$A$3:$CR$330,MATCH(data!$B95,raw_data!$F$3:$F$330,0), MATCH(data!I$3,raw_data!$A$3:$CR$3,0))</f>
        <v>160638.75</v>
      </c>
      <c r="J95" s="87">
        <f>INDEX(raw_data!$A$3:$CR$330,MATCH(data!$B95,raw_data!$F$3:$F$330,0), MATCH(data!J$3,raw_data!$A$3:$CR$3,0))</f>
        <v>3212775</v>
      </c>
      <c r="K95" s="61">
        <f>INDEX(raw_data!$A$3:$CR$330,MATCH(data!$B95,raw_data!$F$3:$F$330,0), MATCH(data!K$3,raw_data!$A$3:$CR$3,0))</f>
        <v>30.223511530903981</v>
      </c>
      <c r="L95" s="20">
        <f>INDEX(raw_data!$A$3:$CR$330,MATCH(data!$B95,raw_data!$F$3:$F$330,0), MATCH(data!L$3,raw_data!$A$3:$CR$3,0))</f>
        <v>3.5</v>
      </c>
      <c r="M95" s="20">
        <f>INDEX(raw_data!$A$3:$CR$330,MATCH(data!$B95,raw_data!$F$3:$F$330,0), MATCH(data!M$3,raw_data!$A$3:$CR$3,0))</f>
        <v>6</v>
      </c>
      <c r="N95" s="20">
        <f>INDEX(raw_data!$A$3:$CR$330,MATCH(data!$B95,raw_data!$F$3:$F$330,0), MATCH(data!N$3,raw_data!$A$3:$CR$3,0))</f>
        <v>0</v>
      </c>
      <c r="O95" s="20">
        <f>INDEX(raw_data!$A$3:$CR$330,MATCH(data!$B95,raw_data!$F$3:$F$330,0), MATCH(data!O$3,raw_data!$A$3:$CR$3,0))</f>
        <v>1</v>
      </c>
      <c r="P95" s="20">
        <f>INDEX(raw_data!$A$3:$CR$330,MATCH(data!$B95,raw_data!$F$3:$F$330,0), MATCH(data!P$3,raw_data!$A$3:$CR$3,0))</f>
        <v>4</v>
      </c>
      <c r="Q95" s="20">
        <f>INDEX(raw_data!$A$3:$CR$330,MATCH(data!$B95,raw_data!$F$3:$F$330,0), MATCH(data!Q$3,raw_data!$A$3:$CR$3,0))</f>
        <v>0</v>
      </c>
      <c r="R95" s="20">
        <f>INDEX(raw_data!$A$3:$CR$330,MATCH(data!$B95,raw_data!$F$3:$F$330,0), MATCH(data!R$3,raw_data!$A$3:$CR$3,0))</f>
        <v>0</v>
      </c>
      <c r="S95" s="20">
        <f>INDEX(raw_data!$A$3:$CR$330,MATCH(data!$B95,raw_data!$F$3:$F$330,0), MATCH(data!S$3,raw_data!$A$3:$CR$3,0))</f>
        <v>0</v>
      </c>
      <c r="T95" s="20">
        <f>INDEX(raw_data!$A$3:$CR$330,MATCH(data!$B95,raw_data!$F$3:$F$330,0), MATCH(data!T$3,raw_data!$A$3:$CR$3,0))</f>
        <v>0</v>
      </c>
      <c r="U95" s="20">
        <f>INDEX(raw_data!$A$3:$CR$330,MATCH(data!$B95,raw_data!$F$3:$F$330,0), MATCH(data!U$3,raw_data!$A$3:$CR$3,0))</f>
        <v>0</v>
      </c>
      <c r="V95" s="20">
        <f>INDEX(raw_data!$A$3:$CR$330,MATCH(data!$B95,raw_data!$F$3:$F$330,0), MATCH(data!V$3,raw_data!$A$3:$CR$3,0))</f>
        <v>0</v>
      </c>
      <c r="W95" s="20">
        <v>0</v>
      </c>
      <c r="X95" s="20">
        <f>INDEX(raw_data!$A$3:$CR$330,MATCH(data!$B95,raw_data!$F$3:$F$330,0), MATCH(data!X$3,raw_data!$A$3:$CR$3,0))</f>
        <v>0</v>
      </c>
      <c r="Y95" s="20">
        <f>INDEX(raw_data!$A$3:$CR$330,MATCH(data!$B95,raw_data!$F$3:$F$330,0), MATCH(data!Y$3,raw_data!$A$3:$CR$3,0))</f>
        <v>0</v>
      </c>
      <c r="Z95" s="20">
        <f>INDEX(raw_data!$A$3:$CR$330,MATCH(data!$B95,raw_data!$F$3:$F$330,0), MATCH(data!Z$3,raw_data!$A$3:$CR$3,0))</f>
        <v>0</v>
      </c>
      <c r="AA95" s="20">
        <f>INDEX(raw_data!$A$3:$CR$330,MATCH(data!$B95,raw_data!$F$3:$F$330,0), MATCH(data!AA$3,raw_data!$A$3:$CR$3,0))</f>
        <v>0</v>
      </c>
      <c r="AB95" s="20">
        <f>INDEX(raw_data!$A$3:$CR$330,MATCH(data!$B95,raw_data!$F$3:$F$330,0), MATCH(data!AB$3,raw_data!$A$3:$CR$3,0))</f>
        <v>0</v>
      </c>
      <c r="AC95" s="20">
        <f>INDEX(raw_data!$A$3:$CR$330,MATCH(data!$B95,raw_data!$F$3:$F$330,0), MATCH(data!AC$3,raw_data!$A$3:$CR$3,0))</f>
        <v>0</v>
      </c>
      <c r="AD95" s="20">
        <f>INDEX(raw_data!$A$3:$CR$330,MATCH(data!$B95,raw_data!$F$3:$F$330,0), MATCH(data!AD$3,raw_data!$A$3:$CR$3,0))</f>
        <v>0</v>
      </c>
      <c r="AE95" s="20">
        <f>INDEX(raw_data!$A$3:$CR$330,MATCH(data!$B95,raw_data!$F$3:$F$330,0), MATCH(data!AE$3,raw_data!$A$3:$CR$3,0))</f>
        <v>0</v>
      </c>
      <c r="AF95" s="20">
        <f>INDEX(raw_data!$A$3:$CR$330,MATCH(data!$B95,raw_data!$F$3:$F$330,0), MATCH(data!AF$3,raw_data!$A$3:$CR$3,0))</f>
        <v>0</v>
      </c>
      <c r="AG95" s="20" t="str">
        <f>INDEX(raw_data!$A$3:$CR$330,MATCH(data!$B95,raw_data!$F$3:$F$330,0), MATCH(data!AG$3,raw_data!$A$3:$CR$3,0))</f>
        <v>Ortegón (2012); BMJ</v>
      </c>
      <c r="AH95" s="20" t="str">
        <f>INDEX(raw_data!$A$3:$CR$330,MATCH(data!$B95,raw_data!$F$3:$F$330,0), MATCH(data!AH$3,raw_data!$A$3:$CR$3,0))</f>
        <v>Preventive multidrug treatment for &gt;35% risk of CVD event + multidrug treatment of acute myocardial infarction &amp; post-acute ischemic heart disease &amp; stroke + diuretics &amp; exercise for coronary heart failure</v>
      </c>
      <c r="AI95" s="61">
        <f t="shared" si="6"/>
        <v>53.749999554953668</v>
      </c>
    </row>
    <row r="96" spans="1:35">
      <c r="A96" s="20" t="str">
        <f>INDEX(raw_data!$A$3:$CR$330,MATCH(data!$B96,raw_data!$F$3:$F$330,0), MATCH(data!A$3,raw_data!$A$3:$CR$3,0))</f>
        <v>NCDs</v>
      </c>
      <c r="B96" s="22" t="s">
        <v>950</v>
      </c>
      <c r="C96" s="20" t="str">
        <f>INDEX(raw_data!$A$3:$CR$330,MATCH(data!$B96,raw_data!$F$3:$F$330,0), MATCH(data!C$3,raw_data!$A$3:$CR$3,0))</f>
        <v>Breast Cancer (clinical examination + treatment)</v>
      </c>
      <c r="D96" s="20" t="str">
        <f>INDEX(raw_data!$A$3:$CR$330,MATCH(data!$B96,raw_data!$F$3:$F$330,0), MATCH(data!D$3,raw_data!$A$3:$CR$3,0))</f>
        <v>1 year</v>
      </c>
      <c r="E96" s="61">
        <f>INDEX(raw_data!$A$3:$CR$330,MATCH(data!$B96,raw_data!$F$3:$F$330,0), MATCH(data!E$3,raw_data!$A$3:$CR$3,0))</f>
        <v>3.5320584926884133</v>
      </c>
      <c r="F96" s="61">
        <f>INDEX(raw_data!$A$3:$CR$330,MATCH(data!$B96,raw_data!$F$3:$F$330,0), MATCH(data!F$3,raw_data!$A$3:$CR$3,0))</f>
        <v>5467.5947221597298</v>
      </c>
      <c r="G96" s="61">
        <f t="shared" si="5"/>
        <v>-31.971803339517621</v>
      </c>
      <c r="H96" s="87">
        <f>INDEX(raw_data!$A$3:$CR$330,MATCH(data!$B96,raw_data!$F$3:$F$330,0), MATCH(data!H$3,raw_data!$A$3:$CR$3,0))</f>
        <v>50</v>
      </c>
      <c r="I96" s="87">
        <f>INDEX(raw_data!$A$3:$CR$330,MATCH(data!$B96,raw_data!$F$3:$F$330,0), MATCH(data!I$3,raw_data!$A$3:$CR$3,0))</f>
        <v>1417500</v>
      </c>
      <c r="J96" s="87">
        <f>INDEX(raw_data!$A$3:$CR$330,MATCH(data!$B96,raw_data!$F$3:$F$330,0), MATCH(data!J$3,raw_data!$A$3:$CR$3,0))</f>
        <v>2835000</v>
      </c>
      <c r="K96" s="61">
        <f>INDEX(raw_data!$A$3:$CR$330,MATCH(data!$B96,raw_data!$F$3:$F$330,0), MATCH(data!K$3,raw_data!$A$3:$CR$3,0))</f>
        <v>392.51165641615722</v>
      </c>
      <c r="L96" s="20">
        <f>INDEX(raw_data!$A$3:$CR$330,MATCH(data!$B96,raw_data!$F$3:$F$330,0), MATCH(data!L$3,raw_data!$A$3:$CR$3,0))</f>
        <v>172</v>
      </c>
      <c r="M96" s="20">
        <f>INDEX(raw_data!$A$3:$CR$330,MATCH(data!$B96,raw_data!$F$3:$F$330,0), MATCH(data!M$3,raw_data!$A$3:$CR$3,0))</f>
        <v>190</v>
      </c>
      <c r="N96" s="20">
        <f>INDEX(raw_data!$A$3:$CR$330,MATCH(data!$B96,raw_data!$F$3:$F$330,0), MATCH(data!N$3,raw_data!$A$3:$CR$3,0))</f>
        <v>0</v>
      </c>
      <c r="O96" s="20">
        <f>INDEX(raw_data!$A$3:$CR$330,MATCH(data!$B96,raw_data!$F$3:$F$330,0), MATCH(data!O$3,raw_data!$A$3:$CR$3,0))</f>
        <v>137.6</v>
      </c>
      <c r="P96" s="20">
        <f>INDEX(raw_data!$A$3:$CR$330,MATCH(data!$B96,raw_data!$F$3:$F$330,0), MATCH(data!P$3,raw_data!$A$3:$CR$3,0))</f>
        <v>34.4</v>
      </c>
      <c r="Q96" s="20">
        <f>INDEX(raw_data!$A$3:$CR$330,MATCH(data!$B96,raw_data!$F$3:$F$330,0), MATCH(data!Q$3,raw_data!$A$3:$CR$3,0))</f>
        <v>5</v>
      </c>
      <c r="R96" s="20">
        <f>INDEX(raw_data!$A$3:$CR$330,MATCH(data!$B96,raw_data!$F$3:$F$330,0), MATCH(data!R$3,raw_data!$A$3:$CR$3,0))</f>
        <v>5</v>
      </c>
      <c r="S96" s="20">
        <f>INDEX(raw_data!$A$3:$CR$330,MATCH(data!$B96,raw_data!$F$3:$F$330,0), MATCH(data!S$3,raw_data!$A$3:$CR$3,0))</f>
        <v>0</v>
      </c>
      <c r="T96" s="20">
        <f>INDEX(raw_data!$A$3:$CR$330,MATCH(data!$B96,raw_data!$F$3:$F$330,0), MATCH(data!T$3,raw_data!$A$3:$CR$3,0))</f>
        <v>0</v>
      </c>
      <c r="U96" s="20">
        <f>INDEX(raw_data!$A$3:$CR$330,MATCH(data!$B96,raw_data!$F$3:$F$330,0), MATCH(data!U$3,raw_data!$A$3:$CR$3,0))</f>
        <v>0</v>
      </c>
      <c r="V96" s="20">
        <f>INDEX(raw_data!$A$3:$CR$330,MATCH(data!$B96,raw_data!$F$3:$F$330,0), MATCH(data!V$3,raw_data!$A$3:$CR$3,0))</f>
        <v>0</v>
      </c>
      <c r="W96" s="20">
        <v>0</v>
      </c>
      <c r="X96" s="20">
        <f>INDEX(raw_data!$A$3:$CR$330,MATCH(data!$B96,raw_data!$F$3:$F$330,0), MATCH(data!X$3,raw_data!$A$3:$CR$3,0))</f>
        <v>0</v>
      </c>
      <c r="Y96" s="20">
        <f>INDEX(raw_data!$A$3:$CR$330,MATCH(data!$B96,raw_data!$F$3:$F$330,0), MATCH(data!Y$3,raw_data!$A$3:$CR$3,0))</f>
        <v>0</v>
      </c>
      <c r="Z96" s="20">
        <f>INDEX(raw_data!$A$3:$CR$330,MATCH(data!$B96,raw_data!$F$3:$F$330,0), MATCH(data!Z$3,raw_data!$A$3:$CR$3,0))</f>
        <v>0</v>
      </c>
      <c r="AA96" s="20">
        <f>INDEX(raw_data!$A$3:$CR$330,MATCH(data!$B96,raw_data!$F$3:$F$330,0), MATCH(data!AA$3,raw_data!$A$3:$CR$3,0))</f>
        <v>0</v>
      </c>
      <c r="AB96" s="20">
        <f>INDEX(raw_data!$A$3:$CR$330,MATCH(data!$B96,raw_data!$F$3:$F$330,0), MATCH(data!AB$3,raw_data!$A$3:$CR$3,0))</f>
        <v>0</v>
      </c>
      <c r="AC96" s="20">
        <f>INDEX(raw_data!$A$3:$CR$330,MATCH(data!$B96,raw_data!$F$3:$F$330,0), MATCH(data!AC$3,raw_data!$A$3:$CR$3,0))</f>
        <v>0</v>
      </c>
      <c r="AD96" s="20">
        <f>INDEX(raw_data!$A$3:$CR$330,MATCH(data!$B96,raw_data!$F$3:$F$330,0), MATCH(data!AD$3,raw_data!$A$3:$CR$3,0))</f>
        <v>0</v>
      </c>
      <c r="AE96" s="20">
        <f>INDEX(raw_data!$A$3:$CR$330,MATCH(data!$B96,raw_data!$F$3:$F$330,0), MATCH(data!AE$3,raw_data!$A$3:$CR$3,0))</f>
        <v>0</v>
      </c>
      <c r="AF96" s="20">
        <f>INDEX(raw_data!$A$3:$CR$330,MATCH(data!$B96,raw_data!$F$3:$F$330,0), MATCH(data!AF$3,raw_data!$A$3:$CR$3,0))</f>
        <v>0</v>
      </c>
      <c r="AG96" s="20" t="str">
        <f>INDEX(raw_data!$A$3:$CR$330,MATCH(data!$B96,raw_data!$F$3:$F$330,0), MATCH(data!AG$3,raw_data!$A$3:$CR$3,0))</f>
        <v>Zelle (2012); Trop Med Int Health</v>
      </c>
      <c r="AH96" s="20" t="str">
        <f>INDEX(raw_data!$A$3:$CR$330,MATCH(data!$B96,raw_data!$F$3:$F$330,0), MATCH(data!AH$3,raw_data!$A$3:$CR$3,0))</f>
        <v>Biennial clinical breast examination (CBE) screening + Treatment of breast cancer, stages I-IV</v>
      </c>
      <c r="AI96" s="61">
        <f t="shared" si="6"/>
        <v>1547.9909898089174</v>
      </c>
    </row>
    <row r="97" spans="1:38">
      <c r="A97" s="20" t="str">
        <f>INDEX(raw_data!$A$3:$CR$330,MATCH(data!$B97,raw_data!$F$3:$F$330,0), MATCH(data!A$3,raw_data!$A$3:$CR$3,0))</f>
        <v>NCDs</v>
      </c>
      <c r="B97" s="22" t="s">
        <v>957</v>
      </c>
      <c r="C97" s="20" t="str">
        <f>INDEX(raw_data!$A$3:$CR$330,MATCH(data!$B97,raw_data!$F$3:$F$330,0), MATCH(data!C$3,raw_data!$A$3:$CR$3,0))</f>
        <v>Breast Cancer (first line)</v>
      </c>
      <c r="D97" s="20" t="str">
        <f>INDEX(raw_data!$A$3:$CR$330,MATCH(data!$B97,raw_data!$F$3:$F$330,0), MATCH(data!D$3,raw_data!$A$3:$CR$3,0))</f>
        <v>1 year</v>
      </c>
      <c r="E97" s="61">
        <f>INDEX(raw_data!$A$3:$CR$330,MATCH(data!$B97,raw_data!$F$3:$F$330,0), MATCH(data!E$3,raw_data!$A$3:$CR$3,0))</f>
        <v>0.38556701030927837</v>
      </c>
      <c r="F97" s="61">
        <f>INDEX(raw_data!$A$3:$CR$330,MATCH(data!$B97,raw_data!$F$3:$F$330,0), MATCH(data!F$3,raw_data!$A$3:$CR$3,0))</f>
        <v>7418.0838927835039</v>
      </c>
      <c r="G97" s="61">
        <f t="shared" si="5"/>
        <v>-47.78380891685633</v>
      </c>
      <c r="H97" s="87">
        <f>INDEX(raw_data!$A$3:$CR$330,MATCH(data!$B97,raw_data!$F$3:$F$330,0), MATCH(data!H$3,raw_data!$A$3:$CR$3,0))</f>
        <v>10</v>
      </c>
      <c r="I97" s="87">
        <f>INDEX(raw_data!$A$3:$CR$330,MATCH(data!$B97,raw_data!$F$3:$F$330,0), MATCH(data!I$3,raw_data!$A$3:$CR$3,0))</f>
        <v>1381.1000000000001</v>
      </c>
      <c r="J97" s="87">
        <f>INDEX(raw_data!$A$3:$CR$330,MATCH(data!$B97,raw_data!$F$3:$F$330,0), MATCH(data!J$3,raw_data!$A$3:$CR$3,0))</f>
        <v>13811</v>
      </c>
      <c r="K97" s="61">
        <f>INDEX(raw_data!$A$3:$CR$330,MATCH(data!$B97,raw_data!$F$3:$F$330,0), MATCH(data!K$3,raw_data!$A$3:$CR$3,0))</f>
        <v>235.70975488260115</v>
      </c>
      <c r="L97" s="20">
        <f>INDEX(raw_data!$A$3:$CR$330,MATCH(data!$B97,raw_data!$F$3:$F$330,0), MATCH(data!L$3,raw_data!$A$3:$CR$3,0))</f>
        <v>172</v>
      </c>
      <c r="M97" s="20">
        <f>INDEX(raw_data!$A$3:$CR$330,MATCH(data!$B97,raw_data!$F$3:$F$330,0), MATCH(data!M$3,raw_data!$A$3:$CR$3,0))</f>
        <v>190</v>
      </c>
      <c r="N97" s="20">
        <f>INDEX(raw_data!$A$3:$CR$330,MATCH(data!$B97,raw_data!$F$3:$F$330,0), MATCH(data!N$3,raw_data!$A$3:$CR$3,0))</f>
        <v>0</v>
      </c>
      <c r="O97" s="20">
        <f>INDEX(raw_data!$A$3:$CR$330,MATCH(data!$B97,raw_data!$F$3:$F$330,0), MATCH(data!O$3,raw_data!$A$3:$CR$3,0))</f>
        <v>137.6</v>
      </c>
      <c r="P97" s="20">
        <f>INDEX(raw_data!$A$3:$CR$330,MATCH(data!$B97,raw_data!$F$3:$F$330,0), MATCH(data!P$3,raw_data!$A$3:$CR$3,0))</f>
        <v>34.4</v>
      </c>
      <c r="Q97" s="20">
        <f>INDEX(raw_data!$A$3:$CR$330,MATCH(data!$B97,raw_data!$F$3:$F$330,0), MATCH(data!Q$3,raw_data!$A$3:$CR$3,0))</f>
        <v>5</v>
      </c>
      <c r="R97" s="20">
        <f>INDEX(raw_data!$A$3:$CR$330,MATCH(data!$B97,raw_data!$F$3:$F$330,0), MATCH(data!R$3,raw_data!$A$3:$CR$3,0))</f>
        <v>5</v>
      </c>
      <c r="S97" s="20">
        <f>INDEX(raw_data!$A$3:$CR$330,MATCH(data!$B97,raw_data!$F$3:$F$330,0), MATCH(data!S$3,raw_data!$A$3:$CR$3,0))</f>
        <v>0</v>
      </c>
      <c r="T97" s="20">
        <f>INDEX(raw_data!$A$3:$CR$330,MATCH(data!$B97,raw_data!$F$3:$F$330,0), MATCH(data!T$3,raw_data!$A$3:$CR$3,0))</f>
        <v>0</v>
      </c>
      <c r="U97" s="20">
        <f>INDEX(raw_data!$A$3:$CR$330,MATCH(data!$B97,raw_data!$F$3:$F$330,0), MATCH(data!U$3,raw_data!$A$3:$CR$3,0))</f>
        <v>0</v>
      </c>
      <c r="V97" s="20">
        <f>INDEX(raw_data!$A$3:$CR$330,MATCH(data!$B97,raw_data!$F$3:$F$330,0), MATCH(data!V$3,raw_data!$A$3:$CR$3,0))</f>
        <v>0</v>
      </c>
      <c r="W97" s="20">
        <v>0</v>
      </c>
      <c r="X97" s="20">
        <f>INDEX(raw_data!$A$3:$CR$330,MATCH(data!$B97,raw_data!$F$3:$F$330,0), MATCH(data!X$3,raw_data!$A$3:$CR$3,0))</f>
        <v>0</v>
      </c>
      <c r="Y97" s="20">
        <f>INDEX(raw_data!$A$3:$CR$330,MATCH(data!$B97,raw_data!$F$3:$F$330,0), MATCH(data!Y$3,raw_data!$A$3:$CR$3,0))</f>
        <v>0</v>
      </c>
      <c r="Z97" s="20">
        <f>INDEX(raw_data!$A$3:$CR$330,MATCH(data!$B97,raw_data!$F$3:$F$330,0), MATCH(data!Z$3,raw_data!$A$3:$CR$3,0))</f>
        <v>0</v>
      </c>
      <c r="AA97" s="20">
        <f>INDEX(raw_data!$A$3:$CR$330,MATCH(data!$B97,raw_data!$F$3:$F$330,0), MATCH(data!AA$3,raw_data!$A$3:$CR$3,0))</f>
        <v>0</v>
      </c>
      <c r="AB97" s="20">
        <f>INDEX(raw_data!$A$3:$CR$330,MATCH(data!$B97,raw_data!$F$3:$F$330,0), MATCH(data!AB$3,raw_data!$A$3:$CR$3,0))</f>
        <v>0</v>
      </c>
      <c r="AC97" s="20">
        <f>INDEX(raw_data!$A$3:$CR$330,MATCH(data!$B97,raw_data!$F$3:$F$330,0), MATCH(data!AC$3,raw_data!$A$3:$CR$3,0))</f>
        <v>0</v>
      </c>
      <c r="AD97" s="20">
        <f>INDEX(raw_data!$A$3:$CR$330,MATCH(data!$B97,raw_data!$F$3:$F$330,0), MATCH(data!AD$3,raw_data!$A$3:$CR$3,0))</f>
        <v>0</v>
      </c>
      <c r="AE97" s="20">
        <f>INDEX(raw_data!$A$3:$CR$330,MATCH(data!$B97,raw_data!$F$3:$F$330,0), MATCH(data!AE$3,raw_data!$A$3:$CR$3,0))</f>
        <v>0</v>
      </c>
      <c r="AF97" s="20">
        <f>INDEX(raw_data!$A$3:$CR$330,MATCH(data!$B97,raw_data!$F$3:$F$330,0), MATCH(data!AF$3,raw_data!$A$3:$CR$3,0))</f>
        <v>0</v>
      </c>
      <c r="AG97" s="20" t="str">
        <f>INDEX(raw_data!$A$3:$CR$330,MATCH(data!$B97,raw_data!$F$3:$F$330,0), MATCH(data!AG$3,raw_data!$A$3:$CR$3,0))</f>
        <v>Zelle (2012); Trop Med Int Health</v>
      </c>
      <c r="AH97" s="20" t="str">
        <f>INDEX(raw_data!$A$3:$CR$330,MATCH(data!$B97,raw_data!$F$3:$F$330,0), MATCH(data!AH$3,raw_data!$A$3:$CR$3,0))</f>
        <v>Basic palliative care (BPC) for breast cancer</v>
      </c>
      <c r="AI97" s="61">
        <f t="shared" si="6"/>
        <v>19239.415443850263</v>
      </c>
      <c r="AL97" s="67"/>
    </row>
    <row r="98" spans="1:38">
      <c r="A98" s="20" t="str">
        <f>INDEX(raw_data!$A$3:$CR$330,MATCH(data!$B98,raw_data!$F$3:$F$330,0), MATCH(data!A$3,raw_data!$A$3:$CR$3,0))</f>
        <v>NCDs</v>
      </c>
      <c r="B98" s="22" t="s">
        <v>963</v>
      </c>
      <c r="C98" s="20" t="str">
        <f>INDEX(raw_data!$A$3:$CR$330,MATCH(data!$B98,raw_data!$F$3:$F$330,0), MATCH(data!C$3,raw_data!$A$3:$CR$3,0))</f>
        <v>Breast Cancer (mammography + treatment)</v>
      </c>
      <c r="D98" s="20" t="str">
        <f>INDEX(raw_data!$A$3:$CR$330,MATCH(data!$B98,raw_data!$F$3:$F$330,0), MATCH(data!D$3,raw_data!$A$3:$CR$3,0))</f>
        <v>1 year</v>
      </c>
      <c r="E98" s="61">
        <f>INDEX(raw_data!$A$3:$CR$330,MATCH(data!$B98,raw_data!$F$3:$F$330,0), MATCH(data!E$3,raw_data!$A$3:$CR$3,0))</f>
        <v>5.0100000000000003E-4</v>
      </c>
      <c r="F98" s="61">
        <f>INDEX(raw_data!$A$3:$CR$330,MATCH(data!$B98,raw_data!$F$3:$F$330,0), MATCH(data!F$3,raw_data!$A$3:$CR$3,0))</f>
        <v>0.49752126604184815</v>
      </c>
      <c r="G98" s="61">
        <f t="shared" si="5"/>
        <v>-2.7296575717003124E-3</v>
      </c>
      <c r="H98" s="87">
        <f>INDEX(raw_data!$A$3:$CR$330,MATCH(data!$B98,raw_data!$F$3:$F$330,0), MATCH(data!H$3,raw_data!$A$3:$CR$3,0))</f>
        <v>50</v>
      </c>
      <c r="I98" s="87">
        <f>INDEX(raw_data!$A$3:$CR$330,MATCH(data!$B98,raw_data!$F$3:$F$330,0), MATCH(data!I$3,raw_data!$A$3:$CR$3,0))</f>
        <v>700700</v>
      </c>
      <c r="J98" s="87">
        <f>INDEX(raw_data!$A$3:$CR$330,MATCH(data!$B98,raw_data!$F$3:$F$330,0), MATCH(data!J$3,raw_data!$A$3:$CR$3,0))</f>
        <v>1401400</v>
      </c>
      <c r="K98" s="61">
        <f>INDEX(raw_data!$A$3:$CR$330,MATCH(data!$B98,raw_data!$F$3:$F$330,0), MATCH(data!K$3,raw_data!$A$3:$CR$3,0))</f>
        <v>397.73734025082507</v>
      </c>
      <c r="L98" s="20">
        <f>INDEX(raw_data!$A$3:$CR$330,MATCH(data!$B98,raw_data!$F$3:$F$330,0), MATCH(data!L$3,raw_data!$A$3:$CR$3,0))</f>
        <v>172</v>
      </c>
      <c r="M98" s="20">
        <f>INDEX(raw_data!$A$3:$CR$330,MATCH(data!$B98,raw_data!$F$3:$F$330,0), MATCH(data!M$3,raw_data!$A$3:$CR$3,0))</f>
        <v>190</v>
      </c>
      <c r="N98" s="20">
        <f>INDEX(raw_data!$A$3:$CR$330,MATCH(data!$B98,raw_data!$F$3:$F$330,0), MATCH(data!N$3,raw_data!$A$3:$CR$3,0))</f>
        <v>0</v>
      </c>
      <c r="O98" s="20">
        <f>INDEX(raw_data!$A$3:$CR$330,MATCH(data!$B98,raw_data!$F$3:$F$330,0), MATCH(data!O$3,raw_data!$A$3:$CR$3,0))</f>
        <v>137.6</v>
      </c>
      <c r="P98" s="20">
        <f>INDEX(raw_data!$A$3:$CR$330,MATCH(data!$B98,raw_data!$F$3:$F$330,0), MATCH(data!P$3,raw_data!$A$3:$CR$3,0))</f>
        <v>34.4</v>
      </c>
      <c r="Q98" s="20">
        <f>INDEX(raw_data!$A$3:$CR$330,MATCH(data!$B98,raw_data!$F$3:$F$330,0), MATCH(data!Q$3,raw_data!$A$3:$CR$3,0))</f>
        <v>5</v>
      </c>
      <c r="R98" s="20">
        <f>INDEX(raw_data!$A$3:$CR$330,MATCH(data!$B98,raw_data!$F$3:$F$330,0), MATCH(data!R$3,raw_data!$A$3:$CR$3,0))</f>
        <v>5</v>
      </c>
      <c r="S98" s="20">
        <f>INDEX(raw_data!$A$3:$CR$330,MATCH(data!$B98,raw_data!$F$3:$F$330,0), MATCH(data!S$3,raw_data!$A$3:$CR$3,0))</f>
        <v>0</v>
      </c>
      <c r="T98" s="20">
        <f>INDEX(raw_data!$A$3:$CR$330,MATCH(data!$B98,raw_data!$F$3:$F$330,0), MATCH(data!T$3,raw_data!$A$3:$CR$3,0))</f>
        <v>0</v>
      </c>
      <c r="U98" s="20">
        <f>INDEX(raw_data!$A$3:$CR$330,MATCH(data!$B98,raw_data!$F$3:$F$330,0), MATCH(data!U$3,raw_data!$A$3:$CR$3,0))</f>
        <v>0</v>
      </c>
      <c r="V98" s="20">
        <f>INDEX(raw_data!$A$3:$CR$330,MATCH(data!$B98,raw_data!$F$3:$F$330,0), MATCH(data!V$3,raw_data!$A$3:$CR$3,0))</f>
        <v>0</v>
      </c>
      <c r="W98" s="20">
        <v>0</v>
      </c>
      <c r="X98" s="20">
        <f>INDEX(raw_data!$A$3:$CR$330,MATCH(data!$B98,raw_data!$F$3:$F$330,0), MATCH(data!X$3,raw_data!$A$3:$CR$3,0))</f>
        <v>0</v>
      </c>
      <c r="Y98" s="20">
        <f>INDEX(raw_data!$A$3:$CR$330,MATCH(data!$B98,raw_data!$F$3:$F$330,0), MATCH(data!Y$3,raw_data!$A$3:$CR$3,0))</f>
        <v>0</v>
      </c>
      <c r="Z98" s="20">
        <f>INDEX(raw_data!$A$3:$CR$330,MATCH(data!$B98,raw_data!$F$3:$F$330,0), MATCH(data!Z$3,raw_data!$A$3:$CR$3,0))</f>
        <v>0</v>
      </c>
      <c r="AA98" s="20">
        <f>INDEX(raw_data!$A$3:$CR$330,MATCH(data!$B98,raw_data!$F$3:$F$330,0), MATCH(data!AA$3,raw_data!$A$3:$CR$3,0))</f>
        <v>0</v>
      </c>
      <c r="AB98" s="20">
        <f>INDEX(raw_data!$A$3:$CR$330,MATCH(data!$B98,raw_data!$F$3:$F$330,0), MATCH(data!AB$3,raw_data!$A$3:$CR$3,0))</f>
        <v>0</v>
      </c>
      <c r="AC98" s="20">
        <f>INDEX(raw_data!$A$3:$CR$330,MATCH(data!$B98,raw_data!$F$3:$F$330,0), MATCH(data!AC$3,raw_data!$A$3:$CR$3,0))</f>
        <v>0</v>
      </c>
      <c r="AD98" s="20">
        <f>INDEX(raw_data!$A$3:$CR$330,MATCH(data!$B98,raw_data!$F$3:$F$330,0), MATCH(data!AD$3,raw_data!$A$3:$CR$3,0))</f>
        <v>0</v>
      </c>
      <c r="AE98" s="20">
        <f>INDEX(raw_data!$A$3:$CR$330,MATCH(data!$B98,raw_data!$F$3:$F$330,0), MATCH(data!AE$3,raw_data!$A$3:$CR$3,0))</f>
        <v>0</v>
      </c>
      <c r="AF98" s="20">
        <f>INDEX(raw_data!$A$3:$CR$330,MATCH(data!$B98,raw_data!$F$3:$F$330,0), MATCH(data!AF$3,raw_data!$A$3:$CR$3,0))</f>
        <v>0</v>
      </c>
      <c r="AG98" s="20" t="str">
        <f>INDEX(raw_data!$A$3:$CR$330,MATCH(data!$B98,raw_data!$F$3:$F$330,0), MATCH(data!AG$3,raw_data!$A$3:$CR$3,0))</f>
        <v>Ginsberg (2012); BMJ</v>
      </c>
      <c r="AH98" s="20" t="str">
        <f>INDEX(raw_data!$A$3:$CR$330,MATCH(data!$B98,raw_data!$F$3:$F$330,0), MATCH(data!AH$3,raw_data!$A$3:$CR$3,0))</f>
        <v>Optimal  programme- treatment of stages I-IV cancer, plus biannual mammographic screening for 50-70 years</v>
      </c>
      <c r="AI98" s="61">
        <f t="shared" si="6"/>
        <v>993.0564192452058</v>
      </c>
      <c r="AL98" s="67"/>
    </row>
    <row r="99" spans="1:38">
      <c r="A99" s="20" t="str">
        <f>INDEX(raw_data!$A$3:$CR$330,MATCH(data!$B99,raw_data!$F$3:$F$330,0), MATCH(data!A$3,raw_data!$A$3:$CR$3,0))</f>
        <v>NCDs</v>
      </c>
      <c r="B99" s="22" t="s">
        <v>968</v>
      </c>
      <c r="C99" s="20" t="str">
        <f>INDEX(raw_data!$A$3:$CR$330,MATCH(data!$B99,raw_data!$F$3:$F$330,0), MATCH(data!C$3,raw_data!$A$3:$CR$3,0))</f>
        <v>Cervical cancer (first line)</v>
      </c>
      <c r="D99" s="20" t="str">
        <f>INDEX(raw_data!$A$3:$CR$330,MATCH(data!$B99,raw_data!$F$3:$F$330,0), MATCH(data!D$3,raw_data!$A$3:$CR$3,0))</f>
        <v>1 year</v>
      </c>
      <c r="E99" s="61">
        <f>INDEX(raw_data!$A$3:$CR$330,MATCH(data!$B99,raw_data!$F$3:$F$330,0), MATCH(data!E$3,raw_data!$A$3:$CR$3,0))</f>
        <v>6.0599999999999998E-4</v>
      </c>
      <c r="F99" s="61">
        <f>INDEX(raw_data!$A$3:$CR$330,MATCH(data!$B99,raw_data!$F$3:$F$330,0), MATCH(data!F$3,raw_data!$A$3:$CR$3,0))</f>
        <v>0.10954596683490234</v>
      </c>
      <c r="G99" s="61">
        <f t="shared" si="5"/>
        <v>-1.0533744697988534E-4</v>
      </c>
      <c r="H99" s="87">
        <f>INDEX(raw_data!$A$3:$CR$330,MATCH(data!$B99,raw_data!$F$3:$F$330,0), MATCH(data!H$3,raw_data!$A$3:$CR$3,0))</f>
        <v>50</v>
      </c>
      <c r="I99" s="87">
        <f>INDEX(raw_data!$A$3:$CR$330,MATCH(data!$B99,raw_data!$F$3:$F$330,0), MATCH(data!I$3,raw_data!$A$3:$CR$3,0))</f>
        <v>1460.5</v>
      </c>
      <c r="J99" s="87">
        <f>INDEX(raw_data!$A$3:$CR$330,MATCH(data!$B99,raw_data!$F$3:$F$330,0), MATCH(data!J$3,raw_data!$A$3:$CR$3,0))</f>
        <v>2921</v>
      </c>
      <c r="K99" s="61">
        <f>INDEX(raw_data!$A$3:$CR$330,MATCH(data!$B99,raw_data!$F$3:$F$330,0), MATCH(data!K$3,raw_data!$A$3:$CR$3,0))</f>
        <v>1154.2832507312633</v>
      </c>
      <c r="L99" s="20">
        <f>INDEX(raw_data!$A$3:$CR$330,MATCH(data!$B99,raw_data!$F$3:$F$330,0), MATCH(data!L$3,raw_data!$A$3:$CR$3,0))</f>
        <v>60</v>
      </c>
      <c r="M99" s="20">
        <f>INDEX(raw_data!$A$3:$CR$330,MATCH(data!$B99,raw_data!$F$3:$F$330,0), MATCH(data!M$3,raw_data!$A$3:$CR$3,0))</f>
        <v>80</v>
      </c>
      <c r="N99" s="20">
        <f>INDEX(raw_data!$A$3:$CR$330,MATCH(data!$B99,raw_data!$F$3:$F$330,0), MATCH(data!N$3,raw_data!$A$3:$CR$3,0))</f>
        <v>0</v>
      </c>
      <c r="O99" s="20">
        <f>INDEX(raw_data!$A$3:$CR$330,MATCH(data!$B99,raw_data!$F$3:$F$330,0), MATCH(data!O$3,raw_data!$A$3:$CR$3,0))</f>
        <v>18</v>
      </c>
      <c r="P99" s="20">
        <f>INDEX(raw_data!$A$3:$CR$330,MATCH(data!$B99,raw_data!$F$3:$F$330,0), MATCH(data!P$3,raw_data!$A$3:$CR$3,0))</f>
        <v>42</v>
      </c>
      <c r="Q99" s="20">
        <f>INDEX(raw_data!$A$3:$CR$330,MATCH(data!$B99,raw_data!$F$3:$F$330,0), MATCH(data!Q$3,raw_data!$A$3:$CR$3,0))</f>
        <v>2.5</v>
      </c>
      <c r="R99" s="20">
        <f>INDEX(raw_data!$A$3:$CR$330,MATCH(data!$B99,raw_data!$F$3:$F$330,0), MATCH(data!R$3,raw_data!$A$3:$CR$3,0))</f>
        <v>2.5</v>
      </c>
      <c r="S99" s="20">
        <f>INDEX(raw_data!$A$3:$CR$330,MATCH(data!$B99,raw_data!$F$3:$F$330,0), MATCH(data!S$3,raw_data!$A$3:$CR$3,0))</f>
        <v>0</v>
      </c>
      <c r="T99" s="20">
        <f>INDEX(raw_data!$A$3:$CR$330,MATCH(data!$B99,raw_data!$F$3:$F$330,0), MATCH(data!T$3,raw_data!$A$3:$CR$3,0))</f>
        <v>0</v>
      </c>
      <c r="U99" s="20">
        <f>INDEX(raw_data!$A$3:$CR$330,MATCH(data!$B99,raw_data!$F$3:$F$330,0), MATCH(data!U$3,raw_data!$A$3:$CR$3,0))</f>
        <v>0</v>
      </c>
      <c r="V99" s="20">
        <f>INDEX(raw_data!$A$3:$CR$330,MATCH(data!$B99,raw_data!$F$3:$F$330,0), MATCH(data!V$3,raw_data!$A$3:$CR$3,0))</f>
        <v>0</v>
      </c>
      <c r="W99" s="20">
        <v>0</v>
      </c>
      <c r="X99" s="20">
        <f>INDEX(raw_data!$A$3:$CR$330,MATCH(data!$B99,raw_data!$F$3:$F$330,0), MATCH(data!X$3,raw_data!$A$3:$CR$3,0))</f>
        <v>0</v>
      </c>
      <c r="Y99" s="20">
        <f>INDEX(raw_data!$A$3:$CR$330,MATCH(data!$B99,raw_data!$F$3:$F$330,0), MATCH(data!Y$3,raw_data!$A$3:$CR$3,0))</f>
        <v>0</v>
      </c>
      <c r="Z99" s="20">
        <f>INDEX(raw_data!$A$3:$CR$330,MATCH(data!$B99,raw_data!$F$3:$F$330,0), MATCH(data!Z$3,raw_data!$A$3:$CR$3,0))</f>
        <v>0</v>
      </c>
      <c r="AA99" s="20">
        <f>INDEX(raw_data!$A$3:$CR$330,MATCH(data!$B99,raw_data!$F$3:$F$330,0), MATCH(data!AA$3,raw_data!$A$3:$CR$3,0))</f>
        <v>0</v>
      </c>
      <c r="AB99" s="20">
        <f>INDEX(raw_data!$A$3:$CR$330,MATCH(data!$B99,raw_data!$F$3:$F$330,0), MATCH(data!AB$3,raw_data!$A$3:$CR$3,0))</f>
        <v>0</v>
      </c>
      <c r="AC99" s="20">
        <f>INDEX(raw_data!$A$3:$CR$330,MATCH(data!$B99,raw_data!$F$3:$F$330,0), MATCH(data!AC$3,raw_data!$A$3:$CR$3,0))</f>
        <v>0</v>
      </c>
      <c r="AD99" s="20">
        <f>INDEX(raw_data!$A$3:$CR$330,MATCH(data!$B99,raw_data!$F$3:$F$330,0), MATCH(data!AD$3,raw_data!$A$3:$CR$3,0))</f>
        <v>0</v>
      </c>
      <c r="AE99" s="20">
        <f>INDEX(raw_data!$A$3:$CR$330,MATCH(data!$B99,raw_data!$F$3:$F$330,0), MATCH(data!AE$3,raw_data!$A$3:$CR$3,0))</f>
        <v>0</v>
      </c>
      <c r="AF99" s="20">
        <f>INDEX(raw_data!$A$3:$CR$330,MATCH(data!$B99,raw_data!$F$3:$F$330,0), MATCH(data!AF$3,raw_data!$A$3:$CR$3,0))</f>
        <v>0</v>
      </c>
      <c r="AG99" s="20" t="str">
        <f>INDEX(raw_data!$A$3:$CR$330,MATCH(data!$B99,raw_data!$F$3:$F$330,0), MATCH(data!AG$3,raw_data!$A$3:$CR$3,0))</f>
        <v>Ginsberg (2012); BMJ</v>
      </c>
      <c r="AH99" s="20" t="str">
        <f>INDEX(raw_data!$A$3:$CR$330,MATCH(data!$B99,raw_data!$F$3:$F$330,0), MATCH(data!AH$3,raw_data!$A$3:$CR$3,0))</f>
        <v>Treatment of invasive cervical cancer by surgery, chemotherapy, and/or radiotherapy</v>
      </c>
      <c r="AI99" s="61">
        <f t="shared" si="6"/>
        <v>180.76892216980585</v>
      </c>
      <c r="AL99" s="67"/>
    </row>
    <row r="100" spans="1:38">
      <c r="A100" s="20" t="str">
        <f>INDEX(raw_data!$A$3:$CR$330,MATCH(data!$B100,raw_data!$F$3:$F$330,0), MATCH(data!A$3,raw_data!$A$3:$CR$3,0))</f>
        <v>Mental Health</v>
      </c>
      <c r="B100" s="22" t="s">
        <v>978</v>
      </c>
      <c r="C100" s="20" t="str">
        <f>INDEX(raw_data!$A$3:$CR$330,MATCH(data!$B100,raw_data!$F$3:$F$330,0), MATCH(data!C$3,raw_data!$A$3:$CR$3,0))</f>
        <v>Treatment of depression</v>
      </c>
      <c r="D100" s="20" t="str">
        <f>INDEX(raw_data!$A$3:$CR$330,MATCH(data!$B100,raw_data!$F$3:$F$330,0), MATCH(data!D$3,raw_data!$A$3:$CR$3,0))</f>
        <v>1 year</v>
      </c>
      <c r="E100" s="61">
        <f>INDEX(raw_data!$A$3:$CR$330,MATCH(data!$B100,raw_data!$F$3:$F$330,0), MATCH(data!E$3,raw_data!$A$3:$CR$3,0))</f>
        <v>2.6575592039555396E-2</v>
      </c>
      <c r="F100" s="61">
        <f>INDEX(raw_data!$A$3:$CR$330,MATCH(data!$B100,raw_data!$F$3:$F$330,0), MATCH(data!F$3,raw_data!$A$3:$CR$3,0))</f>
        <v>10.331157464673016</v>
      </c>
      <c r="G100" s="61">
        <f t="shared" si="5"/>
        <v>-4.0509846042736913E-2</v>
      </c>
      <c r="H100" s="87">
        <f>INDEX(raw_data!$A$3:$CR$330,MATCH(data!$B100,raw_data!$F$3:$F$330,0), MATCH(data!H$3,raw_data!$A$3:$CR$3,0))</f>
        <v>10</v>
      </c>
      <c r="I100" s="87">
        <f>INDEX(raw_data!$A$3:$CR$330,MATCH(data!$B100,raw_data!$F$3:$F$330,0), MATCH(data!I$3,raw_data!$A$3:$CR$3,0))</f>
        <v>113440.90000000001</v>
      </c>
      <c r="J100" s="87">
        <f>INDEX(raw_data!$A$3:$CR$330,MATCH(data!$B100,raw_data!$F$3:$F$330,0), MATCH(data!J$3,raw_data!$A$3:$CR$3,0))</f>
        <v>1134409</v>
      </c>
      <c r="K100" s="61">
        <f>INDEX(raw_data!$A$3:$CR$330,MATCH(data!$B100,raw_data!$F$3:$F$330,0), MATCH(data!K$3,raw_data!$A$3:$CR$3,0))</f>
        <v>6.252198175634434</v>
      </c>
      <c r="L100" s="20">
        <f>INDEX(raw_data!$A$3:$CR$330,MATCH(data!$B100,raw_data!$F$3:$F$330,0), MATCH(data!L$3,raw_data!$A$3:$CR$3,0))</f>
        <v>0</v>
      </c>
      <c r="M100" s="20">
        <f>INDEX(raw_data!$A$3:$CR$330,MATCH(data!$B100,raw_data!$F$3:$F$330,0), MATCH(data!M$3,raw_data!$A$3:$CR$3,0))</f>
        <v>0</v>
      </c>
      <c r="N100" s="20">
        <f>INDEX(raw_data!$A$3:$CR$330,MATCH(data!$B100,raw_data!$F$3:$F$330,0), MATCH(data!N$3,raw_data!$A$3:$CR$3,0))</f>
        <v>0</v>
      </c>
      <c r="O100" s="20">
        <f>INDEX(raw_data!$A$3:$CR$330,MATCH(data!$B100,raw_data!$F$3:$F$330,0), MATCH(data!O$3,raw_data!$A$3:$CR$3,0))</f>
        <v>0</v>
      </c>
      <c r="P100" s="20">
        <f>INDEX(raw_data!$A$3:$CR$330,MATCH(data!$B100,raw_data!$F$3:$F$330,0), MATCH(data!P$3,raw_data!$A$3:$CR$3,0))</f>
        <v>0</v>
      </c>
      <c r="Q100" s="20">
        <f>INDEX(raw_data!$A$3:$CR$330,MATCH(data!$B100,raw_data!$F$3:$F$330,0), MATCH(data!Q$3,raw_data!$A$3:$CR$3,0))</f>
        <v>0</v>
      </c>
      <c r="R100" s="20">
        <f>INDEX(raw_data!$A$3:$CR$330,MATCH(data!$B100,raw_data!$F$3:$F$330,0), MATCH(data!R$3,raw_data!$A$3:$CR$3,0))</f>
        <v>0</v>
      </c>
      <c r="S100" s="20">
        <f>INDEX(raw_data!$A$3:$CR$330,MATCH(data!$B100,raw_data!$F$3:$F$330,0), MATCH(data!S$3,raw_data!$A$3:$CR$3,0))</f>
        <v>0</v>
      </c>
      <c r="T100" s="20">
        <f>INDEX(raw_data!$A$3:$CR$330,MATCH(data!$B100,raw_data!$F$3:$F$330,0), MATCH(data!T$3,raw_data!$A$3:$CR$3,0))</f>
        <v>0</v>
      </c>
      <c r="U100" s="20">
        <f>INDEX(raw_data!$A$3:$CR$330,MATCH(data!$B100,raw_data!$F$3:$F$330,0), MATCH(data!U$3,raw_data!$A$3:$CR$3,0))</f>
        <v>0</v>
      </c>
      <c r="V100" s="20">
        <f>INDEX(raw_data!$A$3:$CR$330,MATCH(data!$B100,raw_data!$F$3:$F$330,0), MATCH(data!V$3,raw_data!$A$3:$CR$3,0))</f>
        <v>0</v>
      </c>
      <c r="W100" s="20">
        <v>0</v>
      </c>
      <c r="X100" s="20">
        <f>INDEX(raw_data!$A$3:$CR$330,MATCH(data!$B100,raw_data!$F$3:$F$330,0), MATCH(data!X$3,raw_data!$A$3:$CR$3,0))</f>
        <v>0</v>
      </c>
      <c r="Y100" s="20">
        <f>INDEX(raw_data!$A$3:$CR$330,MATCH(data!$B100,raw_data!$F$3:$F$330,0), MATCH(data!Y$3,raw_data!$A$3:$CR$3,0))</f>
        <v>0</v>
      </c>
      <c r="Z100" s="20">
        <f>INDEX(raw_data!$A$3:$CR$330,MATCH(data!$B100,raw_data!$F$3:$F$330,0), MATCH(data!Z$3,raw_data!$A$3:$CR$3,0))</f>
        <v>0</v>
      </c>
      <c r="AA100" s="20">
        <f>INDEX(raw_data!$A$3:$CR$330,MATCH(data!$B100,raw_data!$F$3:$F$330,0), MATCH(data!AA$3,raw_data!$A$3:$CR$3,0))</f>
        <v>15</v>
      </c>
      <c r="AB100" s="20">
        <f>INDEX(raw_data!$A$3:$CR$330,MATCH(data!$B100,raw_data!$F$3:$F$330,0), MATCH(data!AB$3,raw_data!$A$3:$CR$3,0))</f>
        <v>0</v>
      </c>
      <c r="AC100" s="20">
        <f>INDEX(raw_data!$A$3:$CR$330,MATCH(data!$B100,raw_data!$F$3:$F$330,0), MATCH(data!AC$3,raw_data!$A$3:$CR$3,0))</f>
        <v>0</v>
      </c>
      <c r="AD100" s="20">
        <f>INDEX(raw_data!$A$3:$CR$330,MATCH(data!$B100,raw_data!$F$3:$F$330,0), MATCH(data!AD$3,raw_data!$A$3:$CR$3,0))</f>
        <v>0</v>
      </c>
      <c r="AE100" s="20">
        <f>INDEX(raw_data!$A$3:$CR$330,MATCH(data!$B100,raw_data!$F$3:$F$330,0), MATCH(data!AE$3,raw_data!$A$3:$CR$3,0))</f>
        <v>0</v>
      </c>
      <c r="AF100" s="20">
        <f>INDEX(raw_data!$A$3:$CR$330,MATCH(data!$B100,raw_data!$F$3:$F$330,0), MATCH(data!AF$3,raw_data!$A$3:$CR$3,0))</f>
        <v>0</v>
      </c>
      <c r="AG100" s="20" t="str">
        <f>INDEX(raw_data!$A$3:$CR$330,MATCH(data!$B100,raw_data!$F$3:$F$330,0), MATCH(data!AG$3,raw_data!$A$3:$CR$3,0))</f>
        <v>Chisholm (2012); BMJ</v>
      </c>
      <c r="AH100" s="20" t="str">
        <f>INDEX(raw_data!$A$3:$CR$330,MATCH(data!$B100,raw_data!$F$3:$F$330,0), MATCH(data!AH$3,raw_data!$A$3:$CR$3,0))</f>
        <v>Episodic treatment with newer antidepressants (TCAs) (50% coverage)</v>
      </c>
      <c r="AI100" s="61">
        <f t="shared" si="6"/>
        <v>388.74608886590408</v>
      </c>
      <c r="AL100" s="67"/>
    </row>
    <row r="101" spans="1:38">
      <c r="A101" s="20" t="str">
        <f>INDEX(raw_data!$A$3:$CR$330,MATCH(data!$B101,raw_data!$F$3:$F$330,0), MATCH(data!A$3,raw_data!$A$3:$CR$3,0))</f>
        <v>Mental Health</v>
      </c>
      <c r="B101" s="22" t="s">
        <v>985</v>
      </c>
      <c r="C101" s="20" t="str">
        <f>INDEX(raw_data!$A$3:$CR$330,MATCH(data!$B101,raw_data!$F$3:$F$330,0), MATCH(data!C$3,raw_data!$A$3:$CR$3,0))</f>
        <v>Treatment of acute psychotic disorders</v>
      </c>
      <c r="D101" s="20" t="str">
        <f>INDEX(raw_data!$A$3:$CR$330,MATCH(data!$B101,raw_data!$F$3:$F$330,0), MATCH(data!D$3,raw_data!$A$3:$CR$3,0))</f>
        <v>1 year</v>
      </c>
      <c r="E101" s="61">
        <f>INDEX(raw_data!$A$3:$CR$330,MATCH(data!$B101,raw_data!$F$3:$F$330,0), MATCH(data!E$3,raw_data!$A$3:$CR$3,0))</f>
        <v>5.8907453419136391E-2</v>
      </c>
      <c r="F101" s="61">
        <f>INDEX(raw_data!$A$3:$CR$330,MATCH(data!$B101,raw_data!$F$3:$F$330,0), MATCH(data!F$3,raw_data!$A$3:$CR$3,0))</f>
        <v>73.698510091728849</v>
      </c>
      <c r="G101" s="61">
        <f t="shared" si="5"/>
        <v>-0.41965430042325874</v>
      </c>
      <c r="H101" s="87">
        <f>INDEX(raw_data!$A$3:$CR$330,MATCH(data!$B101,raw_data!$F$3:$F$330,0), MATCH(data!H$3,raw_data!$A$3:$CR$3,0))</f>
        <v>10</v>
      </c>
      <c r="I101" s="87">
        <f>INDEX(raw_data!$A$3:$CR$330,MATCH(data!$B101,raw_data!$F$3:$F$330,0), MATCH(data!I$3,raw_data!$A$3:$CR$3,0))</f>
        <v>24950.159999999996</v>
      </c>
      <c r="J101" s="87">
        <f>INDEX(raw_data!$A$3:$CR$330,MATCH(data!$B101,raw_data!$F$3:$F$330,0), MATCH(data!J$3,raw_data!$A$3:$CR$3,0))</f>
        <v>249501.6</v>
      </c>
      <c r="K101" s="61">
        <f>INDEX(raw_data!$A$3:$CR$330,MATCH(data!$B101,raw_data!$F$3:$F$330,0), MATCH(data!K$3,raw_data!$A$3:$CR$3,0))</f>
        <v>18.063112314810279</v>
      </c>
      <c r="L101" s="20">
        <f>INDEX(raw_data!$A$3:$CR$330,MATCH(data!$B101,raw_data!$F$3:$F$330,0), MATCH(data!L$3,raw_data!$A$3:$CR$3,0))</f>
        <v>0</v>
      </c>
      <c r="M101" s="20">
        <f>INDEX(raw_data!$A$3:$CR$330,MATCH(data!$B101,raw_data!$F$3:$F$330,0), MATCH(data!M$3,raw_data!$A$3:$CR$3,0))</f>
        <v>0</v>
      </c>
      <c r="N101" s="20">
        <f>INDEX(raw_data!$A$3:$CR$330,MATCH(data!$B101,raw_data!$F$3:$F$330,0), MATCH(data!N$3,raw_data!$A$3:$CR$3,0))</f>
        <v>0</v>
      </c>
      <c r="O101" s="20">
        <f>INDEX(raw_data!$A$3:$CR$330,MATCH(data!$B101,raw_data!$F$3:$F$330,0), MATCH(data!O$3,raw_data!$A$3:$CR$3,0))</f>
        <v>0</v>
      </c>
      <c r="P101" s="20">
        <f>INDEX(raw_data!$A$3:$CR$330,MATCH(data!$B101,raw_data!$F$3:$F$330,0), MATCH(data!P$3,raw_data!$A$3:$CR$3,0))</f>
        <v>0</v>
      </c>
      <c r="Q101" s="20">
        <f>INDEX(raw_data!$A$3:$CR$330,MATCH(data!$B101,raw_data!$F$3:$F$330,0), MATCH(data!Q$3,raw_data!$A$3:$CR$3,0))</f>
        <v>0</v>
      </c>
      <c r="R101" s="20">
        <f>INDEX(raw_data!$A$3:$CR$330,MATCH(data!$B101,raw_data!$F$3:$F$330,0), MATCH(data!R$3,raw_data!$A$3:$CR$3,0))</f>
        <v>0</v>
      </c>
      <c r="S101" s="20">
        <f>INDEX(raw_data!$A$3:$CR$330,MATCH(data!$B101,raw_data!$F$3:$F$330,0), MATCH(data!S$3,raw_data!$A$3:$CR$3,0))</f>
        <v>0</v>
      </c>
      <c r="T101" s="20">
        <f>INDEX(raw_data!$A$3:$CR$330,MATCH(data!$B101,raw_data!$F$3:$F$330,0), MATCH(data!T$3,raw_data!$A$3:$CR$3,0))</f>
        <v>0</v>
      </c>
      <c r="U101" s="20">
        <f>INDEX(raw_data!$A$3:$CR$330,MATCH(data!$B101,raw_data!$F$3:$F$330,0), MATCH(data!U$3,raw_data!$A$3:$CR$3,0))</f>
        <v>0</v>
      </c>
      <c r="V101" s="20">
        <f>INDEX(raw_data!$A$3:$CR$330,MATCH(data!$B101,raw_data!$F$3:$F$330,0), MATCH(data!V$3,raw_data!$A$3:$CR$3,0))</f>
        <v>0</v>
      </c>
      <c r="W101" s="20">
        <v>0</v>
      </c>
      <c r="X101" s="20">
        <f>INDEX(raw_data!$A$3:$CR$330,MATCH(data!$B101,raw_data!$F$3:$F$330,0), MATCH(data!X$3,raw_data!$A$3:$CR$3,0))</f>
        <v>0</v>
      </c>
      <c r="Y101" s="20">
        <f>INDEX(raw_data!$A$3:$CR$330,MATCH(data!$B101,raw_data!$F$3:$F$330,0), MATCH(data!Y$3,raw_data!$A$3:$CR$3,0))</f>
        <v>0</v>
      </c>
      <c r="Z101" s="20">
        <f>INDEX(raw_data!$A$3:$CR$330,MATCH(data!$B101,raw_data!$F$3:$F$330,0), MATCH(data!Z$3,raw_data!$A$3:$CR$3,0))</f>
        <v>0</v>
      </c>
      <c r="AA101" s="20">
        <f>INDEX(raw_data!$A$3:$CR$330,MATCH(data!$B101,raw_data!$F$3:$F$330,0), MATCH(data!AA$3,raw_data!$A$3:$CR$3,0))</f>
        <v>25</v>
      </c>
      <c r="AB101" s="20">
        <f>INDEX(raw_data!$A$3:$CR$330,MATCH(data!$B101,raw_data!$F$3:$F$330,0), MATCH(data!AB$3,raw_data!$A$3:$CR$3,0))</f>
        <v>0</v>
      </c>
      <c r="AC101" s="20">
        <f>INDEX(raw_data!$A$3:$CR$330,MATCH(data!$B101,raw_data!$F$3:$F$330,0), MATCH(data!AC$3,raw_data!$A$3:$CR$3,0))</f>
        <v>0</v>
      </c>
      <c r="AD101" s="20">
        <f>INDEX(raw_data!$A$3:$CR$330,MATCH(data!$B101,raw_data!$F$3:$F$330,0), MATCH(data!AD$3,raw_data!$A$3:$CR$3,0))</f>
        <v>0</v>
      </c>
      <c r="AE101" s="20">
        <f>INDEX(raw_data!$A$3:$CR$330,MATCH(data!$B101,raw_data!$F$3:$F$330,0), MATCH(data!AE$3,raw_data!$A$3:$CR$3,0))</f>
        <v>0</v>
      </c>
      <c r="AF101" s="20">
        <f>INDEX(raw_data!$A$3:$CR$330,MATCH(data!$B101,raw_data!$F$3:$F$330,0), MATCH(data!AF$3,raw_data!$A$3:$CR$3,0))</f>
        <v>0</v>
      </c>
      <c r="AG101" s="20" t="str">
        <f>INDEX(raw_data!$A$3:$CR$330,MATCH(data!$B101,raw_data!$F$3:$F$330,0), MATCH(data!AG$3,raw_data!$A$3:$CR$3,0))</f>
        <v>Chisholm (2012); BMJ</v>
      </c>
      <c r="AH101" s="20" t="str">
        <f>INDEX(raw_data!$A$3:$CR$330,MATCH(data!$B101,raw_data!$F$3:$F$330,0), MATCH(data!AH$3,raw_data!$A$3:$CR$3,0))</f>
        <v>Older anti-psychotic drug + psychosocial intervention  (80% coverage), community model</v>
      </c>
      <c r="AI101" s="61">
        <f t="shared" si="6"/>
        <v>1251.0897316737089</v>
      </c>
      <c r="AL101" s="67"/>
    </row>
    <row r="102" spans="1:38">
      <c r="A102" s="20" t="str">
        <f>INDEX(raw_data!$A$3:$CR$330,MATCH(data!$B102,raw_data!$F$3:$F$330,0), MATCH(data!A$3,raw_data!$A$3:$CR$3,0))</f>
        <v>Mental Health</v>
      </c>
      <c r="B102" s="22" t="s">
        <v>989</v>
      </c>
      <c r="C102" s="20" t="str">
        <f>INDEX(raw_data!$A$3:$CR$330,MATCH(data!$B102,raw_data!$F$3:$F$330,0), MATCH(data!C$3,raw_data!$A$3:$CR$3,0))</f>
        <v>Treatment of bipolar disorder</v>
      </c>
      <c r="D102" s="20" t="str">
        <f>INDEX(raw_data!$A$3:$CR$330,MATCH(data!$B102,raw_data!$F$3:$F$330,0), MATCH(data!D$3,raw_data!$A$3:$CR$3,0))</f>
        <v>1 year</v>
      </c>
      <c r="E102" s="61">
        <f>INDEX(raw_data!$A$3:$CR$330,MATCH(data!$B102,raw_data!$F$3:$F$330,0), MATCH(data!E$3,raw_data!$A$3:$CR$3,0))</f>
        <v>9.4726134194169004E-2</v>
      </c>
      <c r="F102" s="61">
        <f>INDEX(raw_data!$A$3:$CR$330,MATCH(data!$B102,raw_data!$F$3:$F$330,0), MATCH(data!F$3,raw_data!$A$3:$CR$3,0))</f>
        <v>77.253324831849511</v>
      </c>
      <c r="G102" s="61">
        <f t="shared" si="5"/>
        <v>-0.40691883224641223</v>
      </c>
      <c r="H102" s="87">
        <f>INDEX(raw_data!$A$3:$CR$330,MATCH(data!$B102,raw_data!$F$3:$F$330,0), MATCH(data!H$3,raw_data!$A$3:$CR$3,0))</f>
        <v>10</v>
      </c>
      <c r="I102" s="87">
        <f>INDEX(raw_data!$A$3:$CR$330,MATCH(data!$B102,raw_data!$F$3:$F$330,0), MATCH(data!I$3,raw_data!$A$3:$CR$3,0))</f>
        <v>16216.800000000001</v>
      </c>
      <c r="J102" s="87">
        <f>INDEX(raw_data!$A$3:$CR$330,MATCH(data!$B102,raw_data!$F$3:$F$330,0), MATCH(data!J$3,raw_data!$A$3:$CR$3,0))</f>
        <v>162168</v>
      </c>
      <c r="K102" s="61">
        <f>INDEX(raw_data!$A$3:$CR$330,MATCH(data!$B102,raw_data!$F$3:$F$330,0), MATCH(data!K$3,raw_data!$A$3:$CR$3,0))</f>
        <v>63.01892415889025</v>
      </c>
      <c r="L102" s="20">
        <f>INDEX(raw_data!$A$3:$CR$330,MATCH(data!$B102,raw_data!$F$3:$F$330,0), MATCH(data!L$3,raw_data!$A$3:$CR$3,0))</f>
        <v>0</v>
      </c>
      <c r="M102" s="20">
        <f>INDEX(raw_data!$A$3:$CR$330,MATCH(data!$B102,raw_data!$F$3:$F$330,0), MATCH(data!M$3,raw_data!$A$3:$CR$3,0))</f>
        <v>0</v>
      </c>
      <c r="N102" s="20">
        <f>INDEX(raw_data!$A$3:$CR$330,MATCH(data!$B102,raw_data!$F$3:$F$330,0), MATCH(data!N$3,raw_data!$A$3:$CR$3,0))</f>
        <v>0</v>
      </c>
      <c r="O102" s="20">
        <f>INDEX(raw_data!$A$3:$CR$330,MATCH(data!$B102,raw_data!$F$3:$F$330,0), MATCH(data!O$3,raw_data!$A$3:$CR$3,0))</f>
        <v>0</v>
      </c>
      <c r="P102" s="20">
        <f>INDEX(raw_data!$A$3:$CR$330,MATCH(data!$B102,raw_data!$F$3:$F$330,0), MATCH(data!P$3,raw_data!$A$3:$CR$3,0))</f>
        <v>0</v>
      </c>
      <c r="Q102" s="20">
        <f>INDEX(raw_data!$A$3:$CR$330,MATCH(data!$B102,raw_data!$F$3:$F$330,0), MATCH(data!Q$3,raw_data!$A$3:$CR$3,0))</f>
        <v>0</v>
      </c>
      <c r="R102" s="20">
        <f>INDEX(raw_data!$A$3:$CR$330,MATCH(data!$B102,raw_data!$F$3:$F$330,0), MATCH(data!R$3,raw_data!$A$3:$CR$3,0))</f>
        <v>0</v>
      </c>
      <c r="S102" s="20">
        <f>INDEX(raw_data!$A$3:$CR$330,MATCH(data!$B102,raw_data!$F$3:$F$330,0), MATCH(data!S$3,raw_data!$A$3:$CR$3,0))</f>
        <v>0</v>
      </c>
      <c r="T102" s="20">
        <f>INDEX(raw_data!$A$3:$CR$330,MATCH(data!$B102,raw_data!$F$3:$F$330,0), MATCH(data!T$3,raw_data!$A$3:$CR$3,0))</f>
        <v>0</v>
      </c>
      <c r="U102" s="20">
        <f>INDEX(raw_data!$A$3:$CR$330,MATCH(data!$B102,raw_data!$F$3:$F$330,0), MATCH(data!U$3,raw_data!$A$3:$CR$3,0))</f>
        <v>0</v>
      </c>
      <c r="V102" s="20">
        <f>INDEX(raw_data!$A$3:$CR$330,MATCH(data!$B102,raw_data!$F$3:$F$330,0), MATCH(data!V$3,raw_data!$A$3:$CR$3,0))</f>
        <v>0</v>
      </c>
      <c r="W102" s="20">
        <v>0</v>
      </c>
      <c r="X102" s="20">
        <f>INDEX(raw_data!$A$3:$CR$330,MATCH(data!$B102,raw_data!$F$3:$F$330,0), MATCH(data!X$3,raw_data!$A$3:$CR$3,0))</f>
        <v>0</v>
      </c>
      <c r="Y102" s="20">
        <f>INDEX(raw_data!$A$3:$CR$330,MATCH(data!$B102,raw_data!$F$3:$F$330,0), MATCH(data!Y$3,raw_data!$A$3:$CR$3,0))</f>
        <v>0</v>
      </c>
      <c r="Z102" s="20">
        <f>INDEX(raw_data!$A$3:$CR$330,MATCH(data!$B102,raw_data!$F$3:$F$330,0), MATCH(data!Z$3,raw_data!$A$3:$CR$3,0))</f>
        <v>0</v>
      </c>
      <c r="AA102" s="20">
        <f>INDEX(raw_data!$A$3:$CR$330,MATCH(data!$B102,raw_data!$F$3:$F$330,0), MATCH(data!AA$3,raw_data!$A$3:$CR$3,0))</f>
        <v>25</v>
      </c>
      <c r="AB102" s="20">
        <f>INDEX(raw_data!$A$3:$CR$330,MATCH(data!$B102,raw_data!$F$3:$F$330,0), MATCH(data!AB$3,raw_data!$A$3:$CR$3,0))</f>
        <v>0</v>
      </c>
      <c r="AC102" s="20">
        <f>INDEX(raw_data!$A$3:$CR$330,MATCH(data!$B102,raw_data!$F$3:$F$330,0), MATCH(data!AC$3,raw_data!$A$3:$CR$3,0))</f>
        <v>0</v>
      </c>
      <c r="AD102" s="20">
        <f>INDEX(raw_data!$A$3:$CR$330,MATCH(data!$B102,raw_data!$F$3:$F$330,0), MATCH(data!AD$3,raw_data!$A$3:$CR$3,0))</f>
        <v>0</v>
      </c>
      <c r="AE102" s="20">
        <f>INDEX(raw_data!$A$3:$CR$330,MATCH(data!$B102,raw_data!$F$3:$F$330,0), MATCH(data!AE$3,raw_data!$A$3:$CR$3,0))</f>
        <v>0</v>
      </c>
      <c r="AF102" s="20">
        <f>INDEX(raw_data!$A$3:$CR$330,MATCH(data!$B102,raw_data!$F$3:$F$330,0), MATCH(data!AF$3,raw_data!$A$3:$CR$3,0))</f>
        <v>0</v>
      </c>
      <c r="AG102" s="20" t="str">
        <f>INDEX(raw_data!$A$3:$CR$330,MATCH(data!$B102,raw_data!$F$3:$F$330,0), MATCH(data!AG$3,raw_data!$A$3:$CR$3,0))</f>
        <v>Chisholm (2012); BMJ</v>
      </c>
      <c r="AH102" s="20" t="str">
        <f>INDEX(raw_data!$A$3:$CR$330,MATCH(data!$B102,raw_data!$F$3:$F$330,0), MATCH(data!AH$3,raw_data!$A$3:$CR$3,0))</f>
        <v>Lithium (older mood stabiliser) alone (50% coverage), community model</v>
      </c>
      <c r="AI102" s="61">
        <f t="shared" si="6"/>
        <v>815.54394137415295</v>
      </c>
      <c r="AL102" s="67"/>
    </row>
    <row r="103" spans="1:38">
      <c r="A103" s="20" t="str">
        <f>INDEX(raw_data!$A$3:$CR$330,MATCH(data!$B103,raw_data!$F$3:$F$330,0), MATCH(data!A$3,raw_data!$A$3:$CR$3,0))</f>
        <v>Mental Health</v>
      </c>
      <c r="B103" s="22" t="s">
        <v>993</v>
      </c>
      <c r="C103" s="20" t="str">
        <f>INDEX(raw_data!$A$3:$CR$330,MATCH(data!$B103,raw_data!$F$3:$F$330,0), MATCH(data!C$3,raw_data!$A$3:$CR$3,0))</f>
        <v>Anti-epileptic medication</v>
      </c>
      <c r="D103" s="20" t="str">
        <f>INDEX(raw_data!$A$3:$CR$330,MATCH(data!$B103,raw_data!$F$3:$F$330,0), MATCH(data!D$3,raw_data!$A$3:$CR$3,0))</f>
        <v>1 year</v>
      </c>
      <c r="E103" s="61">
        <f>INDEX(raw_data!$A$3:$CR$330,MATCH(data!$B103,raw_data!$F$3:$F$330,0), MATCH(data!E$3,raw_data!$A$3:$CR$3,0))</f>
        <v>0.30671979703706725</v>
      </c>
      <c r="F103" s="61">
        <f>INDEX(raw_data!$A$3:$CR$330,MATCH(data!$B103,raw_data!$F$3:$F$330,0), MATCH(data!F$3,raw_data!$A$3:$CR$3,0))</f>
        <v>37.058731669666038</v>
      </c>
      <c r="G103" s="61">
        <f t="shared" si="5"/>
        <v>6.6078682298976094E-2</v>
      </c>
      <c r="H103" s="87">
        <f>INDEX(raw_data!$A$3:$CR$330,MATCH(data!$B103,raw_data!$F$3:$F$330,0), MATCH(data!H$3,raw_data!$A$3:$CR$3,0))</f>
        <v>10</v>
      </c>
      <c r="I103" s="87">
        <f>INDEX(raw_data!$A$3:$CR$330,MATCH(data!$B103,raw_data!$F$3:$F$330,0), MATCH(data!I$3,raw_data!$A$3:$CR$3,0))</f>
        <v>19629.2</v>
      </c>
      <c r="J103" s="87">
        <f>INDEX(raw_data!$A$3:$CR$330,MATCH(data!$B103,raw_data!$F$3:$F$330,0), MATCH(data!J$3,raw_data!$A$3:$CR$3,0))</f>
        <v>196292</v>
      </c>
      <c r="K103" s="61">
        <f>INDEX(raw_data!$A$3:$CR$330,MATCH(data!$B103,raw_data!$F$3:$F$330,0), MATCH(data!K$3,raw_data!$A$3:$CR$3,0))</f>
        <v>7.9556770225377393</v>
      </c>
      <c r="L103" s="20">
        <f>INDEX(raw_data!$A$3:$CR$330,MATCH(data!$B103,raw_data!$F$3:$F$330,0), MATCH(data!L$3,raw_data!$A$3:$CR$3,0))</f>
        <v>0</v>
      </c>
      <c r="M103" s="20">
        <f>INDEX(raw_data!$A$3:$CR$330,MATCH(data!$B103,raw_data!$F$3:$F$330,0), MATCH(data!M$3,raw_data!$A$3:$CR$3,0))</f>
        <v>0</v>
      </c>
      <c r="N103" s="20">
        <f>INDEX(raw_data!$A$3:$CR$330,MATCH(data!$B103,raw_data!$F$3:$F$330,0), MATCH(data!N$3,raw_data!$A$3:$CR$3,0))</f>
        <v>0</v>
      </c>
      <c r="O103" s="20">
        <f>INDEX(raw_data!$A$3:$CR$330,MATCH(data!$B103,raw_data!$F$3:$F$330,0), MATCH(data!O$3,raw_data!$A$3:$CR$3,0))</f>
        <v>0</v>
      </c>
      <c r="P103" s="20">
        <f>INDEX(raw_data!$A$3:$CR$330,MATCH(data!$B103,raw_data!$F$3:$F$330,0), MATCH(data!P$3,raw_data!$A$3:$CR$3,0))</f>
        <v>0</v>
      </c>
      <c r="Q103" s="20">
        <f>INDEX(raw_data!$A$3:$CR$330,MATCH(data!$B103,raw_data!$F$3:$F$330,0), MATCH(data!Q$3,raw_data!$A$3:$CR$3,0))</f>
        <v>0</v>
      </c>
      <c r="R103" s="20">
        <f>INDEX(raw_data!$A$3:$CR$330,MATCH(data!$B103,raw_data!$F$3:$F$330,0), MATCH(data!R$3,raw_data!$A$3:$CR$3,0))</f>
        <v>0</v>
      </c>
      <c r="S103" s="20">
        <f>INDEX(raw_data!$A$3:$CR$330,MATCH(data!$B103,raw_data!$F$3:$F$330,0), MATCH(data!S$3,raw_data!$A$3:$CR$3,0))</f>
        <v>0</v>
      </c>
      <c r="T103" s="20">
        <f>INDEX(raw_data!$A$3:$CR$330,MATCH(data!$B103,raw_data!$F$3:$F$330,0), MATCH(data!T$3,raw_data!$A$3:$CR$3,0))</f>
        <v>0</v>
      </c>
      <c r="U103" s="20">
        <f>INDEX(raw_data!$A$3:$CR$330,MATCH(data!$B103,raw_data!$F$3:$F$330,0), MATCH(data!U$3,raw_data!$A$3:$CR$3,0))</f>
        <v>0</v>
      </c>
      <c r="V103" s="20">
        <f>INDEX(raw_data!$A$3:$CR$330,MATCH(data!$B103,raw_data!$F$3:$F$330,0), MATCH(data!V$3,raw_data!$A$3:$CR$3,0))</f>
        <v>0</v>
      </c>
      <c r="W103" s="20">
        <v>0</v>
      </c>
      <c r="X103" s="20">
        <f>INDEX(raw_data!$A$3:$CR$330,MATCH(data!$B103,raw_data!$F$3:$F$330,0), MATCH(data!X$3,raw_data!$A$3:$CR$3,0))</f>
        <v>0</v>
      </c>
      <c r="Y103" s="20">
        <f>INDEX(raw_data!$A$3:$CR$330,MATCH(data!$B103,raw_data!$F$3:$F$330,0), MATCH(data!Y$3,raw_data!$A$3:$CR$3,0))</f>
        <v>0</v>
      </c>
      <c r="Z103" s="20">
        <f>INDEX(raw_data!$A$3:$CR$330,MATCH(data!$B103,raw_data!$F$3:$F$330,0), MATCH(data!Z$3,raw_data!$A$3:$CR$3,0))</f>
        <v>0</v>
      </c>
      <c r="AA103" s="20">
        <f>INDEX(raw_data!$A$3:$CR$330,MATCH(data!$B103,raw_data!$F$3:$F$330,0), MATCH(data!AA$3,raw_data!$A$3:$CR$3,0))</f>
        <v>15</v>
      </c>
      <c r="AB103" s="20">
        <f>INDEX(raw_data!$A$3:$CR$330,MATCH(data!$B103,raw_data!$F$3:$F$330,0), MATCH(data!AB$3,raw_data!$A$3:$CR$3,0))</f>
        <v>0</v>
      </c>
      <c r="AC103" s="20">
        <f>INDEX(raw_data!$A$3:$CR$330,MATCH(data!$B103,raw_data!$F$3:$F$330,0), MATCH(data!AC$3,raw_data!$A$3:$CR$3,0))</f>
        <v>0</v>
      </c>
      <c r="AD103" s="20">
        <f>INDEX(raw_data!$A$3:$CR$330,MATCH(data!$B103,raw_data!$F$3:$F$330,0), MATCH(data!AD$3,raw_data!$A$3:$CR$3,0))</f>
        <v>0</v>
      </c>
      <c r="AE103" s="20">
        <f>INDEX(raw_data!$A$3:$CR$330,MATCH(data!$B103,raw_data!$F$3:$F$330,0), MATCH(data!AE$3,raw_data!$A$3:$CR$3,0))</f>
        <v>0</v>
      </c>
      <c r="AF103" s="20">
        <f>INDEX(raw_data!$A$3:$CR$330,MATCH(data!$B103,raw_data!$F$3:$F$330,0), MATCH(data!AF$3,raw_data!$A$3:$CR$3,0))</f>
        <v>0</v>
      </c>
      <c r="AG103" s="20" t="str">
        <f>INDEX(raw_data!$A$3:$CR$330,MATCH(data!$B103,raw_data!$F$3:$F$330,0), MATCH(data!AG$3,raw_data!$A$3:$CR$3,0))</f>
        <v>Chisholm (2012); BMJ</v>
      </c>
      <c r="AH103" s="20" t="str">
        <f>INDEX(raw_data!$A$3:$CR$330,MATCH(data!$B103,raw_data!$F$3:$F$330,0), MATCH(data!AH$3,raw_data!$A$3:$CR$3,0))</f>
        <v>Older antiepileptic drug in primary care (50% coverage)</v>
      </c>
      <c r="AI103" s="61">
        <f t="shared" si="6"/>
        <v>120.82275753849521</v>
      </c>
      <c r="AL103" s="67"/>
    </row>
    <row r="104" spans="1:38">
      <c r="A104" s="20" t="str">
        <f>INDEX(raw_data!$A$3:$CR$330,MATCH(data!$B104,raw_data!$F$3:$F$330,0), MATCH(data!A$3,raw_data!$A$3:$CR$3,0))</f>
        <v>Mental Health</v>
      </c>
      <c r="B104" s="22" t="s">
        <v>997</v>
      </c>
      <c r="C104" s="20" t="str">
        <f>INDEX(raw_data!$A$3:$CR$330,MATCH(data!$B104,raw_data!$F$3:$F$330,0), MATCH(data!C$3,raw_data!$A$3:$CR$3,0))</f>
        <v>Basic psychosocial support, advice, and follow-up</v>
      </c>
      <c r="D104" s="20" t="str">
        <f>INDEX(raw_data!$A$3:$CR$330,MATCH(data!$B104,raw_data!$F$3:$F$330,0), MATCH(data!D$3,raw_data!$A$3:$CR$3,0))</f>
        <v>1 year</v>
      </c>
      <c r="E104" s="61">
        <f>INDEX(raw_data!$A$3:$CR$330,MATCH(data!$B104,raw_data!$F$3:$F$330,0), MATCH(data!E$3,raw_data!$A$3:$CR$3,0))</f>
        <v>1.7537121431558639E-2</v>
      </c>
      <c r="F104" s="61">
        <f>INDEX(raw_data!$A$3:$CR$330,MATCH(data!$B104,raw_data!$F$3:$F$330,0), MATCH(data!F$3,raw_data!$A$3:$CR$3,0))</f>
        <v>10.595959654589281</v>
      </c>
      <c r="G104" s="61">
        <f t="shared" si="5"/>
        <v>-5.1267811390449683E-2</v>
      </c>
      <c r="H104" s="87">
        <f>INDEX(raw_data!$A$3:$CR$330,MATCH(data!$B104,raw_data!$F$3:$F$330,0), MATCH(data!H$3,raw_data!$A$3:$CR$3,0))</f>
        <v>10</v>
      </c>
      <c r="I104" s="87">
        <f>INDEX(raw_data!$A$3:$CR$330,MATCH(data!$B104,raw_data!$F$3:$F$330,0), MATCH(data!I$3,raw_data!$A$3:$CR$3,0))</f>
        <v>385213.7</v>
      </c>
      <c r="J104" s="87">
        <f>INDEX(raw_data!$A$3:$CR$330,MATCH(data!$B104,raw_data!$F$3:$F$330,0), MATCH(data!J$3,raw_data!$A$3:$CR$3,0))</f>
        <v>3852137</v>
      </c>
      <c r="K104" s="61">
        <f>INDEX(raw_data!$A$3:$CR$330,MATCH(data!$B104,raw_data!$F$3:$F$330,0), MATCH(data!K$3,raw_data!$A$3:$CR$3,0))</f>
        <v>7.2254553045877516</v>
      </c>
      <c r="L104" s="20">
        <f>INDEX(raw_data!$A$3:$CR$330,MATCH(data!$B104,raw_data!$F$3:$F$330,0), MATCH(data!L$3,raw_data!$A$3:$CR$3,0))</f>
        <v>0</v>
      </c>
      <c r="M104" s="20">
        <f>INDEX(raw_data!$A$3:$CR$330,MATCH(data!$B104,raw_data!$F$3:$F$330,0), MATCH(data!M$3,raw_data!$A$3:$CR$3,0))</f>
        <v>0</v>
      </c>
      <c r="N104" s="20">
        <f>INDEX(raw_data!$A$3:$CR$330,MATCH(data!$B104,raw_data!$F$3:$F$330,0), MATCH(data!N$3,raw_data!$A$3:$CR$3,0))</f>
        <v>0</v>
      </c>
      <c r="O104" s="20">
        <f>INDEX(raw_data!$A$3:$CR$330,MATCH(data!$B104,raw_data!$F$3:$F$330,0), MATCH(data!O$3,raw_data!$A$3:$CR$3,0))</f>
        <v>0</v>
      </c>
      <c r="P104" s="20">
        <f>INDEX(raw_data!$A$3:$CR$330,MATCH(data!$B104,raw_data!$F$3:$F$330,0), MATCH(data!P$3,raw_data!$A$3:$CR$3,0))</f>
        <v>0</v>
      </c>
      <c r="Q104" s="20">
        <f>INDEX(raw_data!$A$3:$CR$330,MATCH(data!$B104,raw_data!$F$3:$F$330,0), MATCH(data!Q$3,raw_data!$A$3:$CR$3,0))</f>
        <v>0</v>
      </c>
      <c r="R104" s="20">
        <f>INDEX(raw_data!$A$3:$CR$330,MATCH(data!$B104,raw_data!$F$3:$F$330,0), MATCH(data!R$3,raw_data!$A$3:$CR$3,0))</f>
        <v>0</v>
      </c>
      <c r="S104" s="20">
        <f>INDEX(raw_data!$A$3:$CR$330,MATCH(data!$B104,raw_data!$F$3:$F$330,0), MATCH(data!S$3,raw_data!$A$3:$CR$3,0))</f>
        <v>0</v>
      </c>
      <c r="T104" s="20">
        <f>INDEX(raw_data!$A$3:$CR$330,MATCH(data!$B104,raw_data!$F$3:$F$330,0), MATCH(data!T$3,raw_data!$A$3:$CR$3,0))</f>
        <v>0</v>
      </c>
      <c r="U104" s="20">
        <f>INDEX(raw_data!$A$3:$CR$330,MATCH(data!$B104,raw_data!$F$3:$F$330,0), MATCH(data!U$3,raw_data!$A$3:$CR$3,0))</f>
        <v>0</v>
      </c>
      <c r="V104" s="20">
        <f>INDEX(raw_data!$A$3:$CR$330,MATCH(data!$B104,raw_data!$F$3:$F$330,0), MATCH(data!V$3,raw_data!$A$3:$CR$3,0))</f>
        <v>0</v>
      </c>
      <c r="W104" s="20">
        <v>0</v>
      </c>
      <c r="X104" s="20">
        <f>INDEX(raw_data!$A$3:$CR$330,MATCH(data!$B104,raw_data!$F$3:$F$330,0), MATCH(data!X$3,raw_data!$A$3:$CR$3,0))</f>
        <v>0</v>
      </c>
      <c r="Y104" s="20">
        <f>INDEX(raw_data!$A$3:$CR$330,MATCH(data!$B104,raw_data!$F$3:$F$330,0), MATCH(data!Y$3,raw_data!$A$3:$CR$3,0))</f>
        <v>0</v>
      </c>
      <c r="Z104" s="20">
        <f>INDEX(raw_data!$A$3:$CR$330,MATCH(data!$B104,raw_data!$F$3:$F$330,0), MATCH(data!Z$3,raw_data!$A$3:$CR$3,0))</f>
        <v>0</v>
      </c>
      <c r="AA104" s="20">
        <f>INDEX(raw_data!$A$3:$CR$330,MATCH(data!$B104,raw_data!$F$3:$F$330,0), MATCH(data!AA$3,raw_data!$A$3:$CR$3,0))</f>
        <v>25</v>
      </c>
      <c r="AB104" s="20">
        <f>INDEX(raw_data!$A$3:$CR$330,MATCH(data!$B104,raw_data!$F$3:$F$330,0), MATCH(data!AB$3,raw_data!$A$3:$CR$3,0))</f>
        <v>0</v>
      </c>
      <c r="AC104" s="20">
        <f>INDEX(raw_data!$A$3:$CR$330,MATCH(data!$B104,raw_data!$F$3:$F$330,0), MATCH(data!AC$3,raw_data!$A$3:$CR$3,0))</f>
        <v>0</v>
      </c>
      <c r="AD104" s="20">
        <f>INDEX(raw_data!$A$3:$CR$330,MATCH(data!$B104,raw_data!$F$3:$F$330,0), MATCH(data!AD$3,raw_data!$A$3:$CR$3,0))</f>
        <v>0</v>
      </c>
      <c r="AE104" s="20">
        <f>INDEX(raw_data!$A$3:$CR$330,MATCH(data!$B104,raw_data!$F$3:$F$330,0), MATCH(data!AE$3,raw_data!$A$3:$CR$3,0))</f>
        <v>0</v>
      </c>
      <c r="AF104" s="20">
        <f>INDEX(raw_data!$A$3:$CR$330,MATCH(data!$B104,raw_data!$F$3:$F$330,0), MATCH(data!AF$3,raw_data!$A$3:$CR$3,0))</f>
        <v>0</v>
      </c>
      <c r="AG104" s="20" t="str">
        <f>INDEX(raw_data!$A$3:$CR$330,MATCH(data!$B104,raw_data!$F$3:$F$330,0), MATCH(data!AG$3,raw_data!$A$3:$CR$3,0))</f>
        <v>Chisholm (2012); BMJ</v>
      </c>
      <c r="AH104" s="20" t="str">
        <f>INDEX(raw_data!$A$3:$CR$330,MATCH(data!$B104,raw_data!$F$3:$F$330,0), MATCH(data!AH$3,raw_data!$A$3:$CR$3,0))</f>
        <v>Maintenance psychosocial treatment plus newer antidepressants (50% coverage)</v>
      </c>
      <c r="AI104" s="61">
        <f t="shared" si="6"/>
        <v>604.2017611579912</v>
      </c>
      <c r="AL104" s="67"/>
    </row>
    <row r="105" spans="1:38">
      <c r="A105" s="20" t="str">
        <f>INDEX(raw_data!$A$3:$CR$330,MATCH(data!$B105,raw_data!$F$3:$F$330,0), MATCH(data!A$3,raw_data!$A$3:$CR$3,0))</f>
        <v>Mental Health</v>
      </c>
      <c r="B105" s="22" t="s">
        <v>1002</v>
      </c>
      <c r="C105" s="20" t="str">
        <f>INDEX(raw_data!$A$3:$CR$330,MATCH(data!$B105,raw_data!$F$3:$F$330,0), MATCH(data!C$3,raw_data!$A$3:$CR$3,0))</f>
        <v>Treatment of schizophrenia</v>
      </c>
      <c r="D105" s="20" t="str">
        <f>INDEX(raw_data!$A$3:$CR$330,MATCH(data!$B105,raw_data!$F$3:$F$330,0), MATCH(data!D$3,raw_data!$A$3:$CR$3,0))</f>
        <v>1 year</v>
      </c>
      <c r="E105" s="61">
        <f>INDEX(raw_data!$A$3:$CR$330,MATCH(data!$B105,raw_data!$F$3:$F$330,0), MATCH(data!E$3,raw_data!$A$3:$CR$3,0))</f>
        <v>0.44096921332133215</v>
      </c>
      <c r="F105" s="61">
        <f>INDEX(raw_data!$A$3:$CR$330,MATCH(data!$B105,raw_data!$F$3:$F$330,0), MATCH(data!F$3,raw_data!$A$3:$CR$3,0))</f>
        <v>551.69205477055186</v>
      </c>
      <c r="G105" s="61">
        <f t="shared" si="5"/>
        <v>-3.1414467267471866</v>
      </c>
      <c r="H105" s="87">
        <f>INDEX(raw_data!$A$3:$CR$330,MATCH(data!$B105,raw_data!$F$3:$F$330,0), MATCH(data!H$3,raw_data!$A$3:$CR$3,0))</f>
        <v>10</v>
      </c>
      <c r="I105" s="87">
        <f>INDEX(raw_data!$A$3:$CR$330,MATCH(data!$B105,raw_data!$F$3:$F$330,0), MATCH(data!I$3,raw_data!$A$3:$CR$3,0))</f>
        <v>3333</v>
      </c>
      <c r="J105" s="87">
        <f>INDEX(raw_data!$A$3:$CR$330,MATCH(data!$B105,raw_data!$F$3:$F$330,0), MATCH(data!J$3,raw_data!$A$3:$CR$3,0))</f>
        <v>33330</v>
      </c>
      <c r="K105" s="61">
        <f>INDEX(raw_data!$A$3:$CR$330,MATCH(data!$B105,raw_data!$F$3:$F$330,0), MATCH(data!K$3,raw_data!$A$3:$CR$3,0))</f>
        <v>18.063112314810279</v>
      </c>
      <c r="L105" s="20">
        <f>INDEX(raw_data!$A$3:$CR$330,MATCH(data!$B105,raw_data!$F$3:$F$330,0), MATCH(data!L$3,raw_data!$A$3:$CR$3,0))</f>
        <v>0</v>
      </c>
      <c r="M105" s="20">
        <f>INDEX(raw_data!$A$3:$CR$330,MATCH(data!$B105,raw_data!$F$3:$F$330,0), MATCH(data!M$3,raw_data!$A$3:$CR$3,0))</f>
        <v>0</v>
      </c>
      <c r="N105" s="20">
        <f>INDEX(raw_data!$A$3:$CR$330,MATCH(data!$B105,raw_data!$F$3:$F$330,0), MATCH(data!N$3,raw_data!$A$3:$CR$3,0))</f>
        <v>0</v>
      </c>
      <c r="O105" s="20">
        <f>INDEX(raw_data!$A$3:$CR$330,MATCH(data!$B105,raw_data!$F$3:$F$330,0), MATCH(data!O$3,raw_data!$A$3:$CR$3,0))</f>
        <v>0</v>
      </c>
      <c r="P105" s="20">
        <f>INDEX(raw_data!$A$3:$CR$330,MATCH(data!$B105,raw_data!$F$3:$F$330,0), MATCH(data!P$3,raw_data!$A$3:$CR$3,0))</f>
        <v>0</v>
      </c>
      <c r="Q105" s="20">
        <f>INDEX(raw_data!$A$3:$CR$330,MATCH(data!$B105,raw_data!$F$3:$F$330,0), MATCH(data!Q$3,raw_data!$A$3:$CR$3,0))</f>
        <v>0</v>
      </c>
      <c r="R105" s="20">
        <f>INDEX(raw_data!$A$3:$CR$330,MATCH(data!$B105,raw_data!$F$3:$F$330,0), MATCH(data!R$3,raw_data!$A$3:$CR$3,0))</f>
        <v>0</v>
      </c>
      <c r="S105" s="20">
        <f>INDEX(raw_data!$A$3:$CR$330,MATCH(data!$B105,raw_data!$F$3:$F$330,0), MATCH(data!S$3,raw_data!$A$3:$CR$3,0))</f>
        <v>0</v>
      </c>
      <c r="T105" s="20">
        <f>INDEX(raw_data!$A$3:$CR$330,MATCH(data!$B105,raw_data!$F$3:$F$330,0), MATCH(data!T$3,raw_data!$A$3:$CR$3,0))</f>
        <v>0</v>
      </c>
      <c r="U105" s="20">
        <f>INDEX(raw_data!$A$3:$CR$330,MATCH(data!$B105,raw_data!$F$3:$F$330,0), MATCH(data!U$3,raw_data!$A$3:$CR$3,0))</f>
        <v>0</v>
      </c>
      <c r="V105" s="20">
        <f>INDEX(raw_data!$A$3:$CR$330,MATCH(data!$B105,raw_data!$F$3:$F$330,0), MATCH(data!V$3,raw_data!$A$3:$CR$3,0))</f>
        <v>0</v>
      </c>
      <c r="W105" s="20">
        <v>0</v>
      </c>
      <c r="X105" s="20">
        <f>INDEX(raw_data!$A$3:$CR$330,MATCH(data!$B105,raw_data!$F$3:$F$330,0), MATCH(data!X$3,raw_data!$A$3:$CR$3,0))</f>
        <v>0</v>
      </c>
      <c r="Y105" s="20">
        <f>INDEX(raw_data!$A$3:$CR$330,MATCH(data!$B105,raw_data!$F$3:$F$330,0), MATCH(data!Y$3,raw_data!$A$3:$CR$3,0))</f>
        <v>0</v>
      </c>
      <c r="Z105" s="20">
        <f>INDEX(raw_data!$A$3:$CR$330,MATCH(data!$B105,raw_data!$F$3:$F$330,0), MATCH(data!Z$3,raw_data!$A$3:$CR$3,0))</f>
        <v>0</v>
      </c>
      <c r="AA105" s="20">
        <f>INDEX(raw_data!$A$3:$CR$330,MATCH(data!$B105,raw_data!$F$3:$F$330,0), MATCH(data!AA$3,raw_data!$A$3:$CR$3,0))</f>
        <v>25</v>
      </c>
      <c r="AB105" s="20">
        <f>INDEX(raw_data!$A$3:$CR$330,MATCH(data!$B105,raw_data!$F$3:$F$330,0), MATCH(data!AB$3,raw_data!$A$3:$CR$3,0))</f>
        <v>0</v>
      </c>
      <c r="AC105" s="20">
        <f>INDEX(raw_data!$A$3:$CR$330,MATCH(data!$B105,raw_data!$F$3:$F$330,0), MATCH(data!AC$3,raw_data!$A$3:$CR$3,0))</f>
        <v>0</v>
      </c>
      <c r="AD105" s="20">
        <f>INDEX(raw_data!$A$3:$CR$330,MATCH(data!$B105,raw_data!$F$3:$F$330,0), MATCH(data!AD$3,raw_data!$A$3:$CR$3,0))</f>
        <v>0</v>
      </c>
      <c r="AE105" s="20">
        <f>INDEX(raw_data!$A$3:$CR$330,MATCH(data!$B105,raw_data!$F$3:$F$330,0), MATCH(data!AE$3,raw_data!$A$3:$CR$3,0))</f>
        <v>0</v>
      </c>
      <c r="AF105" s="20">
        <f>INDEX(raw_data!$A$3:$CR$330,MATCH(data!$B105,raw_data!$F$3:$F$330,0), MATCH(data!AF$3,raw_data!$A$3:$CR$3,0))</f>
        <v>0</v>
      </c>
      <c r="AG105" s="20" t="str">
        <f>INDEX(raw_data!$A$3:$CR$330,MATCH(data!$B105,raw_data!$F$3:$F$330,0), MATCH(data!AG$3,raw_data!$A$3:$CR$3,0))</f>
        <v>Chisholm (2012); BMJ</v>
      </c>
      <c r="AH105" s="20" t="str">
        <f>INDEX(raw_data!$A$3:$CR$330,MATCH(data!$B105,raw_data!$F$3:$F$330,0), MATCH(data!AH$3,raw_data!$A$3:$CR$3,0))</f>
        <v>Older anti-psychotic drug + psychosocial intervention  (80% coverage), community model</v>
      </c>
      <c r="AI105" s="61">
        <f t="shared" si="6"/>
        <v>1251.0897316737087</v>
      </c>
      <c r="AL105" s="67"/>
    </row>
    <row r="106" spans="1:38">
      <c r="A106" s="20" t="str">
        <f>INDEX(raw_data!$A$3:$CR$330,MATCH(data!$B106,raw_data!$F$3:$F$330,0), MATCH(data!A$3,raw_data!$A$3:$CR$3,0))</f>
        <v>NCDs</v>
      </c>
      <c r="B106" s="22" t="s">
        <v>1005</v>
      </c>
      <c r="C106" s="20" t="str">
        <f>INDEX(raw_data!$A$3:$CR$330,MATCH(data!$B106,raw_data!$F$3:$F$330,0), MATCH(data!C$3,raw_data!$A$3:$CR$3,0))</f>
        <v>Substance use disorder - alcohol</v>
      </c>
      <c r="D106" s="20" t="str">
        <f>INDEX(raw_data!$A$3:$CR$330,MATCH(data!$B106,raw_data!$F$3:$F$330,0), MATCH(data!D$3,raw_data!$A$3:$CR$3,0))</f>
        <v>1 year</v>
      </c>
      <c r="E106" s="61">
        <f>INDEX(raw_data!$A$3:$CR$330,MATCH(data!$B106,raw_data!$F$3:$F$330,0), MATCH(data!E$3,raw_data!$A$3:$CR$3,0))</f>
        <v>4.9077715710039535E-2</v>
      </c>
      <c r="F106" s="61">
        <f>INDEX(raw_data!$A$3:$CR$330,MATCH(data!$B106,raw_data!$F$3:$F$330,0), MATCH(data!F$3,raw_data!$A$3:$CR$3,0))</f>
        <v>18.4651212097958</v>
      </c>
      <c r="G106" s="61">
        <f t="shared" si="5"/>
        <v>-7.0825668769153971E-2</v>
      </c>
      <c r="H106" s="87">
        <f>INDEX(raw_data!$A$3:$CR$330,MATCH(data!$B106,raw_data!$F$3:$F$330,0), MATCH(data!H$3,raw_data!$A$3:$CR$3,0))</f>
        <v>30</v>
      </c>
      <c r="I106" s="87">
        <f>INDEX(raw_data!$A$3:$CR$330,MATCH(data!$B106,raw_data!$F$3:$F$330,0), MATCH(data!I$3,raw_data!$A$3:$CR$3,0))</f>
        <v>124750.8</v>
      </c>
      <c r="J106" s="87">
        <f>INDEX(raw_data!$A$3:$CR$330,MATCH(data!$B106,raw_data!$F$3:$F$330,0), MATCH(data!J$3,raw_data!$A$3:$CR$3,0))</f>
        <v>415836</v>
      </c>
      <c r="K106" s="61">
        <f>INDEX(raw_data!$A$3:$CR$330,MATCH(data!$B106,raw_data!$F$3:$F$330,0), MATCH(data!K$3,raw_data!$A$3:$CR$3,0))</f>
        <v>3.5938808584251324E-2</v>
      </c>
      <c r="L106" s="20">
        <f>INDEX(raw_data!$A$3:$CR$330,MATCH(data!$B106,raw_data!$F$3:$F$330,0), MATCH(data!L$3,raw_data!$A$3:$CR$3,0))</f>
        <v>0</v>
      </c>
      <c r="M106" s="20">
        <f>INDEX(raw_data!$A$3:$CR$330,MATCH(data!$B106,raw_data!$F$3:$F$330,0), MATCH(data!M$3,raw_data!$A$3:$CR$3,0))</f>
        <v>0</v>
      </c>
      <c r="N106" s="20">
        <f>INDEX(raw_data!$A$3:$CR$330,MATCH(data!$B106,raw_data!$F$3:$F$330,0), MATCH(data!N$3,raw_data!$A$3:$CR$3,0))</f>
        <v>0</v>
      </c>
      <c r="O106" s="20">
        <f>INDEX(raw_data!$A$3:$CR$330,MATCH(data!$B106,raw_data!$F$3:$F$330,0), MATCH(data!O$3,raw_data!$A$3:$CR$3,0))</f>
        <v>60</v>
      </c>
      <c r="P106" s="20">
        <f>INDEX(raw_data!$A$3:$CR$330,MATCH(data!$B106,raw_data!$F$3:$F$330,0), MATCH(data!P$3,raw_data!$A$3:$CR$3,0))</f>
        <v>0</v>
      </c>
      <c r="Q106" s="20">
        <f>INDEX(raw_data!$A$3:$CR$330,MATCH(data!$B106,raw_data!$F$3:$F$330,0), MATCH(data!Q$3,raw_data!$A$3:$CR$3,0))</f>
        <v>0</v>
      </c>
      <c r="R106" s="20">
        <f>INDEX(raw_data!$A$3:$CR$330,MATCH(data!$B106,raw_data!$F$3:$F$330,0), MATCH(data!R$3,raw_data!$A$3:$CR$3,0))</f>
        <v>0</v>
      </c>
      <c r="S106" s="20">
        <f>INDEX(raw_data!$A$3:$CR$330,MATCH(data!$B106,raw_data!$F$3:$F$330,0), MATCH(data!S$3,raw_data!$A$3:$CR$3,0))</f>
        <v>0</v>
      </c>
      <c r="T106" s="20">
        <f>INDEX(raw_data!$A$3:$CR$330,MATCH(data!$B106,raw_data!$F$3:$F$330,0), MATCH(data!T$3,raw_data!$A$3:$CR$3,0))</f>
        <v>0</v>
      </c>
      <c r="U106" s="20">
        <f>INDEX(raw_data!$A$3:$CR$330,MATCH(data!$B106,raw_data!$F$3:$F$330,0), MATCH(data!U$3,raw_data!$A$3:$CR$3,0))</f>
        <v>0</v>
      </c>
      <c r="V106" s="20">
        <f>INDEX(raw_data!$A$3:$CR$330,MATCH(data!$B106,raw_data!$F$3:$F$330,0), MATCH(data!V$3,raw_data!$A$3:$CR$3,0))</f>
        <v>0</v>
      </c>
      <c r="W106" s="20">
        <v>0</v>
      </c>
      <c r="X106" s="20">
        <f>INDEX(raw_data!$A$3:$CR$330,MATCH(data!$B106,raw_data!$F$3:$F$330,0), MATCH(data!X$3,raw_data!$A$3:$CR$3,0))</f>
        <v>0</v>
      </c>
      <c r="Y106" s="20">
        <f>INDEX(raw_data!$A$3:$CR$330,MATCH(data!$B106,raw_data!$F$3:$F$330,0), MATCH(data!Y$3,raw_data!$A$3:$CR$3,0))</f>
        <v>0</v>
      </c>
      <c r="Z106" s="20">
        <f>INDEX(raw_data!$A$3:$CR$330,MATCH(data!$B106,raw_data!$F$3:$F$330,0), MATCH(data!Z$3,raw_data!$A$3:$CR$3,0))</f>
        <v>0</v>
      </c>
      <c r="AA106" s="20">
        <f>INDEX(raw_data!$A$3:$CR$330,MATCH(data!$B106,raw_data!$F$3:$F$330,0), MATCH(data!AA$3,raw_data!$A$3:$CR$3,0))</f>
        <v>0</v>
      </c>
      <c r="AB106" s="20">
        <f>INDEX(raw_data!$A$3:$CR$330,MATCH(data!$B106,raw_data!$F$3:$F$330,0), MATCH(data!AB$3,raw_data!$A$3:$CR$3,0))</f>
        <v>0</v>
      </c>
      <c r="AC106" s="20">
        <f>INDEX(raw_data!$A$3:$CR$330,MATCH(data!$B106,raw_data!$F$3:$F$330,0), MATCH(data!AC$3,raw_data!$A$3:$CR$3,0))</f>
        <v>0</v>
      </c>
      <c r="AD106" s="20">
        <f>INDEX(raw_data!$A$3:$CR$330,MATCH(data!$B106,raw_data!$F$3:$F$330,0), MATCH(data!AD$3,raw_data!$A$3:$CR$3,0))</f>
        <v>0</v>
      </c>
      <c r="AE106" s="20">
        <f>INDEX(raw_data!$A$3:$CR$330,MATCH(data!$B106,raw_data!$F$3:$F$330,0), MATCH(data!AE$3,raw_data!$A$3:$CR$3,0))</f>
        <v>0</v>
      </c>
      <c r="AF106" s="20">
        <f>INDEX(raw_data!$A$3:$CR$330,MATCH(data!$B106,raw_data!$F$3:$F$330,0), MATCH(data!AF$3,raw_data!$A$3:$CR$3,0))</f>
        <v>0</v>
      </c>
      <c r="AG106" s="20" t="str">
        <f>INDEX(raw_data!$A$3:$CR$330,MATCH(data!$B106,raw_data!$F$3:$F$330,0), MATCH(data!AG$3,raw_data!$A$3:$CR$3,0))</f>
        <v>Chisholm (2012); BMJ</v>
      </c>
      <c r="AH106" s="20" t="str">
        <f>INDEX(raw_data!$A$3:$CR$330,MATCH(data!$B106,raw_data!$F$3:$F$330,0), MATCH(data!AH$3,raw_data!$A$3:$CR$3,0))</f>
        <v>Brief advice on alcohol use in primary care including education and psychosocial counselling (30% coverage)</v>
      </c>
      <c r="AI106" s="61">
        <f t="shared" si="6"/>
        <v>376.24247466795811</v>
      </c>
      <c r="AL106" s="67"/>
    </row>
    <row r="107" spans="1:38">
      <c r="A107" s="20" t="str">
        <f>INDEX(raw_data!$A$3:$CR$330,MATCH(data!$B107,raw_data!$F$3:$F$330,0), MATCH(data!A$3,raw_data!$A$3:$CR$3,0))</f>
        <v>NTDs</v>
      </c>
      <c r="B107" s="22" t="s">
        <v>1033</v>
      </c>
      <c r="C107" s="20" t="str">
        <f>INDEX(raw_data!$A$3:$CR$330,MATCH(data!$B107,raw_data!$F$3:$F$330,0), MATCH(data!C$3,raw_data!$A$3:$CR$3,0))</f>
        <v>Schistosomiasis Mass drug administration (adults)</v>
      </c>
      <c r="D107" s="20" t="str">
        <f>INDEX(raw_data!$A$3:$CR$330,MATCH(data!$B107,raw_data!$F$3:$F$330,0), MATCH(data!D$3,raw_data!$A$3:$CR$3,0))</f>
        <v>15 Years</v>
      </c>
      <c r="E107" s="61">
        <f>INDEX(raw_data!$A$3:$CR$330,MATCH(data!$B107,raw_data!$F$3:$F$330,0), MATCH(data!E$3,raw_data!$A$3:$CR$3,0))</f>
        <v>0.121465</v>
      </c>
      <c r="F107" s="61">
        <f>INDEX(raw_data!$A$3:$CR$330,MATCH(data!$B107,raw_data!$F$3:$F$330,0), MATCH(data!F$3,raw_data!$A$3:$CR$3,0))</f>
        <v>14.840118</v>
      </c>
      <c r="G107" s="61">
        <f t="shared" si="5"/>
        <v>2.5100597402597402E-2</v>
      </c>
      <c r="H107" s="87">
        <f>INDEX(raw_data!$A$3:$CR$330,MATCH(data!$B107,raw_data!$F$3:$F$330,0), MATCH(data!H$3,raw_data!$A$3:$CR$3,0))</f>
        <v>80</v>
      </c>
      <c r="I107" s="87">
        <f>INDEX(raw_data!$A$3:$CR$330,MATCH(data!$B107,raw_data!$F$3:$F$330,0), MATCH(data!I$3,raw_data!$A$3:$CR$3,0))</f>
        <v>5107568.3604800003</v>
      </c>
      <c r="J107" s="87">
        <f>INDEX(raw_data!$A$3:$CR$330,MATCH(data!$B107,raw_data!$F$3:$F$330,0), MATCH(data!J$3,raw_data!$A$3:$CR$3,0))</f>
        <v>6384460.4506000001</v>
      </c>
      <c r="K107" s="61">
        <f>INDEX(raw_data!$A$3:$CR$330,MATCH(data!$B107,raw_data!$F$3:$F$330,0), MATCH(data!K$3,raw_data!$A$3:$CR$3,0))</f>
        <v>0.35901644665656784</v>
      </c>
      <c r="L107" s="20">
        <f>INDEX(raw_data!$A$3:$CR$330,MATCH(data!$B107,raw_data!$F$3:$F$330,0), MATCH(data!L$3,raw_data!$A$3:$CR$3,0))</f>
        <v>0</v>
      </c>
      <c r="M107" s="20">
        <f>INDEX(raw_data!$A$3:$CR$330,MATCH(data!$B107,raw_data!$F$3:$F$330,0), MATCH(data!M$3,raw_data!$A$3:$CR$3,0))</f>
        <v>0</v>
      </c>
      <c r="N107" s="20">
        <f>INDEX(raw_data!$A$3:$CR$330,MATCH(data!$B107,raw_data!$F$3:$F$330,0), MATCH(data!N$3,raw_data!$A$3:$CR$3,0))</f>
        <v>0</v>
      </c>
      <c r="O107" s="20">
        <f>INDEX(raw_data!$A$3:$CR$330,MATCH(data!$B107,raw_data!$F$3:$F$330,0), MATCH(data!O$3,raw_data!$A$3:$CR$3,0))</f>
        <v>0</v>
      </c>
      <c r="P107" s="20">
        <f>INDEX(raw_data!$A$3:$CR$330,MATCH(data!$B107,raw_data!$F$3:$F$330,0), MATCH(data!P$3,raw_data!$A$3:$CR$3,0))</f>
        <v>1</v>
      </c>
      <c r="Q107" s="20">
        <f>INDEX(raw_data!$A$3:$CR$330,MATCH(data!$B107,raw_data!$F$3:$F$330,0), MATCH(data!Q$3,raw_data!$A$3:$CR$3,0))</f>
        <v>0</v>
      </c>
      <c r="R107" s="20">
        <f>INDEX(raw_data!$A$3:$CR$330,MATCH(data!$B107,raw_data!$F$3:$F$330,0), MATCH(data!R$3,raw_data!$A$3:$CR$3,0))</f>
        <v>0</v>
      </c>
      <c r="S107" s="20">
        <f>INDEX(raw_data!$A$3:$CR$330,MATCH(data!$B107,raw_data!$F$3:$F$330,0), MATCH(data!S$3,raw_data!$A$3:$CR$3,0))</f>
        <v>0</v>
      </c>
      <c r="T107" s="20">
        <f>INDEX(raw_data!$A$3:$CR$330,MATCH(data!$B107,raw_data!$F$3:$F$330,0), MATCH(data!T$3,raw_data!$A$3:$CR$3,0))</f>
        <v>0</v>
      </c>
      <c r="U107" s="20">
        <f>INDEX(raw_data!$A$3:$CR$330,MATCH(data!$B107,raw_data!$F$3:$F$330,0), MATCH(data!U$3,raw_data!$A$3:$CR$3,0))</f>
        <v>0</v>
      </c>
      <c r="V107" s="20">
        <f>INDEX(raw_data!$A$3:$CR$330,MATCH(data!$B107,raw_data!$F$3:$F$330,0), MATCH(data!V$3,raw_data!$A$3:$CR$3,0))</f>
        <v>0</v>
      </c>
      <c r="W107" s="20">
        <v>0</v>
      </c>
      <c r="X107" s="20">
        <f>INDEX(raw_data!$A$3:$CR$330,MATCH(data!$B107,raw_data!$F$3:$F$330,0), MATCH(data!X$3,raw_data!$A$3:$CR$3,0))</f>
        <v>0</v>
      </c>
      <c r="Y107" s="20">
        <f>INDEX(raw_data!$A$3:$CR$330,MATCH(data!$B107,raw_data!$F$3:$F$330,0), MATCH(data!Y$3,raw_data!$A$3:$CR$3,0))</f>
        <v>0</v>
      </c>
      <c r="Z107" s="20">
        <f>INDEX(raw_data!$A$3:$CR$330,MATCH(data!$B107,raw_data!$F$3:$F$330,0), MATCH(data!Z$3,raw_data!$A$3:$CR$3,0))</f>
        <v>0</v>
      </c>
      <c r="AA107" s="20">
        <f>INDEX(raw_data!$A$3:$CR$330,MATCH(data!$B107,raw_data!$F$3:$F$330,0), MATCH(data!AA$3,raw_data!$A$3:$CR$3,0))</f>
        <v>0</v>
      </c>
      <c r="AB107" s="20">
        <f>INDEX(raw_data!$A$3:$CR$330,MATCH(data!$B107,raw_data!$F$3:$F$330,0), MATCH(data!AB$3,raw_data!$A$3:$CR$3,0))</f>
        <v>0</v>
      </c>
      <c r="AC107" s="20">
        <f>INDEX(raw_data!$A$3:$CR$330,MATCH(data!$B107,raw_data!$F$3:$F$330,0), MATCH(data!AC$3,raw_data!$A$3:$CR$3,0))</f>
        <v>0</v>
      </c>
      <c r="AD107" s="20">
        <f>INDEX(raw_data!$A$3:$CR$330,MATCH(data!$B107,raw_data!$F$3:$F$330,0), MATCH(data!AD$3,raw_data!$A$3:$CR$3,0))</f>
        <v>0</v>
      </c>
      <c r="AE107" s="20">
        <f>INDEX(raw_data!$A$3:$CR$330,MATCH(data!$B107,raw_data!$F$3:$F$330,0), MATCH(data!AE$3,raw_data!$A$3:$CR$3,0))</f>
        <v>0</v>
      </c>
      <c r="AF107" s="20">
        <f>INDEX(raw_data!$A$3:$CR$330,MATCH(data!$B107,raw_data!$F$3:$F$330,0), MATCH(data!AF$3,raw_data!$A$3:$CR$3,0))</f>
        <v>0</v>
      </c>
      <c r="AG107" s="20" t="str">
        <f>INDEX(raw_data!$A$3:$CR$330,MATCH(data!$B107,raw_data!$F$3:$F$330,0), MATCH(data!AG$3,raw_data!$A$3:$CR$3,0))</f>
        <v>Lo (2015); Lancet Glob Health</v>
      </c>
      <c r="AH107" s="20" t="str">
        <f>INDEX(raw_data!$A$3:$CR$330,MATCH(data!$B107,raw_data!$F$3:$F$330,0), MATCH(data!AH$3,raw_data!$A$3:$CR$3,0))</f>
        <v>Annual mass drug administration for protection against schistosomiasis and/or soil-transmitted helminthiasis (praziquantel and albendazole)</v>
      </c>
      <c r="AI107" s="61">
        <f t="shared" si="6"/>
        <v>122.17608364549459</v>
      </c>
    </row>
    <row r="108" spans="1:38">
      <c r="A108" s="20" t="str">
        <f>INDEX(raw_data!$A$3:$CR$330,MATCH(data!$B108,raw_data!$F$3:$F$330,0), MATCH(data!A$3,raw_data!$A$3:$CR$3,0))</f>
        <v>NTDs</v>
      </c>
      <c r="B108" s="22" t="s">
        <v>1042</v>
      </c>
      <c r="C108" s="20" t="str">
        <f>INDEX(raw_data!$A$3:$CR$330,MATCH(data!$B108,raw_data!$F$3:$F$330,0), MATCH(data!C$3,raw_data!$A$3:$CR$3,0))</f>
        <v>Trachoma mass drug administration</v>
      </c>
      <c r="D108" s="20" t="str">
        <f>INDEX(raw_data!$A$3:$CR$330,MATCH(data!$B108,raw_data!$F$3:$F$330,0), MATCH(data!D$3,raw_data!$A$3:$CR$3,0))</f>
        <v>1 year</v>
      </c>
      <c r="E108" s="61">
        <f>INDEX(raw_data!$A$3:$CR$330,MATCH(data!$B108,raw_data!$F$3:$F$330,0), MATCH(data!E$3,raw_data!$A$3:$CR$3,0))</f>
        <v>2.0227686759008361E-2</v>
      </c>
      <c r="F108" s="61">
        <f>INDEX(raw_data!$A$3:$CR$330,MATCH(data!$B108,raw_data!$F$3:$F$330,0), MATCH(data!F$3,raw_data!$A$3:$CR$3,0))</f>
        <v>1.2864673126141892</v>
      </c>
      <c r="G108" s="61">
        <f t="shared" si="5"/>
        <v>1.1874002910864276E-2</v>
      </c>
      <c r="H108" s="87">
        <f>INDEX(raw_data!$A$3:$CR$330,MATCH(data!$B108,raw_data!$F$3:$F$330,0), MATCH(data!H$3,raw_data!$A$3:$CR$3,0))</f>
        <v>80</v>
      </c>
      <c r="I108" s="87">
        <f>INDEX(raw_data!$A$3:$CR$330,MATCH(data!$B108,raw_data!$F$3:$F$330,0), MATCH(data!I$3,raw_data!$A$3:$CR$3,0))</f>
        <v>10303760</v>
      </c>
      <c r="J108" s="87">
        <f>INDEX(raw_data!$A$3:$CR$330,MATCH(data!$B108,raw_data!$F$3:$F$330,0), MATCH(data!J$3,raw_data!$A$3:$CR$3,0))</f>
        <v>12879700</v>
      </c>
      <c r="K108" s="61">
        <f>INDEX(raw_data!$A$3:$CR$330,MATCH(data!$B108,raw_data!$F$3:$F$330,0), MATCH(data!K$3,raw_data!$A$3:$CR$3,0))</f>
        <v>0.53067410395620518</v>
      </c>
      <c r="L108" s="20">
        <f>INDEX(raw_data!$A$3:$CR$330,MATCH(data!$B108,raw_data!$F$3:$F$330,0), MATCH(data!L$3,raw_data!$A$3:$CR$3,0))</f>
        <v>0</v>
      </c>
      <c r="M108" s="20">
        <f>INDEX(raw_data!$A$3:$CR$330,MATCH(data!$B108,raw_data!$F$3:$F$330,0), MATCH(data!M$3,raw_data!$A$3:$CR$3,0))</f>
        <v>0</v>
      </c>
      <c r="N108" s="20">
        <f>INDEX(raw_data!$A$3:$CR$330,MATCH(data!$B108,raw_data!$F$3:$F$330,0), MATCH(data!N$3,raw_data!$A$3:$CR$3,0))</f>
        <v>0</v>
      </c>
      <c r="O108" s="20">
        <f>INDEX(raw_data!$A$3:$CR$330,MATCH(data!$B108,raw_data!$F$3:$F$330,0), MATCH(data!O$3,raw_data!$A$3:$CR$3,0))</f>
        <v>0</v>
      </c>
      <c r="P108" s="20">
        <f>INDEX(raw_data!$A$3:$CR$330,MATCH(data!$B108,raw_data!$F$3:$F$330,0), MATCH(data!P$3,raw_data!$A$3:$CR$3,0))</f>
        <v>1</v>
      </c>
      <c r="Q108" s="20">
        <f>INDEX(raw_data!$A$3:$CR$330,MATCH(data!$B108,raw_data!$F$3:$F$330,0), MATCH(data!Q$3,raw_data!$A$3:$CR$3,0))</f>
        <v>0</v>
      </c>
      <c r="R108" s="20">
        <f>INDEX(raw_data!$A$3:$CR$330,MATCH(data!$B108,raw_data!$F$3:$F$330,0), MATCH(data!R$3,raw_data!$A$3:$CR$3,0))</f>
        <v>0</v>
      </c>
      <c r="S108" s="20">
        <f>INDEX(raw_data!$A$3:$CR$330,MATCH(data!$B108,raw_data!$F$3:$F$330,0), MATCH(data!S$3,raw_data!$A$3:$CR$3,0))</f>
        <v>0</v>
      </c>
      <c r="T108" s="20">
        <f>INDEX(raw_data!$A$3:$CR$330,MATCH(data!$B108,raw_data!$F$3:$F$330,0), MATCH(data!T$3,raw_data!$A$3:$CR$3,0))</f>
        <v>0</v>
      </c>
      <c r="U108" s="20">
        <f>INDEX(raw_data!$A$3:$CR$330,MATCH(data!$B108,raw_data!$F$3:$F$330,0), MATCH(data!U$3,raw_data!$A$3:$CR$3,0))</f>
        <v>0</v>
      </c>
      <c r="V108" s="20">
        <f>INDEX(raw_data!$A$3:$CR$330,MATCH(data!$B108,raw_data!$F$3:$F$330,0), MATCH(data!V$3,raw_data!$A$3:$CR$3,0))</f>
        <v>0</v>
      </c>
      <c r="W108" s="20">
        <v>0</v>
      </c>
      <c r="X108" s="20">
        <f>INDEX(raw_data!$A$3:$CR$330,MATCH(data!$B108,raw_data!$F$3:$F$330,0), MATCH(data!X$3,raw_data!$A$3:$CR$3,0))</f>
        <v>0</v>
      </c>
      <c r="Y108" s="20">
        <f>INDEX(raw_data!$A$3:$CR$330,MATCH(data!$B108,raw_data!$F$3:$F$330,0), MATCH(data!Y$3,raw_data!$A$3:$CR$3,0))</f>
        <v>0</v>
      </c>
      <c r="Z108" s="20">
        <f>INDEX(raw_data!$A$3:$CR$330,MATCH(data!$B108,raw_data!$F$3:$F$330,0), MATCH(data!Z$3,raw_data!$A$3:$CR$3,0))</f>
        <v>0</v>
      </c>
      <c r="AA108" s="20">
        <f>INDEX(raw_data!$A$3:$CR$330,MATCH(data!$B108,raw_data!$F$3:$F$330,0), MATCH(data!AA$3,raw_data!$A$3:$CR$3,0))</f>
        <v>0</v>
      </c>
      <c r="AB108" s="20">
        <f>INDEX(raw_data!$A$3:$CR$330,MATCH(data!$B108,raw_data!$F$3:$F$330,0), MATCH(data!AB$3,raw_data!$A$3:$CR$3,0))</f>
        <v>0</v>
      </c>
      <c r="AC108" s="20">
        <f>INDEX(raw_data!$A$3:$CR$330,MATCH(data!$B108,raw_data!$F$3:$F$330,0), MATCH(data!AC$3,raw_data!$A$3:$CR$3,0))</f>
        <v>0</v>
      </c>
      <c r="AD108" s="20">
        <f>INDEX(raw_data!$A$3:$CR$330,MATCH(data!$B108,raw_data!$F$3:$F$330,0), MATCH(data!AD$3,raw_data!$A$3:$CR$3,0))</f>
        <v>0</v>
      </c>
      <c r="AE108" s="20">
        <f>INDEX(raw_data!$A$3:$CR$330,MATCH(data!$B108,raw_data!$F$3:$F$330,0), MATCH(data!AE$3,raw_data!$A$3:$CR$3,0))</f>
        <v>0</v>
      </c>
      <c r="AF108" s="20">
        <f>INDEX(raw_data!$A$3:$CR$330,MATCH(data!$B108,raw_data!$F$3:$F$330,0), MATCH(data!AF$3,raw_data!$A$3:$CR$3,0))</f>
        <v>0</v>
      </c>
      <c r="AG108" s="20" t="str">
        <f>INDEX(raw_data!$A$3:$CR$330,MATCH(data!$B108,raw_data!$F$3:$F$330,0), MATCH(data!AG$3,raw_data!$A$3:$CR$3,0))</f>
        <v>Baltussen (2012); BMJ</v>
      </c>
      <c r="AH108" s="20" t="str">
        <f>INDEX(raw_data!$A$3:$CR$330,MATCH(data!$B108,raw_data!$F$3:$F$330,0), MATCH(data!AH$3,raw_data!$A$3:$CR$3,0))</f>
        <v>Mass treatment tetracycline ointment + trichiasis surgery for trachoma, 80% coverage</v>
      </c>
      <c r="AI108" s="61">
        <f t="shared" si="6"/>
        <v>63.599329371721829</v>
      </c>
    </row>
    <row r="109" spans="1:38">
      <c r="A109" s="20" t="str">
        <f>INDEX(raw_data!$A$3:$CR$330,MATCH(data!$B109,raw_data!$F$3:$F$330,0), MATCH(data!A$3,raw_data!$A$3:$CR$3,0))</f>
        <v>NTDs</v>
      </c>
      <c r="B109" s="22" t="s">
        <v>1048</v>
      </c>
      <c r="C109" s="20" t="str">
        <f>INDEX(raw_data!$A$3:$CR$330,MATCH(data!$B109,raw_data!$F$3:$F$330,0), MATCH(data!C$3,raw_data!$A$3:$CR$3,0))</f>
        <v>Trachoma Trichiasis cases surgey</v>
      </c>
      <c r="D109" s="20" t="str">
        <f>INDEX(raw_data!$A$3:$CR$330,MATCH(data!$B109,raw_data!$F$3:$F$330,0), MATCH(data!D$3,raw_data!$A$3:$CR$3,0))</f>
        <v>1 year</v>
      </c>
      <c r="E109" s="61">
        <f>INDEX(raw_data!$A$3:$CR$330,MATCH(data!$B109,raw_data!$F$3:$F$330,0), MATCH(data!E$3,raw_data!$A$3:$CR$3,0))</f>
        <v>0.10881417180939072</v>
      </c>
      <c r="F109" s="61">
        <f>INDEX(raw_data!$A$3:$CR$330,MATCH(data!$B109,raw_data!$F$3:$F$330,0), MATCH(data!F$3,raw_data!$A$3:$CR$3,0))</f>
        <v>3.5701298816272535</v>
      </c>
      <c r="G109" s="61">
        <f t="shared" si="5"/>
        <v>8.5631510240382583E-2</v>
      </c>
      <c r="H109" s="87">
        <f>INDEX(raw_data!$A$3:$CR$330,MATCH(data!$B109,raw_data!$F$3:$F$330,0), MATCH(data!H$3,raw_data!$A$3:$CR$3,0))</f>
        <v>5</v>
      </c>
      <c r="I109" s="87">
        <f>INDEX(raw_data!$A$3:$CR$330,MATCH(data!$B109,raw_data!$F$3:$F$330,0), MATCH(data!I$3,raw_data!$A$3:$CR$3,0))</f>
        <v>118857.31889</v>
      </c>
      <c r="J109" s="87">
        <f>INDEX(raw_data!$A$3:$CR$330,MATCH(data!$B109,raw_data!$F$3:$F$330,0), MATCH(data!J$3,raw_data!$A$3:$CR$3,0))</f>
        <v>2377146.3777999999</v>
      </c>
      <c r="K109" s="61">
        <f>INDEX(raw_data!$A$3:$CR$330,MATCH(data!$B109,raw_data!$F$3:$F$330,0), MATCH(data!K$3,raw_data!$A$3:$CR$3,0))</f>
        <v>9.7455612800259672</v>
      </c>
      <c r="L109" s="20">
        <f>INDEX(raw_data!$A$3:$CR$330,MATCH(data!$B109,raw_data!$F$3:$F$330,0), MATCH(data!L$3,raw_data!$A$3:$CR$3,0))</f>
        <v>60</v>
      </c>
      <c r="M109" s="20">
        <f>INDEX(raw_data!$A$3:$CR$330,MATCH(data!$B109,raw_data!$F$3:$F$330,0), MATCH(data!M$3,raw_data!$A$3:$CR$3,0))</f>
        <v>80</v>
      </c>
      <c r="N109" s="20">
        <f>INDEX(raw_data!$A$3:$CR$330,MATCH(data!$B109,raw_data!$F$3:$F$330,0), MATCH(data!N$3,raw_data!$A$3:$CR$3,0))</f>
        <v>0</v>
      </c>
      <c r="O109" s="20">
        <f>INDEX(raw_data!$A$3:$CR$330,MATCH(data!$B109,raw_data!$F$3:$F$330,0), MATCH(data!O$3,raw_data!$A$3:$CR$3,0))</f>
        <v>18</v>
      </c>
      <c r="P109" s="20">
        <f>INDEX(raw_data!$A$3:$CR$330,MATCH(data!$B109,raw_data!$F$3:$F$330,0), MATCH(data!P$3,raw_data!$A$3:$CR$3,0))</f>
        <v>42</v>
      </c>
      <c r="Q109" s="20">
        <f>INDEX(raw_data!$A$3:$CR$330,MATCH(data!$B109,raw_data!$F$3:$F$330,0), MATCH(data!Q$3,raw_data!$A$3:$CR$3,0))</f>
        <v>2.5</v>
      </c>
      <c r="R109" s="20">
        <f>INDEX(raw_data!$A$3:$CR$330,MATCH(data!$B109,raw_data!$F$3:$F$330,0), MATCH(data!R$3,raw_data!$A$3:$CR$3,0))</f>
        <v>2.5</v>
      </c>
      <c r="S109" s="20">
        <f>INDEX(raw_data!$A$3:$CR$330,MATCH(data!$B109,raw_data!$F$3:$F$330,0), MATCH(data!S$3,raw_data!$A$3:$CR$3,0))</f>
        <v>0</v>
      </c>
      <c r="T109" s="20">
        <f>INDEX(raw_data!$A$3:$CR$330,MATCH(data!$B109,raw_data!$F$3:$F$330,0), MATCH(data!T$3,raw_data!$A$3:$CR$3,0))</f>
        <v>0</v>
      </c>
      <c r="U109" s="20">
        <f>INDEX(raw_data!$A$3:$CR$330,MATCH(data!$B109,raw_data!$F$3:$F$330,0), MATCH(data!U$3,raw_data!$A$3:$CR$3,0))</f>
        <v>0</v>
      </c>
      <c r="V109" s="20">
        <f>INDEX(raw_data!$A$3:$CR$330,MATCH(data!$B109,raw_data!$F$3:$F$330,0), MATCH(data!V$3,raw_data!$A$3:$CR$3,0))</f>
        <v>0</v>
      </c>
      <c r="W109" s="20">
        <v>0</v>
      </c>
      <c r="X109" s="20">
        <f>INDEX(raw_data!$A$3:$CR$330,MATCH(data!$B109,raw_data!$F$3:$F$330,0), MATCH(data!X$3,raw_data!$A$3:$CR$3,0))</f>
        <v>0</v>
      </c>
      <c r="Y109" s="20">
        <f>INDEX(raw_data!$A$3:$CR$330,MATCH(data!$B109,raw_data!$F$3:$F$330,0), MATCH(data!Y$3,raw_data!$A$3:$CR$3,0))</f>
        <v>0</v>
      </c>
      <c r="Z109" s="20">
        <f>INDEX(raw_data!$A$3:$CR$330,MATCH(data!$B109,raw_data!$F$3:$F$330,0), MATCH(data!Z$3,raw_data!$A$3:$CR$3,0))</f>
        <v>0</v>
      </c>
      <c r="AA109" s="20">
        <f>INDEX(raw_data!$A$3:$CR$330,MATCH(data!$B109,raw_data!$F$3:$F$330,0), MATCH(data!AA$3,raw_data!$A$3:$CR$3,0))</f>
        <v>0</v>
      </c>
      <c r="AB109" s="20">
        <f>INDEX(raw_data!$A$3:$CR$330,MATCH(data!$B109,raw_data!$F$3:$F$330,0), MATCH(data!AB$3,raw_data!$A$3:$CR$3,0))</f>
        <v>0</v>
      </c>
      <c r="AC109" s="20">
        <f>INDEX(raw_data!$A$3:$CR$330,MATCH(data!$B109,raw_data!$F$3:$F$330,0), MATCH(data!AC$3,raw_data!$A$3:$CR$3,0))</f>
        <v>0</v>
      </c>
      <c r="AD109" s="20">
        <f>INDEX(raw_data!$A$3:$CR$330,MATCH(data!$B109,raw_data!$F$3:$F$330,0), MATCH(data!AD$3,raw_data!$A$3:$CR$3,0))</f>
        <v>0</v>
      </c>
      <c r="AE109" s="20">
        <f>INDEX(raw_data!$A$3:$CR$330,MATCH(data!$B109,raw_data!$F$3:$F$330,0), MATCH(data!AE$3,raw_data!$A$3:$CR$3,0))</f>
        <v>0</v>
      </c>
      <c r="AF109" s="20">
        <f>INDEX(raw_data!$A$3:$CR$330,MATCH(data!$B109,raw_data!$F$3:$F$330,0), MATCH(data!AF$3,raw_data!$A$3:$CR$3,0))</f>
        <v>0</v>
      </c>
      <c r="AG109" s="20" t="str">
        <f>INDEX(raw_data!$A$3:$CR$330,MATCH(data!$B109,raw_data!$F$3:$F$330,0), MATCH(data!AG$3,raw_data!$A$3:$CR$3,0))</f>
        <v>Baltussen (2012); BMJ</v>
      </c>
      <c r="AH109" s="20" t="str">
        <f>INDEX(raw_data!$A$3:$CR$330,MATCH(data!$B109,raw_data!$F$3:$F$330,0), MATCH(data!AH$3,raw_data!$A$3:$CR$3,0))</f>
        <v>Trachoma for trichiasis surgery, 80% geographic coverage</v>
      </c>
      <c r="AI109" s="61">
        <f t="shared" si="6"/>
        <v>32.809420154215147</v>
      </c>
    </row>
    <row r="110" spans="1:38">
      <c r="A110" s="20" t="str">
        <f>INDEX(raw_data!$A$3:$CR$330,MATCH(data!$B110,raw_data!$F$3:$F$330,0), MATCH(data!A$3,raw_data!$A$3:$CR$3,0))</f>
        <v>IMCI</v>
      </c>
      <c r="B110" s="22" t="s">
        <v>1056</v>
      </c>
      <c r="C110" s="20" t="str">
        <f>INDEX(raw_data!$A$3:$CR$330,MATCH(data!$B110,raw_data!$F$3:$F$330,0), MATCH(data!C$3,raw_data!$A$3:$CR$3,0))</f>
        <v>Pneumonia treatment (children)</v>
      </c>
      <c r="D110" s="20" t="str">
        <f>INDEX(raw_data!$A$3:$CR$330,MATCH(data!$B110,raw_data!$F$3:$F$330,0), MATCH(data!D$3,raw_data!$A$3:$CR$3,0))</f>
        <v>1 year</v>
      </c>
      <c r="E110" s="61">
        <f>INDEX(raw_data!$A$3:$CR$330,MATCH(data!$B110,raw_data!$F$3:$F$330,0), MATCH(data!E$3,raw_data!$A$3:$CR$3,0))</f>
        <v>2.1041282804930415E-2</v>
      </c>
      <c r="F110" s="61">
        <f>INDEX(raw_data!$A$3:$CR$330,MATCH(data!$B110,raw_data!$F$3:$F$330,0), MATCH(data!F$3,raw_data!$A$3:$CR$3,0))</f>
        <v>1.0022241169442405</v>
      </c>
      <c r="G110" s="61">
        <f t="shared" si="5"/>
        <v>1.4533333993604177E-2</v>
      </c>
      <c r="H110" s="87">
        <f>INDEX(raw_data!$A$3:$CR$330,MATCH(data!$B110,raw_data!$F$3:$F$330,0), MATCH(data!H$3,raw_data!$A$3:$CR$3,0))</f>
        <v>71.277789999999996</v>
      </c>
      <c r="I110" s="87">
        <f>INDEX(raw_data!$A$3:$CR$330,MATCH(data!$B110,raw_data!$F$3:$F$330,0), MATCH(data!I$3,raw_data!$A$3:$CR$3,0))</f>
        <v>7643335.7400099998</v>
      </c>
      <c r="J110" s="87">
        <f>INDEX(raw_data!$A$3:$CR$330,MATCH(data!$B110,raw_data!$F$3:$F$330,0), MATCH(data!J$3,raw_data!$A$3:$CR$3,0))</f>
        <v>10723306.292198453</v>
      </c>
      <c r="K110" s="61">
        <f>INDEX(raw_data!$A$3:$CR$330,MATCH(data!$B110,raw_data!$F$3:$F$330,0), MATCH(data!K$3,raw_data!$A$3:$CR$3,0))</f>
        <v>0.15557379355117937</v>
      </c>
      <c r="L110" s="20">
        <f>INDEX(raw_data!$A$3:$CR$330,MATCH(data!$B110,raw_data!$F$3:$F$330,0), MATCH(data!L$3,raw_data!$A$3:$CR$3,0))</f>
        <v>5</v>
      </c>
      <c r="M110" s="20">
        <f>INDEX(raw_data!$A$3:$CR$330,MATCH(data!$B110,raw_data!$F$3:$F$330,0), MATCH(data!M$3,raw_data!$A$3:$CR$3,0))</f>
        <v>6</v>
      </c>
      <c r="N110" s="20">
        <f>INDEX(raw_data!$A$3:$CR$330,MATCH(data!$B110,raw_data!$F$3:$F$330,0), MATCH(data!N$3,raw_data!$A$3:$CR$3,0))</f>
        <v>0</v>
      </c>
      <c r="O110" s="20">
        <f>INDEX(raw_data!$A$3:$CR$330,MATCH(data!$B110,raw_data!$F$3:$F$330,0), MATCH(data!O$3,raw_data!$A$3:$CR$3,0))</f>
        <v>3.5</v>
      </c>
      <c r="P110" s="20">
        <f>INDEX(raw_data!$A$3:$CR$330,MATCH(data!$B110,raw_data!$F$3:$F$330,0), MATCH(data!P$3,raw_data!$A$3:$CR$3,0))</f>
        <v>3.5</v>
      </c>
      <c r="Q110" s="20">
        <f>INDEX(raw_data!$A$3:$CR$330,MATCH(data!$B110,raw_data!$F$3:$F$330,0), MATCH(data!Q$3,raw_data!$A$3:$CR$3,0))</f>
        <v>0</v>
      </c>
      <c r="R110" s="20">
        <f>INDEX(raw_data!$A$3:$CR$330,MATCH(data!$B110,raw_data!$F$3:$F$330,0), MATCH(data!R$3,raw_data!$A$3:$CR$3,0))</f>
        <v>0.8</v>
      </c>
      <c r="S110" s="20">
        <f>INDEX(raw_data!$A$3:$CR$330,MATCH(data!$B110,raw_data!$F$3:$F$330,0), MATCH(data!S$3,raw_data!$A$3:$CR$3,0))</f>
        <v>0.8</v>
      </c>
      <c r="T110" s="20">
        <f>INDEX(raw_data!$A$3:$CR$330,MATCH(data!$B110,raw_data!$F$3:$F$330,0), MATCH(data!T$3,raw_data!$A$3:$CR$3,0))</f>
        <v>0</v>
      </c>
      <c r="U110" s="20">
        <f>INDEX(raw_data!$A$3:$CR$330,MATCH(data!$B110,raw_data!$F$3:$F$330,0), MATCH(data!U$3,raw_data!$A$3:$CR$3,0))</f>
        <v>0</v>
      </c>
      <c r="V110" s="20">
        <f>INDEX(raw_data!$A$3:$CR$330,MATCH(data!$B110,raw_data!$F$3:$F$330,0), MATCH(data!V$3,raw_data!$A$3:$CR$3,0))</f>
        <v>0</v>
      </c>
      <c r="W110" s="20">
        <v>0</v>
      </c>
      <c r="X110" s="20">
        <f>INDEX(raw_data!$A$3:$CR$330,MATCH(data!$B110,raw_data!$F$3:$F$330,0), MATCH(data!X$3,raw_data!$A$3:$CR$3,0))</f>
        <v>0</v>
      </c>
      <c r="Y110" s="20">
        <f>INDEX(raw_data!$A$3:$CR$330,MATCH(data!$B110,raw_data!$F$3:$F$330,0), MATCH(data!Y$3,raw_data!$A$3:$CR$3,0))</f>
        <v>0</v>
      </c>
      <c r="Z110" s="20">
        <f>INDEX(raw_data!$A$3:$CR$330,MATCH(data!$B110,raw_data!$F$3:$F$330,0), MATCH(data!Z$3,raw_data!$A$3:$CR$3,0))</f>
        <v>0</v>
      </c>
      <c r="AA110" s="20">
        <f>INDEX(raw_data!$A$3:$CR$330,MATCH(data!$B110,raw_data!$F$3:$F$330,0), MATCH(data!AA$3,raw_data!$A$3:$CR$3,0))</f>
        <v>0</v>
      </c>
      <c r="AB110" s="20">
        <f>INDEX(raw_data!$A$3:$CR$330,MATCH(data!$B110,raw_data!$F$3:$F$330,0), MATCH(data!AB$3,raw_data!$A$3:$CR$3,0))</f>
        <v>0</v>
      </c>
      <c r="AC110" s="20">
        <f>INDEX(raw_data!$A$3:$CR$330,MATCH(data!$B110,raw_data!$F$3:$F$330,0), MATCH(data!AC$3,raw_data!$A$3:$CR$3,0))</f>
        <v>0</v>
      </c>
      <c r="AD110" s="20">
        <f>INDEX(raw_data!$A$3:$CR$330,MATCH(data!$B110,raw_data!$F$3:$F$330,0), MATCH(data!AD$3,raw_data!$A$3:$CR$3,0))</f>
        <v>0</v>
      </c>
      <c r="AE110" s="20">
        <f>INDEX(raw_data!$A$3:$CR$330,MATCH(data!$B110,raw_data!$F$3:$F$330,0), MATCH(data!AE$3,raw_data!$A$3:$CR$3,0))</f>
        <v>0</v>
      </c>
      <c r="AF110" s="20">
        <f>INDEX(raw_data!$A$3:$CR$330,MATCH(data!$B110,raw_data!$F$3:$F$330,0), MATCH(data!AF$3,raw_data!$A$3:$CR$3,0))</f>
        <v>0</v>
      </c>
      <c r="AG110" s="20" t="str">
        <f>INDEX(raw_data!$A$3:$CR$330,MATCH(data!$B110,raw_data!$F$3:$F$330,0), MATCH(data!AG$3,raw_data!$A$3:$CR$3,0))</f>
        <v>Edejer et al. (2005)</v>
      </c>
      <c r="AH110" s="20" t="str">
        <f>INDEX(raw_data!$A$3:$CR$330,MATCH(data!$B110,raw_data!$F$3:$F$330,0), MATCH(data!AH$3,raw_data!$A$3:$CR$3,0))</f>
        <v>Case management of childhoof pneumonia (CM) (95%)</v>
      </c>
      <c r="AI110" s="61">
        <f t="shared" si="6"/>
        <v>47.631322017562461</v>
      </c>
    </row>
    <row r="111" spans="1:38">
      <c r="A111" s="20" t="str">
        <f>INDEX(raw_data!$A$3:$CR$330,MATCH(data!$B111,raw_data!$F$3:$F$330,0), MATCH(data!A$3,raw_data!$A$3:$CR$3,0))</f>
        <v>IMCI</v>
      </c>
      <c r="B111" s="22" t="s">
        <v>1060</v>
      </c>
      <c r="C111" s="20" t="str">
        <f>INDEX(raw_data!$A$3:$CR$330,MATCH(data!$B111,raw_data!$F$3:$F$330,0), MATCH(data!C$3,raw_data!$A$3:$CR$3,0))</f>
        <v>ORS and Zinc for diarrhea</v>
      </c>
      <c r="D111" s="20" t="str">
        <f>INDEX(raw_data!$A$3:$CR$330,MATCH(data!$B111,raw_data!$F$3:$F$330,0), MATCH(data!D$3,raw_data!$A$3:$CR$3,0))</f>
        <v>1 year</v>
      </c>
      <c r="E111" s="61">
        <f>INDEX(raw_data!$A$3:$CR$330,MATCH(data!$B111,raw_data!$F$3:$F$330,0), MATCH(data!E$3,raw_data!$A$3:$CR$3,0))</f>
        <v>0.03</v>
      </c>
      <c r="F111" s="61">
        <f>INDEX(raw_data!$A$3:$CR$330,MATCH(data!$B111,raw_data!$F$3:$F$330,0), MATCH(data!F$3,raw_data!$A$3:$CR$3,0))</f>
        <v>3.4511600000000002</v>
      </c>
      <c r="G111" s="61">
        <f t="shared" si="5"/>
        <v>7.5898701298701271E-3</v>
      </c>
      <c r="H111" s="87">
        <f>INDEX(raw_data!$A$3:$CR$330,MATCH(data!$B111,raw_data!$F$3:$F$330,0), MATCH(data!H$3,raw_data!$A$3:$CR$3,0))</f>
        <v>70</v>
      </c>
      <c r="I111" s="87">
        <f>INDEX(raw_data!$A$3:$CR$330,MATCH(data!$B111,raw_data!$F$3:$F$330,0), MATCH(data!I$3,raw_data!$A$3:$CR$3,0))</f>
        <v>12790926.779661018</v>
      </c>
      <c r="J111" s="87">
        <f>INDEX(raw_data!$A$3:$CR$330,MATCH(data!$B111,raw_data!$F$3:$F$330,0), MATCH(data!J$3,raw_data!$A$3:$CR$3,0))</f>
        <v>18272752.542372882</v>
      </c>
      <c r="K111" s="61">
        <f>INDEX(raw_data!$A$3:$CR$330,MATCH(data!$B111,raw_data!$F$3:$F$330,0), MATCH(data!K$3,raw_data!$A$3:$CR$3,0))</f>
        <v>1.1074509260873111</v>
      </c>
      <c r="L111" s="20">
        <f>INDEX(raw_data!$A$3:$CR$330,MATCH(data!$B111,raw_data!$F$3:$F$330,0), MATCH(data!L$3,raw_data!$A$3:$CR$3,0))</f>
        <v>5</v>
      </c>
      <c r="M111" s="20">
        <f>INDEX(raw_data!$A$3:$CR$330,MATCH(data!$B111,raw_data!$F$3:$F$330,0), MATCH(data!M$3,raw_data!$A$3:$CR$3,0))</f>
        <v>6</v>
      </c>
      <c r="N111" s="20">
        <f>INDEX(raw_data!$A$3:$CR$330,MATCH(data!$B111,raw_data!$F$3:$F$330,0), MATCH(data!N$3,raw_data!$A$3:$CR$3,0))</f>
        <v>0</v>
      </c>
      <c r="O111" s="20">
        <f>INDEX(raw_data!$A$3:$CR$330,MATCH(data!$B111,raw_data!$F$3:$F$330,0), MATCH(data!O$3,raw_data!$A$3:$CR$3,0))</f>
        <v>3.5</v>
      </c>
      <c r="P111" s="20">
        <f>INDEX(raw_data!$A$3:$CR$330,MATCH(data!$B111,raw_data!$F$3:$F$330,0), MATCH(data!P$3,raw_data!$A$3:$CR$3,0))</f>
        <v>3.5</v>
      </c>
      <c r="Q111" s="20">
        <f>INDEX(raw_data!$A$3:$CR$330,MATCH(data!$B111,raw_data!$F$3:$F$330,0), MATCH(data!Q$3,raw_data!$A$3:$CR$3,0))</f>
        <v>0</v>
      </c>
      <c r="R111" s="20">
        <f>INDEX(raw_data!$A$3:$CR$330,MATCH(data!$B111,raw_data!$F$3:$F$330,0), MATCH(data!R$3,raw_data!$A$3:$CR$3,0))</f>
        <v>0.8</v>
      </c>
      <c r="S111" s="20">
        <f>INDEX(raw_data!$A$3:$CR$330,MATCH(data!$B111,raw_data!$F$3:$F$330,0), MATCH(data!S$3,raw_data!$A$3:$CR$3,0))</f>
        <v>0.8</v>
      </c>
      <c r="T111" s="20">
        <f>INDEX(raw_data!$A$3:$CR$330,MATCH(data!$B111,raw_data!$F$3:$F$330,0), MATCH(data!T$3,raw_data!$A$3:$CR$3,0))</f>
        <v>0</v>
      </c>
      <c r="U111" s="20">
        <f>INDEX(raw_data!$A$3:$CR$330,MATCH(data!$B111,raw_data!$F$3:$F$330,0), MATCH(data!U$3,raw_data!$A$3:$CR$3,0))</f>
        <v>0</v>
      </c>
      <c r="V111" s="20">
        <f>INDEX(raw_data!$A$3:$CR$330,MATCH(data!$B111,raw_data!$F$3:$F$330,0), MATCH(data!V$3,raw_data!$A$3:$CR$3,0))</f>
        <v>0</v>
      </c>
      <c r="W111" s="20">
        <v>0</v>
      </c>
      <c r="X111" s="20">
        <f>INDEX(raw_data!$A$3:$CR$330,MATCH(data!$B111,raw_data!$F$3:$F$330,0), MATCH(data!X$3,raw_data!$A$3:$CR$3,0))</f>
        <v>0</v>
      </c>
      <c r="Y111" s="20">
        <f>INDEX(raw_data!$A$3:$CR$330,MATCH(data!$B111,raw_data!$F$3:$F$330,0), MATCH(data!Y$3,raw_data!$A$3:$CR$3,0))</f>
        <v>0</v>
      </c>
      <c r="Z111" s="20">
        <f>INDEX(raw_data!$A$3:$CR$330,MATCH(data!$B111,raw_data!$F$3:$F$330,0), MATCH(data!Z$3,raw_data!$A$3:$CR$3,0))</f>
        <v>0</v>
      </c>
      <c r="AA111" s="20">
        <f>INDEX(raw_data!$A$3:$CR$330,MATCH(data!$B111,raw_data!$F$3:$F$330,0), MATCH(data!AA$3,raw_data!$A$3:$CR$3,0))</f>
        <v>0</v>
      </c>
      <c r="AB111" s="20">
        <f>INDEX(raw_data!$A$3:$CR$330,MATCH(data!$B111,raw_data!$F$3:$F$330,0), MATCH(data!AB$3,raw_data!$A$3:$CR$3,0))</f>
        <v>0</v>
      </c>
      <c r="AC111" s="20">
        <f>INDEX(raw_data!$A$3:$CR$330,MATCH(data!$B111,raw_data!$F$3:$F$330,0), MATCH(data!AC$3,raw_data!$A$3:$CR$3,0))</f>
        <v>0</v>
      </c>
      <c r="AD111" s="20">
        <f>INDEX(raw_data!$A$3:$CR$330,MATCH(data!$B111,raw_data!$F$3:$F$330,0), MATCH(data!AD$3,raw_data!$A$3:$CR$3,0))</f>
        <v>0</v>
      </c>
      <c r="AE111" s="20">
        <f>INDEX(raw_data!$A$3:$CR$330,MATCH(data!$B111,raw_data!$F$3:$F$330,0), MATCH(data!AE$3,raw_data!$A$3:$CR$3,0))</f>
        <v>0</v>
      </c>
      <c r="AF111" s="20">
        <f>INDEX(raw_data!$A$3:$CR$330,MATCH(data!$B111,raw_data!$F$3:$F$330,0), MATCH(data!AF$3,raw_data!$A$3:$CR$3,0))</f>
        <v>0</v>
      </c>
      <c r="AG111" s="20" t="str">
        <f>INDEX(raw_data!$A$3:$CR$330,MATCH(data!$B111,raw_data!$F$3:$F$330,0), MATCH(data!AG$3,raw_data!$A$3:$CR$3,0))</f>
        <v>Robberstad (2004); Bulletin of WHO</v>
      </c>
      <c r="AH111" s="20" t="str">
        <f>INDEX(raw_data!$A$3:$CR$330,MATCH(data!$B111,raw_data!$F$3:$F$330,0), MATCH(data!AH$3,raw_data!$A$3:$CR$3,0))</f>
        <v>ORS was combined with zinc for treatment of all children with acute diarrhoea</v>
      </c>
      <c r="AI111" s="61">
        <f t="shared" si="6"/>
        <v>115.03866666666669</v>
      </c>
    </row>
    <row r="112" spans="1:38" s="67" customFormat="1">
      <c r="A112" s="20" t="str">
        <f>INDEX(raw_data!$A$3:$CR$330,MATCH(data!$B112,raw_data!$F$3:$F$330,0), MATCH(data!A$3,raw_data!$A$3:$CR$3,0))</f>
        <v>IMCI</v>
      </c>
      <c r="B112" s="22" t="s">
        <v>1065</v>
      </c>
      <c r="C112" s="20" t="str">
        <f>INDEX(raw_data!$A$3:$CR$330,MATCH(data!$B112,raw_data!$F$3:$F$330,0), MATCH(data!C$3,raw_data!$A$3:$CR$3,0))</f>
        <v>Antibiotics for treatment of dysentery</v>
      </c>
      <c r="D112" s="20" t="str">
        <f>INDEX(raw_data!$A$3:$CR$330,MATCH(data!$B112,raw_data!$F$3:$F$330,0), MATCH(data!D$3,raw_data!$A$3:$CR$3,0))</f>
        <v>1 year</v>
      </c>
      <c r="E112" s="61">
        <f>INDEX(raw_data!$A$3:$CR$330,MATCH(data!$B112,raw_data!$F$3:$F$330,0), MATCH(data!E$3,raw_data!$A$3:$CR$3,0))</f>
        <v>0.3</v>
      </c>
      <c r="F112" s="61">
        <f>INDEX(raw_data!$A$3:$CR$330,MATCH(data!$B112,raw_data!$F$3:$F$330,0), MATCH(data!F$3,raw_data!$A$3:$CR$3,0))</f>
        <v>74.96592839698009</v>
      </c>
      <c r="G112" s="61">
        <f t="shared" si="5"/>
        <v>-0.18679174283753308</v>
      </c>
      <c r="H112" s="87">
        <f>INDEX(raw_data!$A$3:$CR$330,MATCH(data!$B112,raw_data!$F$3:$F$330,0), MATCH(data!H$3,raw_data!$A$3:$CR$3,0))</f>
        <v>46.333329999999997</v>
      </c>
      <c r="I112" s="87">
        <f>INDEX(raw_data!$A$3:$CR$330,MATCH(data!$B112,raw_data!$F$3:$F$330,0), MATCH(data!I$3,raw_data!$A$3:$CR$3,0))</f>
        <v>419320.5220950087</v>
      </c>
      <c r="J112" s="87">
        <f>INDEX(raw_data!$A$3:$CR$330,MATCH(data!$B112,raw_data!$F$3:$F$330,0), MATCH(data!J$3,raw_data!$A$3:$CR$3,0))</f>
        <v>905008.38617688115</v>
      </c>
      <c r="K112" s="61">
        <f>INDEX(raw_data!$A$3:$CR$330,MATCH(data!$B112,raw_data!$F$3:$F$330,0), MATCH(data!K$3,raw_data!$A$3:$CR$3,0))</f>
        <v>4.9163766181313751</v>
      </c>
      <c r="L112" s="20">
        <f>INDEX(raw_data!$A$3:$CR$330,MATCH(data!$B112,raw_data!$F$3:$F$330,0), MATCH(data!L$3,raw_data!$A$3:$CR$3,0))</f>
        <v>5</v>
      </c>
      <c r="M112" s="20">
        <f>INDEX(raw_data!$A$3:$CR$330,MATCH(data!$B112,raw_data!$F$3:$F$330,0), MATCH(data!M$3,raw_data!$A$3:$CR$3,0))</f>
        <v>6</v>
      </c>
      <c r="N112" s="20">
        <f>INDEX(raw_data!$A$3:$CR$330,MATCH(data!$B112,raw_data!$F$3:$F$330,0), MATCH(data!N$3,raw_data!$A$3:$CR$3,0))</f>
        <v>0</v>
      </c>
      <c r="O112" s="20">
        <f>INDEX(raw_data!$A$3:$CR$330,MATCH(data!$B112,raw_data!$F$3:$F$330,0), MATCH(data!O$3,raw_data!$A$3:$CR$3,0))</f>
        <v>3.5</v>
      </c>
      <c r="P112" s="20">
        <f>INDEX(raw_data!$A$3:$CR$330,MATCH(data!$B112,raw_data!$F$3:$F$330,0), MATCH(data!P$3,raw_data!$A$3:$CR$3,0))</f>
        <v>3.5</v>
      </c>
      <c r="Q112" s="20">
        <f>INDEX(raw_data!$A$3:$CR$330,MATCH(data!$B112,raw_data!$F$3:$F$330,0), MATCH(data!Q$3,raw_data!$A$3:$CR$3,0))</f>
        <v>0</v>
      </c>
      <c r="R112" s="20">
        <f>INDEX(raw_data!$A$3:$CR$330,MATCH(data!$B112,raw_data!$F$3:$F$330,0), MATCH(data!R$3,raw_data!$A$3:$CR$3,0))</f>
        <v>0.8</v>
      </c>
      <c r="S112" s="20">
        <f>INDEX(raw_data!$A$3:$CR$330,MATCH(data!$B112,raw_data!$F$3:$F$330,0), MATCH(data!S$3,raw_data!$A$3:$CR$3,0))</f>
        <v>0.8</v>
      </c>
      <c r="T112" s="20">
        <f>INDEX(raw_data!$A$3:$CR$330,MATCH(data!$B112,raw_data!$F$3:$F$330,0), MATCH(data!T$3,raw_data!$A$3:$CR$3,0))</f>
        <v>0</v>
      </c>
      <c r="U112" s="20">
        <f>INDEX(raw_data!$A$3:$CR$330,MATCH(data!$B112,raw_data!$F$3:$F$330,0), MATCH(data!U$3,raw_data!$A$3:$CR$3,0))</f>
        <v>0</v>
      </c>
      <c r="V112" s="20">
        <f>INDEX(raw_data!$A$3:$CR$330,MATCH(data!$B112,raw_data!$F$3:$F$330,0), MATCH(data!V$3,raw_data!$A$3:$CR$3,0))</f>
        <v>0</v>
      </c>
      <c r="W112" s="20">
        <v>0</v>
      </c>
      <c r="X112" s="20">
        <f>INDEX(raw_data!$A$3:$CR$330,MATCH(data!$B112,raw_data!$F$3:$F$330,0), MATCH(data!X$3,raw_data!$A$3:$CR$3,0))</f>
        <v>0</v>
      </c>
      <c r="Y112" s="20">
        <f>INDEX(raw_data!$A$3:$CR$330,MATCH(data!$B112,raw_data!$F$3:$F$330,0), MATCH(data!Y$3,raw_data!$A$3:$CR$3,0))</f>
        <v>0</v>
      </c>
      <c r="Z112" s="20">
        <f>INDEX(raw_data!$A$3:$CR$330,MATCH(data!$B112,raw_data!$F$3:$F$330,0), MATCH(data!Z$3,raw_data!$A$3:$CR$3,0))</f>
        <v>0</v>
      </c>
      <c r="AA112" s="20">
        <f>INDEX(raw_data!$A$3:$CR$330,MATCH(data!$B112,raw_data!$F$3:$F$330,0), MATCH(data!AA$3,raw_data!$A$3:$CR$3,0))</f>
        <v>0</v>
      </c>
      <c r="AB112" s="20">
        <f>INDEX(raw_data!$A$3:$CR$330,MATCH(data!$B112,raw_data!$F$3:$F$330,0), MATCH(data!AB$3,raw_data!$A$3:$CR$3,0))</f>
        <v>0</v>
      </c>
      <c r="AC112" s="20">
        <f>INDEX(raw_data!$A$3:$CR$330,MATCH(data!$B112,raw_data!$F$3:$F$330,0), MATCH(data!AC$3,raw_data!$A$3:$CR$3,0))</f>
        <v>0</v>
      </c>
      <c r="AD112" s="20">
        <f>INDEX(raw_data!$A$3:$CR$330,MATCH(data!$B112,raw_data!$F$3:$F$330,0), MATCH(data!AD$3,raw_data!$A$3:$CR$3,0))</f>
        <v>0</v>
      </c>
      <c r="AE112" s="20">
        <f>INDEX(raw_data!$A$3:$CR$330,MATCH(data!$B112,raw_data!$F$3:$F$330,0), MATCH(data!AE$3,raw_data!$A$3:$CR$3,0))</f>
        <v>0</v>
      </c>
      <c r="AF112" s="20">
        <f>INDEX(raw_data!$A$3:$CR$330,MATCH(data!$B112,raw_data!$F$3:$F$330,0), MATCH(data!AF$3,raw_data!$A$3:$CR$3,0))</f>
        <v>0</v>
      </c>
      <c r="AG112" s="20" t="str">
        <f>INDEX(raw_data!$A$3:$CR$330,MATCH(data!$B112,raw_data!$F$3:$F$330,0), MATCH(data!AG$3,raw_data!$A$3:$CR$3,0))</f>
        <v>WHO-CHOICE</v>
      </c>
      <c r="AH112" s="20" t="str">
        <f>INDEX(raw_data!$A$3:$CR$330,MATCH(data!$B112,raw_data!$F$3:$F$330,0), MATCH(data!AH$3,raw_data!$A$3:$CR$3,0))</f>
        <v/>
      </c>
      <c r="AI112" s="61">
        <f t="shared" si="6"/>
        <v>249.88642798993365</v>
      </c>
    </row>
    <row r="113" spans="1:35">
      <c r="A113" s="20" t="str">
        <f>INDEX(raw_data!$A$3:$CR$330,MATCH(data!$B113,raw_data!$F$3:$F$330,0), MATCH(data!A$3,raw_data!$A$3:$CR$3,0))</f>
        <v>IMCI</v>
      </c>
      <c r="B113" s="22" t="s">
        <v>1067</v>
      </c>
      <c r="C113" s="20" t="str">
        <f>INDEX(raw_data!$A$3:$CR$330,MATCH(data!$B113,raw_data!$F$3:$F$330,0), MATCH(data!C$3,raw_data!$A$3:$CR$3,0))</f>
        <v>Treatment of severe diarrhea</v>
      </c>
      <c r="D113" s="20" t="str">
        <f>INDEX(raw_data!$A$3:$CR$330,MATCH(data!$B113,raw_data!$F$3:$F$330,0), MATCH(data!D$3,raw_data!$A$3:$CR$3,0))</f>
        <v>5 Years</v>
      </c>
      <c r="E113" s="61">
        <f>INDEX(raw_data!$A$3:$CR$330,MATCH(data!$B113,raw_data!$F$3:$F$330,0), MATCH(data!E$3,raw_data!$A$3:$CR$3,0))</f>
        <v>0.59</v>
      </c>
      <c r="F113" s="61">
        <f>INDEX(raw_data!$A$3:$CR$330,MATCH(data!$B113,raw_data!$F$3:$F$330,0), MATCH(data!F$3,raw_data!$A$3:$CR$3,0))</f>
        <v>58.930600000000005</v>
      </c>
      <c r="G113" s="61">
        <f t="shared" si="5"/>
        <v>0.20733376623376615</v>
      </c>
      <c r="H113" s="87">
        <f>INDEX(raw_data!$A$3:$CR$330,MATCH(data!$B113,raw_data!$F$3:$F$330,0), MATCH(data!H$3,raw_data!$A$3:$CR$3,0))</f>
        <v>100</v>
      </c>
      <c r="I113" s="87">
        <f>INDEX(raw_data!$A$3:$CR$330,MATCH(data!$B113,raw_data!$F$3:$F$330,0), MATCH(data!I$3,raw_data!$A$3:$CR$3,0))</f>
        <v>199339.11864406781</v>
      </c>
      <c r="J113" s="87">
        <f>INDEX(raw_data!$A$3:$CR$330,MATCH(data!$B113,raw_data!$F$3:$F$330,0), MATCH(data!J$3,raw_data!$A$3:$CR$3,0))</f>
        <v>199339.11864406781</v>
      </c>
      <c r="K113" s="61">
        <f>INDEX(raw_data!$A$3:$CR$330,MATCH(data!$B113,raw_data!$F$3:$F$330,0), MATCH(data!K$3,raw_data!$A$3:$CR$3,0))</f>
        <v>2.0872188549000406</v>
      </c>
      <c r="L113" s="20">
        <f>INDEX(raw_data!$A$3:$CR$330,MATCH(data!$B113,raw_data!$F$3:$F$330,0), MATCH(data!L$3,raw_data!$A$3:$CR$3,0))</f>
        <v>5</v>
      </c>
      <c r="M113" s="20">
        <f>INDEX(raw_data!$A$3:$CR$330,MATCH(data!$B113,raw_data!$F$3:$F$330,0), MATCH(data!M$3,raw_data!$A$3:$CR$3,0))</f>
        <v>6</v>
      </c>
      <c r="N113" s="20">
        <f>INDEX(raw_data!$A$3:$CR$330,MATCH(data!$B113,raw_data!$F$3:$F$330,0), MATCH(data!N$3,raw_data!$A$3:$CR$3,0))</f>
        <v>0</v>
      </c>
      <c r="O113" s="20">
        <f>INDEX(raw_data!$A$3:$CR$330,MATCH(data!$B113,raw_data!$F$3:$F$330,0), MATCH(data!O$3,raw_data!$A$3:$CR$3,0))</f>
        <v>3.5</v>
      </c>
      <c r="P113" s="20">
        <f>INDEX(raw_data!$A$3:$CR$330,MATCH(data!$B113,raw_data!$F$3:$F$330,0), MATCH(data!P$3,raw_data!$A$3:$CR$3,0))</f>
        <v>3.5</v>
      </c>
      <c r="Q113" s="20">
        <f>INDEX(raw_data!$A$3:$CR$330,MATCH(data!$B113,raw_data!$F$3:$F$330,0), MATCH(data!Q$3,raw_data!$A$3:$CR$3,0))</f>
        <v>0</v>
      </c>
      <c r="R113" s="20">
        <f>INDEX(raw_data!$A$3:$CR$330,MATCH(data!$B113,raw_data!$F$3:$F$330,0), MATCH(data!R$3,raw_data!$A$3:$CR$3,0))</f>
        <v>0.8</v>
      </c>
      <c r="S113" s="20">
        <f>INDEX(raw_data!$A$3:$CR$330,MATCH(data!$B113,raw_data!$F$3:$F$330,0), MATCH(data!S$3,raw_data!$A$3:$CR$3,0))</f>
        <v>0.8</v>
      </c>
      <c r="T113" s="20">
        <f>INDEX(raw_data!$A$3:$CR$330,MATCH(data!$B113,raw_data!$F$3:$F$330,0), MATCH(data!T$3,raw_data!$A$3:$CR$3,0))</f>
        <v>0</v>
      </c>
      <c r="U113" s="20">
        <f>INDEX(raw_data!$A$3:$CR$330,MATCH(data!$B113,raw_data!$F$3:$F$330,0), MATCH(data!U$3,raw_data!$A$3:$CR$3,0))</f>
        <v>0</v>
      </c>
      <c r="V113" s="20">
        <f>INDEX(raw_data!$A$3:$CR$330,MATCH(data!$B113,raw_data!$F$3:$F$330,0), MATCH(data!V$3,raw_data!$A$3:$CR$3,0))</f>
        <v>0</v>
      </c>
      <c r="W113" s="20">
        <v>0</v>
      </c>
      <c r="X113" s="20">
        <f>INDEX(raw_data!$A$3:$CR$330,MATCH(data!$B113,raw_data!$F$3:$F$330,0), MATCH(data!X$3,raw_data!$A$3:$CR$3,0))</f>
        <v>0</v>
      </c>
      <c r="Y113" s="20">
        <f>INDEX(raw_data!$A$3:$CR$330,MATCH(data!$B113,raw_data!$F$3:$F$330,0), MATCH(data!Y$3,raw_data!$A$3:$CR$3,0))</f>
        <v>0</v>
      </c>
      <c r="Z113" s="20">
        <f>INDEX(raw_data!$A$3:$CR$330,MATCH(data!$B113,raw_data!$F$3:$F$330,0), MATCH(data!Z$3,raw_data!$A$3:$CR$3,0))</f>
        <v>0</v>
      </c>
      <c r="AA113" s="20">
        <f>INDEX(raw_data!$A$3:$CR$330,MATCH(data!$B113,raw_data!$F$3:$F$330,0), MATCH(data!AA$3,raw_data!$A$3:$CR$3,0))</f>
        <v>0</v>
      </c>
      <c r="AB113" s="20">
        <f>INDEX(raw_data!$A$3:$CR$330,MATCH(data!$B113,raw_data!$F$3:$F$330,0), MATCH(data!AB$3,raw_data!$A$3:$CR$3,0))</f>
        <v>0</v>
      </c>
      <c r="AC113" s="20">
        <f>INDEX(raw_data!$A$3:$CR$330,MATCH(data!$B113,raw_data!$F$3:$F$330,0), MATCH(data!AC$3,raw_data!$A$3:$CR$3,0))</f>
        <v>0</v>
      </c>
      <c r="AD113" s="20">
        <f>INDEX(raw_data!$A$3:$CR$330,MATCH(data!$B113,raw_data!$F$3:$F$330,0), MATCH(data!AD$3,raw_data!$A$3:$CR$3,0))</f>
        <v>0</v>
      </c>
      <c r="AE113" s="20">
        <f>INDEX(raw_data!$A$3:$CR$330,MATCH(data!$B113,raw_data!$F$3:$F$330,0), MATCH(data!AE$3,raw_data!$A$3:$CR$3,0))</f>
        <v>0</v>
      </c>
      <c r="AF113" s="20">
        <f>INDEX(raw_data!$A$3:$CR$330,MATCH(data!$B113,raw_data!$F$3:$F$330,0), MATCH(data!AF$3,raw_data!$A$3:$CR$3,0))</f>
        <v>0</v>
      </c>
      <c r="AG113" s="20" t="str">
        <f>INDEX(raw_data!$A$3:$CR$330,MATCH(data!$B113,raw_data!$F$3:$F$330,0), MATCH(data!AG$3,raw_data!$A$3:$CR$3,0))</f>
        <v>Ruhago (2015); Cost Eff Resour Alloc</v>
      </c>
      <c r="AH113" s="20" t="str">
        <f>INDEX(raw_data!$A$3:$CR$330,MATCH(data!$B113,raw_data!$F$3:$F$330,0), MATCH(data!AH$3,raw_data!$A$3:$CR$3,0))</f>
        <v>Current treatment of diarrhea (using oral rehydration salt (ORS) and intravenous (IV) fluid)</v>
      </c>
      <c r="AI113" s="61">
        <f t="shared" si="6"/>
        <v>99.882372881355948</v>
      </c>
    </row>
    <row r="114" spans="1:35" s="67" customFormat="1">
      <c r="A114" s="20" t="str">
        <f>INDEX(raw_data!$A$3:$CR$330,MATCH(data!$B114,raw_data!$F$3:$F$330,0), MATCH(data!A$3,raw_data!$A$3:$CR$3,0))</f>
        <v>RMNCH</v>
      </c>
      <c r="B114" s="22" t="s">
        <v>1162</v>
      </c>
      <c r="C114" s="20" t="str">
        <f>INDEX(raw_data!$A$3:$CR$330,MATCH(data!$B114,raw_data!$F$3:$F$330,0), MATCH(data!C$3,raw_data!$A$3:$CR$3,0))</f>
        <v>Pill</v>
      </c>
      <c r="D114" s="20" t="str">
        <f>INDEX(raw_data!$A$3:$CR$330,MATCH(data!$B114,raw_data!$F$3:$F$330,0), MATCH(data!D$3,raw_data!$A$3:$CR$3,0))</f>
        <v>1 year</v>
      </c>
      <c r="E114" s="61">
        <f>INDEX(raw_data!$A$3:$CR$330,MATCH(data!$B114,raw_data!$F$3:$F$330,0), MATCH(data!E$3,raw_data!$A$3:$CR$3,0))</f>
        <v>0.37</v>
      </c>
      <c r="F114" s="61">
        <f>INDEX(raw_data!$A$3:$CR$330,MATCH(data!$B114,raw_data!$F$3:$F$330,0), MATCH(data!F$3,raw_data!$A$3:$CR$3,0))</f>
        <v>-57.170159999999996</v>
      </c>
      <c r="G114" s="61">
        <f t="shared" si="5"/>
        <v>0.74123480519480522</v>
      </c>
      <c r="H114" s="87">
        <f>INDEX(raw_data!$A$3:$CR$330,MATCH(data!$B114,raw_data!$F$3:$F$330,0), MATCH(data!H$3,raw_data!$A$3:$CR$3,0))</f>
        <v>72.900000000000006</v>
      </c>
      <c r="I114" s="87">
        <f>INDEX(raw_data!$A$3:$CR$330,MATCH(data!$B114,raw_data!$F$3:$F$330,0), MATCH(data!I$3,raw_data!$A$3:$CR$3,0))</f>
        <v>1796141.4470999998</v>
      </c>
      <c r="J114" s="87">
        <f>INDEX(raw_data!$A$3:$CR$330,MATCH(data!$B114,raw_data!$F$3:$F$330,0), MATCH(data!J$3,raw_data!$A$3:$CR$3,0))</f>
        <v>2463842.8629629626</v>
      </c>
      <c r="K114" s="61">
        <f>INDEX(raw_data!$A$3:$CR$330,MATCH(data!$B114,raw_data!$F$3:$F$330,0), MATCH(data!K$3,raw_data!$A$3:$CR$3,0))</f>
        <v>6.05</v>
      </c>
      <c r="L114" s="20">
        <f>INDEX(raw_data!$A$3:$CR$330,MATCH(data!$B114,raw_data!$F$3:$F$330,0), MATCH(data!L$3,raw_data!$A$3:$CR$3,0))</f>
        <v>0</v>
      </c>
      <c r="M114" s="20">
        <f>INDEX(raw_data!$A$3:$CR$330,MATCH(data!$B114,raw_data!$F$3:$F$330,0), MATCH(data!M$3,raw_data!$A$3:$CR$3,0))</f>
        <v>0</v>
      </c>
      <c r="N114" s="20">
        <f>INDEX(raw_data!$A$3:$CR$330,MATCH(data!$B114,raw_data!$F$3:$F$330,0), MATCH(data!N$3,raw_data!$A$3:$CR$3,0))</f>
        <v>0</v>
      </c>
      <c r="O114" s="20">
        <f>INDEX(raw_data!$A$3:$CR$330,MATCH(data!$B114,raw_data!$F$3:$F$330,0), MATCH(data!O$3,raw_data!$A$3:$CR$3,0))</f>
        <v>0</v>
      </c>
      <c r="P114" s="20">
        <f>INDEX(raw_data!$A$3:$CR$330,MATCH(data!$B114,raw_data!$F$3:$F$330,0), MATCH(data!P$3,raw_data!$A$3:$CR$3,0))</f>
        <v>1</v>
      </c>
      <c r="Q114" s="20">
        <f>INDEX(raw_data!$A$3:$CR$330,MATCH(data!$B114,raw_data!$F$3:$F$330,0), MATCH(data!Q$3,raw_data!$A$3:$CR$3,0))</f>
        <v>0</v>
      </c>
      <c r="R114" s="20">
        <f>INDEX(raw_data!$A$3:$CR$330,MATCH(data!$B114,raw_data!$F$3:$F$330,0), MATCH(data!R$3,raw_data!$A$3:$CR$3,0))</f>
        <v>0</v>
      </c>
      <c r="S114" s="20">
        <f>INDEX(raw_data!$A$3:$CR$330,MATCH(data!$B114,raw_data!$F$3:$F$330,0), MATCH(data!S$3,raw_data!$A$3:$CR$3,0))</f>
        <v>1</v>
      </c>
      <c r="T114" s="20">
        <f>INDEX(raw_data!$A$3:$CR$330,MATCH(data!$B114,raw_data!$F$3:$F$330,0), MATCH(data!T$3,raw_data!$A$3:$CR$3,0))</f>
        <v>0</v>
      </c>
      <c r="U114" s="20">
        <f>INDEX(raw_data!$A$3:$CR$330,MATCH(data!$B114,raw_data!$F$3:$F$330,0), MATCH(data!U$3,raw_data!$A$3:$CR$3,0))</f>
        <v>0</v>
      </c>
      <c r="V114" s="20">
        <f>INDEX(raw_data!$A$3:$CR$330,MATCH(data!$B114,raw_data!$F$3:$F$330,0), MATCH(data!V$3,raw_data!$A$3:$CR$3,0))</f>
        <v>0</v>
      </c>
      <c r="W114" s="20">
        <v>0</v>
      </c>
      <c r="X114" s="20">
        <f>INDEX(raw_data!$A$3:$CR$330,MATCH(data!$B114,raw_data!$F$3:$F$330,0), MATCH(data!X$3,raw_data!$A$3:$CR$3,0))</f>
        <v>0</v>
      </c>
      <c r="Y114" s="20">
        <f>INDEX(raw_data!$A$3:$CR$330,MATCH(data!$B114,raw_data!$F$3:$F$330,0), MATCH(data!Y$3,raw_data!$A$3:$CR$3,0))</f>
        <v>0</v>
      </c>
      <c r="Z114" s="20">
        <f>INDEX(raw_data!$A$3:$CR$330,MATCH(data!$B114,raw_data!$F$3:$F$330,0), MATCH(data!Z$3,raw_data!$A$3:$CR$3,0))</f>
        <v>0</v>
      </c>
      <c r="AA114" s="20">
        <f>INDEX(raw_data!$A$3:$CR$330,MATCH(data!$B114,raw_data!$F$3:$F$330,0), MATCH(data!AA$3,raw_data!$A$3:$CR$3,0))</f>
        <v>0</v>
      </c>
      <c r="AB114" s="20">
        <f>INDEX(raw_data!$A$3:$CR$330,MATCH(data!$B114,raw_data!$F$3:$F$330,0), MATCH(data!AB$3,raw_data!$A$3:$CR$3,0))</f>
        <v>0</v>
      </c>
      <c r="AC114" s="20">
        <f>INDEX(raw_data!$A$3:$CR$330,MATCH(data!$B114,raw_data!$F$3:$F$330,0), MATCH(data!AC$3,raw_data!$A$3:$CR$3,0))</f>
        <v>0</v>
      </c>
      <c r="AD114" s="20">
        <f>INDEX(raw_data!$A$3:$CR$330,MATCH(data!$B114,raw_data!$F$3:$F$330,0), MATCH(data!AD$3,raw_data!$A$3:$CR$3,0))</f>
        <v>0</v>
      </c>
      <c r="AE114" s="20">
        <f>INDEX(raw_data!$A$3:$CR$330,MATCH(data!$B114,raw_data!$F$3:$F$330,0), MATCH(data!AE$3,raw_data!$A$3:$CR$3,0))</f>
        <v>0</v>
      </c>
      <c r="AF114" s="20">
        <f>INDEX(raw_data!$A$3:$CR$330,MATCH(data!$B114,raw_data!$F$3:$F$330,0), MATCH(data!AF$3,raw_data!$A$3:$CR$3,0))</f>
        <v>0</v>
      </c>
      <c r="AG114" s="20" t="str">
        <f>INDEX(raw_data!$A$3:$CR$330,MATCH(data!$B114,raw_data!$F$3:$F$330,0), MATCH(data!AG$3,raw_data!$A$3:$CR$3,0))</f>
        <v>Babigumira (2012); PLoS One</v>
      </c>
      <c r="AH114" s="20" t="str">
        <f>INDEX(raw_data!$A$3:$CR$330,MATCH(data!$B114,raw_data!$F$3:$F$330,0), MATCH(data!AH$3,raw_data!$A$3:$CR$3,0))</f>
        <v>Universal access to modern contraceptives</v>
      </c>
      <c r="AI114" s="61">
        <f t="shared" si="6"/>
        <v>-154.51394594594595</v>
      </c>
    </row>
    <row r="115" spans="1:35" s="67" customFormat="1">
      <c r="A115" s="20" t="str">
        <f>INDEX(raw_data!$A$3:$CR$330,MATCH(data!$B115,raw_data!$F$3:$F$330,0), MATCH(data!A$3,raw_data!$A$3:$CR$3,0))</f>
        <v>RMNCH</v>
      </c>
      <c r="B115" s="22" t="s">
        <v>1170</v>
      </c>
      <c r="C115" s="20" t="str">
        <f>INDEX(raw_data!$A$3:$CR$330,MATCH(data!$B115,raw_data!$F$3:$F$330,0), MATCH(data!C$3,raw_data!$A$3:$CR$3,0))</f>
        <v>Condoms</v>
      </c>
      <c r="D115" s="20" t="str">
        <f>INDEX(raw_data!$A$3:$CR$330,MATCH(data!$B115,raw_data!$F$3:$F$330,0), MATCH(data!D$3,raw_data!$A$3:$CR$3,0))</f>
        <v>1 year</v>
      </c>
      <c r="E115" s="61">
        <f>INDEX(raw_data!$A$3:$CR$330,MATCH(data!$B115,raw_data!$F$3:$F$330,0), MATCH(data!E$3,raw_data!$A$3:$CR$3,0))</f>
        <v>2.280089931692578E-3</v>
      </c>
      <c r="F115" s="61">
        <f>INDEX(raw_data!$A$3:$CR$330,MATCH(data!$B115,raw_data!$F$3:$F$330,0), MATCH(data!F$3,raw_data!$A$3:$CR$3,0))</f>
        <v>0.41298912918336167</v>
      </c>
      <c r="G115" s="61">
        <f t="shared" si="5"/>
        <v>-4.016576604071731E-4</v>
      </c>
      <c r="H115" s="87">
        <f>INDEX(raw_data!$A$3:$CR$330,MATCH(data!$B115,raw_data!$F$3:$F$330,0), MATCH(data!H$3,raw_data!$A$3:$CR$3,0))</f>
        <v>75</v>
      </c>
      <c r="I115" s="87">
        <f>INDEX(raw_data!$A$3:$CR$330,MATCH(data!$B115,raw_data!$F$3:$F$330,0), MATCH(data!I$3,raw_data!$A$3:$CR$3,0))</f>
        <v>6950405.4263097392</v>
      </c>
      <c r="J115" s="87">
        <f>INDEX(raw_data!$A$3:$CR$330,MATCH(data!$B115,raw_data!$F$3:$F$330,0), MATCH(data!J$3,raw_data!$A$3:$CR$3,0))</f>
        <v>9267207.2350796517</v>
      </c>
      <c r="K115" s="61">
        <f>INDEX(raw_data!$A$3:$CR$330,MATCH(data!$B115,raw_data!$F$3:$F$330,0), MATCH(data!K$3,raw_data!$A$3:$CR$3,0))</f>
        <v>3.1413939082449684</v>
      </c>
      <c r="L115" s="20">
        <f>INDEX(raw_data!$A$3:$CR$330,MATCH(data!$B115,raw_data!$F$3:$F$330,0), MATCH(data!L$3,raw_data!$A$3:$CR$3,0))</f>
        <v>0</v>
      </c>
      <c r="M115" s="20">
        <f>INDEX(raw_data!$A$3:$CR$330,MATCH(data!$B115,raw_data!$F$3:$F$330,0), MATCH(data!M$3,raw_data!$A$3:$CR$3,0))</f>
        <v>0</v>
      </c>
      <c r="N115" s="20">
        <f>INDEX(raw_data!$A$3:$CR$330,MATCH(data!$B115,raw_data!$F$3:$F$330,0), MATCH(data!N$3,raw_data!$A$3:$CR$3,0))</f>
        <v>0</v>
      </c>
      <c r="O115" s="20">
        <f>INDEX(raw_data!$A$3:$CR$330,MATCH(data!$B115,raw_data!$F$3:$F$330,0), MATCH(data!O$3,raw_data!$A$3:$CR$3,0))</f>
        <v>0</v>
      </c>
      <c r="P115" s="20">
        <f>INDEX(raw_data!$A$3:$CR$330,MATCH(data!$B115,raw_data!$F$3:$F$330,0), MATCH(data!P$3,raw_data!$A$3:$CR$3,0))</f>
        <v>1</v>
      </c>
      <c r="Q115" s="20">
        <f>INDEX(raw_data!$A$3:$CR$330,MATCH(data!$B115,raw_data!$F$3:$F$330,0), MATCH(data!Q$3,raw_data!$A$3:$CR$3,0))</f>
        <v>0</v>
      </c>
      <c r="R115" s="20">
        <f>INDEX(raw_data!$A$3:$CR$330,MATCH(data!$B115,raw_data!$F$3:$F$330,0), MATCH(data!R$3,raw_data!$A$3:$CR$3,0))</f>
        <v>0</v>
      </c>
      <c r="S115" s="20">
        <f>INDEX(raw_data!$A$3:$CR$330,MATCH(data!$B115,raw_data!$F$3:$F$330,0), MATCH(data!S$3,raw_data!$A$3:$CR$3,0))</f>
        <v>1</v>
      </c>
      <c r="T115" s="20">
        <f>INDEX(raw_data!$A$3:$CR$330,MATCH(data!$B115,raw_data!$F$3:$F$330,0), MATCH(data!T$3,raw_data!$A$3:$CR$3,0))</f>
        <v>0</v>
      </c>
      <c r="U115" s="20">
        <f>INDEX(raw_data!$A$3:$CR$330,MATCH(data!$B115,raw_data!$F$3:$F$330,0), MATCH(data!U$3,raw_data!$A$3:$CR$3,0))</f>
        <v>0</v>
      </c>
      <c r="V115" s="20">
        <f>INDEX(raw_data!$A$3:$CR$330,MATCH(data!$B115,raw_data!$F$3:$F$330,0), MATCH(data!V$3,raw_data!$A$3:$CR$3,0))</f>
        <v>0</v>
      </c>
      <c r="W115" s="20">
        <v>0</v>
      </c>
      <c r="X115" s="20">
        <f>INDEX(raw_data!$A$3:$CR$330,MATCH(data!$B115,raw_data!$F$3:$F$330,0), MATCH(data!X$3,raw_data!$A$3:$CR$3,0))</f>
        <v>0</v>
      </c>
      <c r="Y115" s="20">
        <f>INDEX(raw_data!$A$3:$CR$330,MATCH(data!$B115,raw_data!$F$3:$F$330,0), MATCH(data!Y$3,raw_data!$A$3:$CR$3,0))</f>
        <v>0</v>
      </c>
      <c r="Z115" s="20">
        <f>INDEX(raw_data!$A$3:$CR$330,MATCH(data!$B115,raw_data!$F$3:$F$330,0), MATCH(data!Z$3,raw_data!$A$3:$CR$3,0))</f>
        <v>0</v>
      </c>
      <c r="AA115" s="20">
        <f>INDEX(raw_data!$A$3:$CR$330,MATCH(data!$B115,raw_data!$F$3:$F$330,0), MATCH(data!AA$3,raw_data!$A$3:$CR$3,0))</f>
        <v>0</v>
      </c>
      <c r="AB115" s="20">
        <f>INDEX(raw_data!$A$3:$CR$330,MATCH(data!$B115,raw_data!$F$3:$F$330,0), MATCH(data!AB$3,raw_data!$A$3:$CR$3,0))</f>
        <v>0</v>
      </c>
      <c r="AC115" s="20">
        <f>INDEX(raw_data!$A$3:$CR$330,MATCH(data!$B115,raw_data!$F$3:$F$330,0), MATCH(data!AC$3,raw_data!$A$3:$CR$3,0))</f>
        <v>0</v>
      </c>
      <c r="AD115" s="20">
        <f>INDEX(raw_data!$A$3:$CR$330,MATCH(data!$B115,raw_data!$F$3:$F$330,0), MATCH(data!AD$3,raw_data!$A$3:$CR$3,0))</f>
        <v>0</v>
      </c>
      <c r="AE115" s="20">
        <f>INDEX(raw_data!$A$3:$CR$330,MATCH(data!$B115,raw_data!$F$3:$F$330,0), MATCH(data!AE$3,raw_data!$A$3:$CR$3,0))</f>
        <v>0</v>
      </c>
      <c r="AF115" s="20">
        <f>INDEX(raw_data!$A$3:$CR$330,MATCH(data!$B115,raw_data!$F$3:$F$330,0), MATCH(data!AF$3,raw_data!$A$3:$CR$3,0))</f>
        <v>0</v>
      </c>
      <c r="AG115" s="20" t="str">
        <f>INDEX(raw_data!$A$3:$CR$330,MATCH(data!$B115,raw_data!$F$3:$F$330,0), MATCH(data!AG$3,raw_data!$A$3:$CR$3,0))</f>
        <v>Stover (2017); PLoS One</v>
      </c>
      <c r="AH115" s="20" t="str">
        <f>INDEX(raw_data!$A$3:$CR$330,MATCH(data!$B115,raw_data!$F$3:$F$330,0), MATCH(data!AH$3,raw_data!$A$3:$CR$3,0))</f>
        <v>Current trend in condom use (for family planning, HIV and STI prevention) continues through to 2030</v>
      </c>
      <c r="AI115" s="61">
        <f t="shared" si="6"/>
        <v>181.12843859487054</v>
      </c>
    </row>
    <row r="116" spans="1:35" s="67" customFormat="1">
      <c r="A116" s="20" t="str">
        <f>INDEX(raw_data!$A$3:$CR$330,MATCH(data!$B116,raw_data!$F$3:$F$330,0), MATCH(data!A$3,raw_data!$A$3:$CR$3,0))</f>
        <v>RMNCH</v>
      </c>
      <c r="B116" s="22" t="s">
        <v>1184</v>
      </c>
      <c r="C116" s="20" t="str">
        <f>INDEX(raw_data!$A$3:$CR$330,MATCH(data!$B116,raw_data!$F$3:$F$330,0), MATCH(data!C$3,raw_data!$A$3:$CR$3,0))</f>
        <v>Fistula</v>
      </c>
      <c r="D116" s="20" t="str">
        <f>INDEX(raw_data!$A$3:$CR$330,MATCH(data!$B116,raw_data!$F$3:$F$330,0), MATCH(data!D$3,raw_data!$A$3:$CR$3,0))</f>
        <v>1 year</v>
      </c>
      <c r="E116" s="61">
        <f>INDEX(raw_data!$A$3:$CR$330,MATCH(data!$B116,raw_data!$F$3:$F$330,0), MATCH(data!E$3,raw_data!$A$3:$CR$3,0))</f>
        <v>7.0200000000000005</v>
      </c>
      <c r="F116" s="61">
        <f>INDEX(raw_data!$A$3:$CR$330,MATCH(data!$B116,raw_data!$F$3:$F$330,0), MATCH(data!F$3,raw_data!$A$3:$CR$3,0))</f>
        <v>402.61259999999999</v>
      </c>
      <c r="G116" s="61">
        <f t="shared" si="5"/>
        <v>4.4056324675324685</v>
      </c>
      <c r="H116" s="87">
        <f>INDEX(raw_data!$A$3:$CR$330,MATCH(data!$B116,raw_data!$F$3:$F$330,0), MATCH(data!H$3,raw_data!$A$3:$CR$3,0))</f>
        <v>25.8</v>
      </c>
      <c r="I116" s="87">
        <f>INDEX(raw_data!$A$3:$CR$330,MATCH(data!$B116,raw_data!$F$3:$F$330,0), MATCH(data!I$3,raw_data!$A$3:$CR$3,0))</f>
        <v>2637.8436000000006</v>
      </c>
      <c r="J116" s="87">
        <f>INDEX(raw_data!$A$3:$CR$330,MATCH(data!$B116,raw_data!$F$3:$F$330,0), MATCH(data!J$3,raw_data!$A$3:$CR$3,0))</f>
        <v>10224.200000000001</v>
      </c>
      <c r="K116" s="61">
        <f>INDEX(raw_data!$A$3:$CR$330,MATCH(data!$B116,raw_data!$F$3:$F$330,0), MATCH(data!K$3,raw_data!$A$3:$CR$3,0))</f>
        <v>48.704999999999998</v>
      </c>
      <c r="L116" s="20">
        <f>INDEX(raw_data!$A$3:$CR$330,MATCH(data!$B116,raw_data!$F$3:$F$330,0), MATCH(data!L$3,raw_data!$A$3:$CR$3,0))</f>
        <v>3.6</v>
      </c>
      <c r="M116" s="20">
        <f>INDEX(raw_data!$A$3:$CR$330,MATCH(data!$B116,raw_data!$F$3:$F$330,0), MATCH(data!M$3,raw_data!$A$3:$CR$3,0))</f>
        <v>0</v>
      </c>
      <c r="N116" s="20">
        <f>INDEX(raw_data!$A$3:$CR$330,MATCH(data!$B116,raw_data!$F$3:$F$330,0), MATCH(data!N$3,raw_data!$A$3:$CR$3,0))</f>
        <v>0</v>
      </c>
      <c r="O116" s="20">
        <f>INDEX(raw_data!$A$3:$CR$330,MATCH(data!$B116,raw_data!$F$3:$F$330,0), MATCH(data!O$3,raw_data!$A$3:$CR$3,0))</f>
        <v>10.8</v>
      </c>
      <c r="P116" s="20">
        <f>INDEX(raw_data!$A$3:$CR$330,MATCH(data!$B116,raw_data!$F$3:$F$330,0), MATCH(data!P$3,raw_data!$A$3:$CR$3,0))</f>
        <v>1.8</v>
      </c>
      <c r="Q116" s="20">
        <f>INDEX(raw_data!$A$3:$CR$330,MATCH(data!$B116,raw_data!$F$3:$F$330,0), MATCH(data!Q$3,raw_data!$A$3:$CR$3,0))</f>
        <v>0</v>
      </c>
      <c r="R116" s="20">
        <f>INDEX(raw_data!$A$3:$CR$330,MATCH(data!$B116,raw_data!$F$3:$F$330,0), MATCH(data!R$3,raw_data!$A$3:$CR$3,0))</f>
        <v>0</v>
      </c>
      <c r="S116" s="20">
        <f>INDEX(raw_data!$A$3:$CR$330,MATCH(data!$B116,raw_data!$F$3:$F$330,0), MATCH(data!S$3,raw_data!$A$3:$CR$3,0))</f>
        <v>0</v>
      </c>
      <c r="T116" s="20">
        <f>INDEX(raw_data!$A$3:$CR$330,MATCH(data!$B116,raw_data!$F$3:$F$330,0), MATCH(data!T$3,raw_data!$A$3:$CR$3,0))</f>
        <v>0</v>
      </c>
      <c r="U116" s="20">
        <f>INDEX(raw_data!$A$3:$CR$330,MATCH(data!$B116,raw_data!$F$3:$F$330,0), MATCH(data!U$3,raw_data!$A$3:$CR$3,0))</f>
        <v>0</v>
      </c>
      <c r="V116" s="20">
        <f>INDEX(raw_data!$A$3:$CR$330,MATCH(data!$B116,raw_data!$F$3:$F$330,0), MATCH(data!V$3,raw_data!$A$3:$CR$3,0))</f>
        <v>0</v>
      </c>
      <c r="W116" s="20">
        <v>0</v>
      </c>
      <c r="X116" s="20">
        <f>INDEX(raw_data!$A$3:$CR$330,MATCH(data!$B116,raw_data!$F$3:$F$330,0), MATCH(data!X$3,raw_data!$A$3:$CR$3,0))</f>
        <v>0</v>
      </c>
      <c r="Y116" s="20">
        <f>INDEX(raw_data!$A$3:$CR$330,MATCH(data!$B116,raw_data!$F$3:$F$330,0), MATCH(data!Y$3,raw_data!$A$3:$CR$3,0))</f>
        <v>0</v>
      </c>
      <c r="Z116" s="20">
        <f>INDEX(raw_data!$A$3:$CR$330,MATCH(data!$B116,raw_data!$F$3:$F$330,0), MATCH(data!Z$3,raw_data!$A$3:$CR$3,0))</f>
        <v>0</v>
      </c>
      <c r="AA116" s="20">
        <f>INDEX(raw_data!$A$3:$CR$330,MATCH(data!$B116,raw_data!$F$3:$F$330,0), MATCH(data!AA$3,raw_data!$A$3:$CR$3,0))</f>
        <v>0</v>
      </c>
      <c r="AB116" s="20">
        <f>INDEX(raw_data!$A$3:$CR$330,MATCH(data!$B116,raw_data!$F$3:$F$330,0), MATCH(data!AB$3,raw_data!$A$3:$CR$3,0))</f>
        <v>0</v>
      </c>
      <c r="AC116" s="20">
        <f>INDEX(raw_data!$A$3:$CR$330,MATCH(data!$B116,raw_data!$F$3:$F$330,0), MATCH(data!AC$3,raw_data!$A$3:$CR$3,0))</f>
        <v>0</v>
      </c>
      <c r="AD116" s="20">
        <f>INDEX(raw_data!$A$3:$CR$330,MATCH(data!$B116,raw_data!$F$3:$F$330,0), MATCH(data!AD$3,raw_data!$A$3:$CR$3,0))</f>
        <v>0</v>
      </c>
      <c r="AE116" s="20">
        <f>INDEX(raw_data!$A$3:$CR$330,MATCH(data!$B116,raw_data!$F$3:$F$330,0), MATCH(data!AE$3,raw_data!$A$3:$CR$3,0))</f>
        <v>0</v>
      </c>
      <c r="AF116" s="20">
        <f>INDEX(raw_data!$A$3:$CR$330,MATCH(data!$B116,raw_data!$F$3:$F$330,0), MATCH(data!AF$3,raw_data!$A$3:$CR$3,0))</f>
        <v>0</v>
      </c>
      <c r="AG116" s="20" t="str">
        <f>INDEX(raw_data!$A$3:$CR$330,MATCH(data!$B116,raw_data!$F$3:$F$330,0), MATCH(data!AG$3,raw_data!$A$3:$CR$3,0))</f>
        <v>Epiu (2018); Health Policy Plan</v>
      </c>
      <c r="AH116" s="20" t="str">
        <f>INDEX(raw_data!$A$3:$CR$330,MATCH(data!$B116,raw_data!$F$3:$F$330,0), MATCH(data!AH$3,raw_data!$A$3:$CR$3,0))</f>
        <v>Fistula repair surgery</v>
      </c>
      <c r="AI116" s="61">
        <f t="shared" si="6"/>
        <v>57.352222222222217</v>
      </c>
    </row>
    <row r="117" spans="1:35">
      <c r="A117" s="20" t="str">
        <f>INDEX(raw_data!$A$3:$CR$330,MATCH(data!$B117,raw_data!$F$3:$F$330,0), MATCH(data!A$3,raw_data!$A$3:$CR$3,0))</f>
        <v>RMNCH</v>
      </c>
      <c r="B117" s="22" t="s">
        <v>1198</v>
      </c>
      <c r="C117" s="20" t="str">
        <f>INDEX(raw_data!$A$3:$CR$330,MATCH(data!$B117,raw_data!$F$3:$F$330,0), MATCH(data!C$3,raw_data!$A$3:$CR$3,0))</f>
        <v>Injectable</v>
      </c>
      <c r="D117" s="20" t="str">
        <f>INDEX(raw_data!$A$3:$CR$330,MATCH(data!$B117,raw_data!$F$3:$F$330,0), MATCH(data!D$3,raw_data!$A$3:$CR$3,0))</f>
        <v>1 year</v>
      </c>
      <c r="E117" s="61">
        <f>INDEX(raw_data!$A$3:$CR$330,MATCH(data!$B117,raw_data!$F$3:$F$330,0), MATCH(data!E$3,raw_data!$A$3:$CR$3,0))</f>
        <v>0.37</v>
      </c>
      <c r="F117" s="61">
        <f>INDEX(raw_data!$A$3:$CR$330,MATCH(data!$B117,raw_data!$F$3:$F$330,0), MATCH(data!F$3,raw_data!$A$3:$CR$3,0))</f>
        <v>-57.170159999999996</v>
      </c>
      <c r="G117" s="61">
        <f t="shared" si="5"/>
        <v>0.74123480519480522</v>
      </c>
      <c r="H117" s="87">
        <f>INDEX(raw_data!$A$3:$CR$330,MATCH(data!$B117,raw_data!$F$3:$F$330,0), MATCH(data!H$3,raw_data!$A$3:$CR$3,0))</f>
        <v>72.900000000000006</v>
      </c>
      <c r="I117" s="87">
        <f>INDEX(raw_data!$A$3:$CR$330,MATCH(data!$B117,raw_data!$F$3:$F$330,0), MATCH(data!I$3,raw_data!$A$3:$CR$3,0))</f>
        <v>2309324.7176999999</v>
      </c>
      <c r="J117" s="87">
        <f>INDEX(raw_data!$A$3:$CR$330,MATCH(data!$B117,raw_data!$F$3:$F$330,0), MATCH(data!J$3,raw_data!$A$3:$CR$3,0))</f>
        <v>3167797.9666666663</v>
      </c>
      <c r="K117" s="61">
        <f>INDEX(raw_data!$A$3:$CR$330,MATCH(data!$B117,raw_data!$F$3:$F$330,0), MATCH(data!K$3,raw_data!$A$3:$CR$3,0))</f>
        <v>5.42</v>
      </c>
      <c r="L117" s="20">
        <f>INDEX(raw_data!$A$3:$CR$330,MATCH(data!$B117,raw_data!$F$3:$F$330,0), MATCH(data!L$3,raw_data!$A$3:$CR$3,0))</f>
        <v>0</v>
      </c>
      <c r="M117" s="20">
        <f>INDEX(raw_data!$A$3:$CR$330,MATCH(data!$B117,raw_data!$F$3:$F$330,0), MATCH(data!M$3,raw_data!$A$3:$CR$3,0))</f>
        <v>0</v>
      </c>
      <c r="N117" s="20">
        <f>INDEX(raw_data!$A$3:$CR$330,MATCH(data!$B117,raw_data!$F$3:$F$330,0), MATCH(data!N$3,raw_data!$A$3:$CR$3,0))</f>
        <v>0</v>
      </c>
      <c r="O117" s="20">
        <f>INDEX(raw_data!$A$3:$CR$330,MATCH(data!$B117,raw_data!$F$3:$F$330,0), MATCH(data!O$3,raw_data!$A$3:$CR$3,0))</f>
        <v>10</v>
      </c>
      <c r="P117" s="20">
        <f>INDEX(raw_data!$A$3:$CR$330,MATCH(data!$B117,raw_data!$F$3:$F$330,0), MATCH(data!P$3,raw_data!$A$3:$CR$3,0))</f>
        <v>10</v>
      </c>
      <c r="Q117" s="20">
        <f>INDEX(raw_data!$A$3:$CR$330,MATCH(data!$B117,raw_data!$F$3:$F$330,0), MATCH(data!Q$3,raw_data!$A$3:$CR$3,0))</f>
        <v>0</v>
      </c>
      <c r="R117" s="20">
        <f>INDEX(raw_data!$A$3:$CR$330,MATCH(data!$B117,raw_data!$F$3:$F$330,0), MATCH(data!R$3,raw_data!$A$3:$CR$3,0))</f>
        <v>0</v>
      </c>
      <c r="S117" s="20">
        <f>INDEX(raw_data!$A$3:$CR$330,MATCH(data!$B117,raw_data!$F$3:$F$330,0), MATCH(data!S$3,raw_data!$A$3:$CR$3,0))</f>
        <v>0</v>
      </c>
      <c r="T117" s="20">
        <f>INDEX(raw_data!$A$3:$CR$330,MATCH(data!$B117,raw_data!$F$3:$F$330,0), MATCH(data!T$3,raw_data!$A$3:$CR$3,0))</f>
        <v>0</v>
      </c>
      <c r="U117" s="20">
        <f>INDEX(raw_data!$A$3:$CR$330,MATCH(data!$B117,raw_data!$F$3:$F$330,0), MATCH(data!U$3,raw_data!$A$3:$CR$3,0))</f>
        <v>0</v>
      </c>
      <c r="V117" s="20">
        <f>INDEX(raw_data!$A$3:$CR$330,MATCH(data!$B117,raw_data!$F$3:$F$330,0), MATCH(data!V$3,raw_data!$A$3:$CR$3,0))</f>
        <v>0</v>
      </c>
      <c r="W117" s="20">
        <v>0</v>
      </c>
      <c r="X117" s="20">
        <f>INDEX(raw_data!$A$3:$CR$330,MATCH(data!$B117,raw_data!$F$3:$F$330,0), MATCH(data!X$3,raw_data!$A$3:$CR$3,0))</f>
        <v>0</v>
      </c>
      <c r="Y117" s="20">
        <f>INDEX(raw_data!$A$3:$CR$330,MATCH(data!$B117,raw_data!$F$3:$F$330,0), MATCH(data!Y$3,raw_data!$A$3:$CR$3,0))</f>
        <v>0</v>
      </c>
      <c r="Z117" s="20">
        <f>INDEX(raw_data!$A$3:$CR$330,MATCH(data!$B117,raw_data!$F$3:$F$330,0), MATCH(data!Z$3,raw_data!$A$3:$CR$3,0))</f>
        <v>0</v>
      </c>
      <c r="AA117" s="20">
        <f>INDEX(raw_data!$A$3:$CR$330,MATCH(data!$B117,raw_data!$F$3:$F$330,0), MATCH(data!AA$3,raw_data!$A$3:$CR$3,0))</f>
        <v>0</v>
      </c>
      <c r="AB117" s="20">
        <f>INDEX(raw_data!$A$3:$CR$330,MATCH(data!$B117,raw_data!$F$3:$F$330,0), MATCH(data!AB$3,raw_data!$A$3:$CR$3,0))</f>
        <v>0</v>
      </c>
      <c r="AC117" s="20">
        <f>INDEX(raw_data!$A$3:$CR$330,MATCH(data!$B117,raw_data!$F$3:$F$330,0), MATCH(data!AC$3,raw_data!$A$3:$CR$3,0))</f>
        <v>0</v>
      </c>
      <c r="AD117" s="20">
        <f>INDEX(raw_data!$A$3:$CR$330,MATCH(data!$B117,raw_data!$F$3:$F$330,0), MATCH(data!AD$3,raw_data!$A$3:$CR$3,0))</f>
        <v>0</v>
      </c>
      <c r="AE117" s="20">
        <f>INDEX(raw_data!$A$3:$CR$330,MATCH(data!$B117,raw_data!$F$3:$F$330,0), MATCH(data!AE$3,raw_data!$A$3:$CR$3,0))</f>
        <v>0</v>
      </c>
      <c r="AF117" s="20">
        <f>INDEX(raw_data!$A$3:$CR$330,MATCH(data!$B117,raw_data!$F$3:$F$330,0), MATCH(data!AF$3,raw_data!$A$3:$CR$3,0))</f>
        <v>0</v>
      </c>
      <c r="AG117" s="20" t="str">
        <f>INDEX(raw_data!$A$3:$CR$330,MATCH(data!$B117,raw_data!$F$3:$F$330,0), MATCH(data!AG$3,raw_data!$A$3:$CR$3,0))</f>
        <v>Babigumira (2012); PLoS One</v>
      </c>
      <c r="AH117" s="20" t="str">
        <f>INDEX(raw_data!$A$3:$CR$330,MATCH(data!$B117,raw_data!$F$3:$F$330,0), MATCH(data!AH$3,raw_data!$A$3:$CR$3,0))</f>
        <v>Universal access to modern contraceptives</v>
      </c>
      <c r="AI117" s="61">
        <f t="shared" si="6"/>
        <v>-154.51394594594595</v>
      </c>
    </row>
    <row r="118" spans="1:35">
      <c r="A118" s="20" t="str">
        <f>INDEX(raw_data!$A$3:$CR$330,MATCH(data!$B118,raw_data!$F$3:$F$330,0), MATCH(data!A$3,raw_data!$A$3:$CR$3,0))</f>
        <v>RMNCH</v>
      </c>
      <c r="B118" s="22" t="s">
        <v>1200</v>
      </c>
      <c r="C118" s="20" t="str">
        <f>INDEX(raw_data!$A$3:$CR$330,MATCH(data!$B118,raw_data!$F$3:$F$330,0), MATCH(data!C$3,raw_data!$A$3:$CR$3,0))</f>
        <v>IUD</v>
      </c>
      <c r="D118" s="20" t="str">
        <f>INDEX(raw_data!$A$3:$CR$330,MATCH(data!$B118,raw_data!$F$3:$F$330,0), MATCH(data!D$3,raw_data!$A$3:$CR$3,0))</f>
        <v>1 year</v>
      </c>
      <c r="E118" s="61">
        <f>INDEX(raw_data!$A$3:$CR$330,MATCH(data!$B118,raw_data!$F$3:$F$330,0), MATCH(data!E$3,raw_data!$A$3:$CR$3,0))</f>
        <v>0.37</v>
      </c>
      <c r="F118" s="61">
        <f>INDEX(raw_data!$A$3:$CR$330,MATCH(data!$B118,raw_data!$F$3:$F$330,0), MATCH(data!F$3,raw_data!$A$3:$CR$3,0))</f>
        <v>-57.170159999999996</v>
      </c>
      <c r="G118" s="61">
        <f t="shared" si="5"/>
        <v>0.74123480519480522</v>
      </c>
      <c r="H118" s="87">
        <f>INDEX(raw_data!$A$3:$CR$330,MATCH(data!$B118,raw_data!$F$3:$F$330,0), MATCH(data!H$3,raw_data!$A$3:$CR$3,0))</f>
        <v>72.900000000000006</v>
      </c>
      <c r="I118" s="87">
        <f>INDEX(raw_data!$A$3:$CR$330,MATCH(data!$B118,raw_data!$F$3:$F$330,0), MATCH(data!I$3,raw_data!$A$3:$CR$3,0))</f>
        <v>205273.30824000004</v>
      </c>
      <c r="J118" s="87">
        <f>INDEX(raw_data!$A$3:$CR$330,MATCH(data!$B118,raw_data!$F$3:$F$330,0), MATCH(data!J$3,raw_data!$A$3:$CR$3,0))</f>
        <v>281582.04148148152</v>
      </c>
      <c r="K118" s="61">
        <f>INDEX(raw_data!$A$3:$CR$330,MATCH(data!$B118,raw_data!$F$3:$F$330,0), MATCH(data!K$3,raw_data!$A$3:$CR$3,0))</f>
        <v>1.66</v>
      </c>
      <c r="L118" s="20">
        <f>INDEX(raw_data!$A$3:$CR$330,MATCH(data!$B118,raw_data!$F$3:$F$330,0), MATCH(data!L$3,raw_data!$A$3:$CR$3,0))</f>
        <v>0</v>
      </c>
      <c r="M118" s="20">
        <f>INDEX(raw_data!$A$3:$CR$330,MATCH(data!$B118,raw_data!$F$3:$F$330,0), MATCH(data!M$3,raw_data!$A$3:$CR$3,0))</f>
        <v>0</v>
      </c>
      <c r="N118" s="20">
        <f>INDEX(raw_data!$A$3:$CR$330,MATCH(data!$B118,raw_data!$F$3:$F$330,0), MATCH(data!N$3,raw_data!$A$3:$CR$3,0))</f>
        <v>0</v>
      </c>
      <c r="O118" s="20">
        <f>INDEX(raw_data!$A$3:$CR$330,MATCH(data!$B118,raw_data!$F$3:$F$330,0), MATCH(data!O$3,raw_data!$A$3:$CR$3,0))</f>
        <v>10</v>
      </c>
      <c r="P118" s="20">
        <f>INDEX(raw_data!$A$3:$CR$330,MATCH(data!$B118,raw_data!$F$3:$F$330,0), MATCH(data!P$3,raw_data!$A$3:$CR$3,0))</f>
        <v>10</v>
      </c>
      <c r="Q118" s="20">
        <f>INDEX(raw_data!$A$3:$CR$330,MATCH(data!$B118,raw_data!$F$3:$F$330,0), MATCH(data!Q$3,raw_data!$A$3:$CR$3,0))</f>
        <v>0</v>
      </c>
      <c r="R118" s="20">
        <f>INDEX(raw_data!$A$3:$CR$330,MATCH(data!$B118,raw_data!$F$3:$F$330,0), MATCH(data!R$3,raw_data!$A$3:$CR$3,0))</f>
        <v>0</v>
      </c>
      <c r="S118" s="20">
        <f>INDEX(raw_data!$A$3:$CR$330,MATCH(data!$B118,raw_data!$F$3:$F$330,0), MATCH(data!S$3,raw_data!$A$3:$CR$3,0))</f>
        <v>0</v>
      </c>
      <c r="T118" s="20">
        <f>INDEX(raw_data!$A$3:$CR$330,MATCH(data!$B118,raw_data!$F$3:$F$330,0), MATCH(data!T$3,raw_data!$A$3:$CR$3,0))</f>
        <v>0</v>
      </c>
      <c r="U118" s="20">
        <f>INDEX(raw_data!$A$3:$CR$330,MATCH(data!$B118,raw_data!$F$3:$F$330,0), MATCH(data!U$3,raw_data!$A$3:$CR$3,0))</f>
        <v>0</v>
      </c>
      <c r="V118" s="20">
        <f>INDEX(raw_data!$A$3:$CR$330,MATCH(data!$B118,raw_data!$F$3:$F$330,0), MATCH(data!V$3,raw_data!$A$3:$CR$3,0))</f>
        <v>0</v>
      </c>
      <c r="W118" s="20">
        <v>0</v>
      </c>
      <c r="X118" s="20">
        <f>INDEX(raw_data!$A$3:$CR$330,MATCH(data!$B118,raw_data!$F$3:$F$330,0), MATCH(data!X$3,raw_data!$A$3:$CR$3,0))</f>
        <v>0</v>
      </c>
      <c r="Y118" s="20">
        <f>INDEX(raw_data!$A$3:$CR$330,MATCH(data!$B118,raw_data!$F$3:$F$330,0), MATCH(data!Y$3,raw_data!$A$3:$CR$3,0))</f>
        <v>0</v>
      </c>
      <c r="Z118" s="20">
        <f>INDEX(raw_data!$A$3:$CR$330,MATCH(data!$B118,raw_data!$F$3:$F$330,0), MATCH(data!Z$3,raw_data!$A$3:$CR$3,0))</f>
        <v>0</v>
      </c>
      <c r="AA118" s="20">
        <f>INDEX(raw_data!$A$3:$CR$330,MATCH(data!$B118,raw_data!$F$3:$F$330,0), MATCH(data!AA$3,raw_data!$A$3:$CR$3,0))</f>
        <v>0</v>
      </c>
      <c r="AB118" s="20">
        <f>INDEX(raw_data!$A$3:$CR$330,MATCH(data!$B118,raw_data!$F$3:$F$330,0), MATCH(data!AB$3,raw_data!$A$3:$CR$3,0))</f>
        <v>0</v>
      </c>
      <c r="AC118" s="20">
        <f>INDEX(raw_data!$A$3:$CR$330,MATCH(data!$B118,raw_data!$F$3:$F$330,0), MATCH(data!AC$3,raw_data!$A$3:$CR$3,0))</f>
        <v>0</v>
      </c>
      <c r="AD118" s="20">
        <f>INDEX(raw_data!$A$3:$CR$330,MATCH(data!$B118,raw_data!$F$3:$F$330,0), MATCH(data!AD$3,raw_data!$A$3:$CR$3,0))</f>
        <v>0</v>
      </c>
      <c r="AE118" s="20">
        <f>INDEX(raw_data!$A$3:$CR$330,MATCH(data!$B118,raw_data!$F$3:$F$330,0), MATCH(data!AE$3,raw_data!$A$3:$CR$3,0))</f>
        <v>0</v>
      </c>
      <c r="AF118" s="20">
        <f>INDEX(raw_data!$A$3:$CR$330,MATCH(data!$B118,raw_data!$F$3:$F$330,0), MATCH(data!AF$3,raw_data!$A$3:$CR$3,0))</f>
        <v>0</v>
      </c>
      <c r="AG118" s="20" t="str">
        <f>INDEX(raw_data!$A$3:$CR$330,MATCH(data!$B118,raw_data!$F$3:$F$330,0), MATCH(data!AG$3,raw_data!$A$3:$CR$3,0))</f>
        <v>Babigumira (2012); PLoS One</v>
      </c>
      <c r="AH118" s="20" t="str">
        <f>INDEX(raw_data!$A$3:$CR$330,MATCH(data!$B118,raw_data!$F$3:$F$330,0), MATCH(data!AH$3,raw_data!$A$3:$CR$3,0))</f>
        <v>Universal access to modern contraceptives</v>
      </c>
      <c r="AI118" s="61">
        <f t="shared" si="6"/>
        <v>-154.51394594594595</v>
      </c>
    </row>
    <row r="119" spans="1:35">
      <c r="A119" s="20" t="str">
        <f>INDEX(raw_data!$A$3:$CR$330,MATCH(data!$B119,raw_data!$F$3:$F$330,0), MATCH(data!A$3,raw_data!$A$3:$CR$3,0))</f>
        <v>RMNCH</v>
      </c>
      <c r="B119" s="22" t="s">
        <v>1202</v>
      </c>
      <c r="C119" s="20" t="str">
        <f>INDEX(raw_data!$A$3:$CR$330,MATCH(data!$B119,raw_data!$F$3:$F$330,0), MATCH(data!C$3,raw_data!$A$3:$CR$3,0))</f>
        <v>Implant</v>
      </c>
      <c r="D119" s="20" t="str">
        <f>INDEX(raw_data!$A$3:$CR$330,MATCH(data!$B119,raw_data!$F$3:$F$330,0), MATCH(data!D$3,raw_data!$A$3:$CR$3,0))</f>
        <v>1 year</v>
      </c>
      <c r="E119" s="61">
        <f>INDEX(raw_data!$A$3:$CR$330,MATCH(data!$B119,raw_data!$F$3:$F$330,0), MATCH(data!E$3,raw_data!$A$3:$CR$3,0))</f>
        <v>0.37</v>
      </c>
      <c r="F119" s="61">
        <f>INDEX(raw_data!$A$3:$CR$330,MATCH(data!$B119,raw_data!$F$3:$F$330,0), MATCH(data!F$3,raw_data!$A$3:$CR$3,0))</f>
        <v>-57.170159999999996</v>
      </c>
      <c r="G119" s="61">
        <f t="shared" si="5"/>
        <v>0.74123480519480522</v>
      </c>
      <c r="H119" s="87">
        <f>INDEX(raw_data!$A$3:$CR$330,MATCH(data!$B119,raw_data!$F$3:$F$330,0), MATCH(data!H$3,raw_data!$A$3:$CR$3,0))</f>
        <v>72.900000000000006</v>
      </c>
      <c r="I119" s="87">
        <f>INDEX(raw_data!$A$3:$CR$330,MATCH(data!$B119,raw_data!$F$3:$F$330,0), MATCH(data!I$3,raw_data!$A$3:$CR$3,0))</f>
        <v>51318.327060000011</v>
      </c>
      <c r="J119" s="87">
        <f>INDEX(raw_data!$A$3:$CR$330,MATCH(data!$B119,raw_data!$F$3:$F$330,0), MATCH(data!J$3,raw_data!$A$3:$CR$3,0))</f>
        <v>70395.510370370379</v>
      </c>
      <c r="K119" s="61">
        <f>INDEX(raw_data!$A$3:$CR$330,MATCH(data!$B119,raw_data!$F$3:$F$330,0), MATCH(data!K$3,raw_data!$A$3:$CR$3,0))</f>
        <v>34.6</v>
      </c>
      <c r="L119" s="20">
        <f>INDEX(raw_data!$A$3:$CR$330,MATCH(data!$B119,raw_data!$F$3:$F$330,0), MATCH(data!L$3,raw_data!$A$3:$CR$3,0))</f>
        <v>0</v>
      </c>
      <c r="M119" s="20">
        <f>INDEX(raw_data!$A$3:$CR$330,MATCH(data!$B119,raw_data!$F$3:$F$330,0), MATCH(data!M$3,raw_data!$A$3:$CR$3,0))</f>
        <v>0</v>
      </c>
      <c r="N119" s="20">
        <f>INDEX(raw_data!$A$3:$CR$330,MATCH(data!$B119,raw_data!$F$3:$F$330,0), MATCH(data!N$3,raw_data!$A$3:$CR$3,0))</f>
        <v>0</v>
      </c>
      <c r="O119" s="20">
        <f>INDEX(raw_data!$A$3:$CR$330,MATCH(data!$B119,raw_data!$F$3:$F$330,0), MATCH(data!O$3,raw_data!$A$3:$CR$3,0))</f>
        <v>10</v>
      </c>
      <c r="P119" s="20">
        <f>INDEX(raw_data!$A$3:$CR$330,MATCH(data!$B119,raw_data!$F$3:$F$330,0), MATCH(data!P$3,raw_data!$A$3:$CR$3,0))</f>
        <v>10</v>
      </c>
      <c r="Q119" s="20">
        <f>INDEX(raw_data!$A$3:$CR$330,MATCH(data!$B119,raw_data!$F$3:$F$330,0), MATCH(data!Q$3,raw_data!$A$3:$CR$3,0))</f>
        <v>0</v>
      </c>
      <c r="R119" s="20">
        <f>INDEX(raw_data!$A$3:$CR$330,MATCH(data!$B119,raw_data!$F$3:$F$330,0), MATCH(data!R$3,raw_data!$A$3:$CR$3,0))</f>
        <v>0</v>
      </c>
      <c r="S119" s="20">
        <f>INDEX(raw_data!$A$3:$CR$330,MATCH(data!$B119,raw_data!$F$3:$F$330,0), MATCH(data!S$3,raw_data!$A$3:$CR$3,0))</f>
        <v>0</v>
      </c>
      <c r="T119" s="20">
        <f>INDEX(raw_data!$A$3:$CR$330,MATCH(data!$B119,raw_data!$F$3:$F$330,0), MATCH(data!T$3,raw_data!$A$3:$CR$3,0))</f>
        <v>0</v>
      </c>
      <c r="U119" s="20">
        <f>INDEX(raw_data!$A$3:$CR$330,MATCH(data!$B119,raw_data!$F$3:$F$330,0), MATCH(data!U$3,raw_data!$A$3:$CR$3,0))</f>
        <v>0</v>
      </c>
      <c r="V119" s="20">
        <f>INDEX(raw_data!$A$3:$CR$330,MATCH(data!$B119,raw_data!$F$3:$F$330,0), MATCH(data!V$3,raw_data!$A$3:$CR$3,0))</f>
        <v>0</v>
      </c>
      <c r="W119" s="20">
        <v>0</v>
      </c>
      <c r="X119" s="20">
        <f>INDEX(raw_data!$A$3:$CR$330,MATCH(data!$B119,raw_data!$F$3:$F$330,0), MATCH(data!X$3,raw_data!$A$3:$CR$3,0))</f>
        <v>0</v>
      </c>
      <c r="Y119" s="20">
        <f>INDEX(raw_data!$A$3:$CR$330,MATCH(data!$B119,raw_data!$F$3:$F$330,0), MATCH(data!Y$3,raw_data!$A$3:$CR$3,0))</f>
        <v>0</v>
      </c>
      <c r="Z119" s="20">
        <f>INDEX(raw_data!$A$3:$CR$330,MATCH(data!$B119,raw_data!$F$3:$F$330,0), MATCH(data!Z$3,raw_data!$A$3:$CR$3,0))</f>
        <v>0</v>
      </c>
      <c r="AA119" s="20">
        <f>INDEX(raw_data!$A$3:$CR$330,MATCH(data!$B119,raw_data!$F$3:$F$330,0), MATCH(data!AA$3,raw_data!$A$3:$CR$3,0))</f>
        <v>0</v>
      </c>
      <c r="AB119" s="20">
        <f>INDEX(raw_data!$A$3:$CR$330,MATCH(data!$B119,raw_data!$F$3:$F$330,0), MATCH(data!AB$3,raw_data!$A$3:$CR$3,0))</f>
        <v>0</v>
      </c>
      <c r="AC119" s="20">
        <f>INDEX(raw_data!$A$3:$CR$330,MATCH(data!$B119,raw_data!$F$3:$F$330,0), MATCH(data!AC$3,raw_data!$A$3:$CR$3,0))</f>
        <v>0</v>
      </c>
      <c r="AD119" s="20">
        <f>INDEX(raw_data!$A$3:$CR$330,MATCH(data!$B119,raw_data!$F$3:$F$330,0), MATCH(data!AD$3,raw_data!$A$3:$CR$3,0))</f>
        <v>0</v>
      </c>
      <c r="AE119" s="20">
        <f>INDEX(raw_data!$A$3:$CR$330,MATCH(data!$B119,raw_data!$F$3:$F$330,0), MATCH(data!AE$3,raw_data!$A$3:$CR$3,0))</f>
        <v>0</v>
      </c>
      <c r="AF119" s="20">
        <f>INDEX(raw_data!$A$3:$CR$330,MATCH(data!$B119,raw_data!$F$3:$F$330,0), MATCH(data!AF$3,raw_data!$A$3:$CR$3,0))</f>
        <v>0</v>
      </c>
      <c r="AG119" s="20" t="str">
        <f>INDEX(raw_data!$A$3:$CR$330,MATCH(data!$B119,raw_data!$F$3:$F$330,0), MATCH(data!AG$3,raw_data!$A$3:$CR$3,0))</f>
        <v>Babigumira (2012); PLoS One</v>
      </c>
      <c r="AH119" s="20" t="str">
        <f>INDEX(raw_data!$A$3:$CR$330,MATCH(data!$B119,raw_data!$F$3:$F$330,0), MATCH(data!AH$3,raw_data!$A$3:$CR$3,0))</f>
        <v>Universal access to modern contraceptives</v>
      </c>
      <c r="AI119" s="61">
        <f t="shared" si="6"/>
        <v>-154.51394594594595</v>
      </c>
    </row>
    <row r="120" spans="1:35">
      <c r="A120" s="20" t="str">
        <f>INDEX(raw_data!$A$3:$CR$330,MATCH(data!$B120,raw_data!$F$3:$F$330,0), MATCH(data!A$3,raw_data!$A$3:$CR$3,0))</f>
        <v>RMNCH</v>
      </c>
      <c r="B120" s="22" t="s">
        <v>1204</v>
      </c>
      <c r="C120" s="20" t="str">
        <f>INDEX(raw_data!$A$3:$CR$330,MATCH(data!$B120,raw_data!$F$3:$F$330,0), MATCH(data!C$3,raw_data!$A$3:$CR$3,0))</f>
        <v>Female sterilization</v>
      </c>
      <c r="D120" s="20" t="str">
        <f>INDEX(raw_data!$A$3:$CR$330,MATCH(data!$B120,raw_data!$F$3:$F$330,0), MATCH(data!D$3,raw_data!$A$3:$CR$3,0))</f>
        <v>1 year</v>
      </c>
      <c r="E120" s="61">
        <f>INDEX(raw_data!$A$3:$CR$330,MATCH(data!$B120,raw_data!$F$3:$F$330,0), MATCH(data!E$3,raw_data!$A$3:$CR$3,0))</f>
        <v>0.37</v>
      </c>
      <c r="F120" s="61">
        <f>INDEX(raw_data!$A$3:$CR$330,MATCH(data!$B120,raw_data!$F$3:$F$330,0), MATCH(data!F$3,raw_data!$A$3:$CR$3,0))</f>
        <v>-57.170159999999996</v>
      </c>
      <c r="G120" s="61">
        <f t="shared" si="5"/>
        <v>0.74123480519480522</v>
      </c>
      <c r="H120" s="87">
        <f>INDEX(raw_data!$A$3:$CR$330,MATCH(data!$B120,raw_data!$F$3:$F$330,0), MATCH(data!H$3,raw_data!$A$3:$CR$3,0))</f>
        <v>72.900000000000006</v>
      </c>
      <c r="I120" s="87">
        <f>INDEX(raw_data!$A$3:$CR$330,MATCH(data!$B120,raw_data!$F$3:$F$330,0), MATCH(data!I$3,raw_data!$A$3:$CR$3,0))</f>
        <v>256591.63530000002</v>
      </c>
      <c r="J120" s="87">
        <f>INDEX(raw_data!$A$3:$CR$330,MATCH(data!$B120,raw_data!$F$3:$F$330,0), MATCH(data!J$3,raw_data!$A$3:$CR$3,0))</f>
        <v>351977.55185185187</v>
      </c>
      <c r="K120" s="61">
        <f>INDEX(raw_data!$A$3:$CR$330,MATCH(data!$B120,raw_data!$F$3:$F$330,0), MATCH(data!K$3,raw_data!$A$3:$CR$3,0))</f>
        <v>4.95</v>
      </c>
      <c r="L120" s="20">
        <f>INDEX(raw_data!$A$3:$CR$330,MATCH(data!$B120,raw_data!$F$3:$F$330,0), MATCH(data!L$3,raw_data!$A$3:$CR$3,0))</f>
        <v>60</v>
      </c>
      <c r="M120" s="20">
        <f>INDEX(raw_data!$A$3:$CR$330,MATCH(data!$B120,raw_data!$F$3:$F$330,0), MATCH(data!M$3,raw_data!$A$3:$CR$3,0))</f>
        <v>80</v>
      </c>
      <c r="N120" s="20">
        <f>INDEX(raw_data!$A$3:$CR$330,MATCH(data!$B120,raw_data!$F$3:$F$330,0), MATCH(data!N$3,raw_data!$A$3:$CR$3,0))</f>
        <v>0</v>
      </c>
      <c r="O120" s="20">
        <f>INDEX(raw_data!$A$3:$CR$330,MATCH(data!$B120,raw_data!$F$3:$F$330,0), MATCH(data!O$3,raw_data!$A$3:$CR$3,0))</f>
        <v>18</v>
      </c>
      <c r="P120" s="20">
        <f>INDEX(raw_data!$A$3:$CR$330,MATCH(data!$B120,raw_data!$F$3:$F$330,0), MATCH(data!P$3,raw_data!$A$3:$CR$3,0))</f>
        <v>42</v>
      </c>
      <c r="Q120" s="20">
        <f>INDEX(raw_data!$A$3:$CR$330,MATCH(data!$B120,raw_data!$F$3:$F$330,0), MATCH(data!Q$3,raw_data!$A$3:$CR$3,0))</f>
        <v>2.5</v>
      </c>
      <c r="R120" s="20">
        <f>INDEX(raw_data!$A$3:$CR$330,MATCH(data!$B120,raw_data!$F$3:$F$330,0), MATCH(data!R$3,raw_data!$A$3:$CR$3,0))</f>
        <v>2.5</v>
      </c>
      <c r="S120" s="20">
        <f>INDEX(raw_data!$A$3:$CR$330,MATCH(data!$B120,raw_data!$F$3:$F$330,0), MATCH(data!S$3,raw_data!$A$3:$CR$3,0))</f>
        <v>0</v>
      </c>
      <c r="T120" s="20">
        <f>INDEX(raw_data!$A$3:$CR$330,MATCH(data!$B120,raw_data!$F$3:$F$330,0), MATCH(data!T$3,raw_data!$A$3:$CR$3,0))</f>
        <v>0</v>
      </c>
      <c r="U120" s="20">
        <f>INDEX(raw_data!$A$3:$CR$330,MATCH(data!$B120,raw_data!$F$3:$F$330,0), MATCH(data!U$3,raw_data!$A$3:$CR$3,0))</f>
        <v>0</v>
      </c>
      <c r="V120" s="20">
        <f>INDEX(raw_data!$A$3:$CR$330,MATCH(data!$B120,raw_data!$F$3:$F$330,0), MATCH(data!V$3,raw_data!$A$3:$CR$3,0))</f>
        <v>0</v>
      </c>
      <c r="W120" s="20">
        <v>0</v>
      </c>
      <c r="X120" s="20">
        <f>INDEX(raw_data!$A$3:$CR$330,MATCH(data!$B120,raw_data!$F$3:$F$330,0), MATCH(data!X$3,raw_data!$A$3:$CR$3,0))</f>
        <v>0</v>
      </c>
      <c r="Y120" s="20">
        <f>INDEX(raw_data!$A$3:$CR$330,MATCH(data!$B120,raw_data!$F$3:$F$330,0), MATCH(data!Y$3,raw_data!$A$3:$CR$3,0))</f>
        <v>0</v>
      </c>
      <c r="Z120" s="20">
        <f>INDEX(raw_data!$A$3:$CR$330,MATCH(data!$B120,raw_data!$F$3:$F$330,0), MATCH(data!Z$3,raw_data!$A$3:$CR$3,0))</f>
        <v>0</v>
      </c>
      <c r="AA120" s="20">
        <f>INDEX(raw_data!$A$3:$CR$330,MATCH(data!$B120,raw_data!$F$3:$F$330,0), MATCH(data!AA$3,raw_data!$A$3:$CR$3,0))</f>
        <v>0</v>
      </c>
      <c r="AB120" s="20">
        <f>INDEX(raw_data!$A$3:$CR$330,MATCH(data!$B120,raw_data!$F$3:$F$330,0), MATCH(data!AB$3,raw_data!$A$3:$CR$3,0))</f>
        <v>0</v>
      </c>
      <c r="AC120" s="20">
        <f>INDEX(raw_data!$A$3:$CR$330,MATCH(data!$B120,raw_data!$F$3:$F$330,0), MATCH(data!AC$3,raw_data!$A$3:$CR$3,0))</f>
        <v>0</v>
      </c>
      <c r="AD120" s="20">
        <f>INDEX(raw_data!$A$3:$CR$330,MATCH(data!$B120,raw_data!$F$3:$F$330,0), MATCH(data!AD$3,raw_data!$A$3:$CR$3,0))</f>
        <v>0</v>
      </c>
      <c r="AE120" s="20">
        <f>INDEX(raw_data!$A$3:$CR$330,MATCH(data!$B120,raw_data!$F$3:$F$330,0), MATCH(data!AE$3,raw_data!$A$3:$CR$3,0))</f>
        <v>0</v>
      </c>
      <c r="AF120" s="20">
        <f>INDEX(raw_data!$A$3:$CR$330,MATCH(data!$B120,raw_data!$F$3:$F$330,0), MATCH(data!AF$3,raw_data!$A$3:$CR$3,0))</f>
        <v>0</v>
      </c>
      <c r="AG120" s="20" t="str">
        <f>INDEX(raw_data!$A$3:$CR$330,MATCH(data!$B120,raw_data!$F$3:$F$330,0), MATCH(data!AG$3,raw_data!$A$3:$CR$3,0))</f>
        <v>Babigumira (2012); PLoS One</v>
      </c>
      <c r="AH120" s="20" t="str">
        <f>INDEX(raw_data!$A$3:$CR$330,MATCH(data!$B120,raw_data!$F$3:$F$330,0), MATCH(data!AH$3,raw_data!$A$3:$CR$3,0))</f>
        <v>Universal access to modern contraceptives</v>
      </c>
      <c r="AI120" s="61">
        <f t="shared" si="6"/>
        <v>-154.51394594594595</v>
      </c>
    </row>
    <row r="121" spans="1:35">
      <c r="A121" s="20" t="str">
        <f>INDEX(raw_data!$A$3:$CR$330,MATCH(data!$B121,raw_data!$F$3:$F$330,0), MATCH(data!A$3,raw_data!$A$3:$CR$3,0))</f>
        <v>RMNCH</v>
      </c>
      <c r="B121" s="22" t="s">
        <v>1206</v>
      </c>
      <c r="C121" s="20" t="str">
        <f>INDEX(raw_data!$A$3:$CR$330,MATCH(data!$B121,raw_data!$F$3:$F$330,0), MATCH(data!C$3,raw_data!$A$3:$CR$3,0))</f>
        <v>Male sterilization</v>
      </c>
      <c r="D121" s="20" t="str">
        <f>INDEX(raw_data!$A$3:$CR$330,MATCH(data!$B121,raw_data!$F$3:$F$330,0), MATCH(data!D$3,raw_data!$A$3:$CR$3,0))</f>
        <v>1 year</v>
      </c>
      <c r="E121" s="61">
        <f>INDEX(raw_data!$A$3:$CR$330,MATCH(data!$B121,raw_data!$F$3:$F$330,0), MATCH(data!E$3,raw_data!$A$3:$CR$3,0))</f>
        <v>0.37</v>
      </c>
      <c r="F121" s="61">
        <f>INDEX(raw_data!$A$3:$CR$330,MATCH(data!$B121,raw_data!$F$3:$F$330,0), MATCH(data!F$3,raw_data!$A$3:$CR$3,0))</f>
        <v>-57.170159999999996</v>
      </c>
      <c r="G121" s="61">
        <f t="shared" si="5"/>
        <v>0.74123480519480522</v>
      </c>
      <c r="H121" s="87">
        <f>INDEX(raw_data!$A$3:$CR$330,MATCH(data!$B121,raw_data!$F$3:$F$330,0), MATCH(data!H$3,raw_data!$A$3:$CR$3,0))</f>
        <v>72.900000000000006</v>
      </c>
      <c r="I121" s="87">
        <f>INDEX(raw_data!$A$3:$CR$330,MATCH(data!$B121,raw_data!$F$3:$F$330,0), MATCH(data!I$3,raw_data!$A$3:$CR$3,0))</f>
        <v>234679.88115000003</v>
      </c>
      <c r="J121" s="87">
        <f>INDEX(raw_data!$A$3:$CR$330,MATCH(data!$B121,raw_data!$F$3:$F$330,0), MATCH(data!J$3,raw_data!$A$3:$CR$3,0))</f>
        <v>321920.27592592593</v>
      </c>
      <c r="K121" s="61">
        <f>INDEX(raw_data!$A$3:$CR$330,MATCH(data!$B121,raw_data!$F$3:$F$330,0), MATCH(data!K$3,raw_data!$A$3:$CR$3,0))</f>
        <v>8.379999999999999</v>
      </c>
      <c r="L121" s="20">
        <f>INDEX(raw_data!$A$3:$CR$330,MATCH(data!$B121,raw_data!$F$3:$F$330,0), MATCH(data!L$3,raw_data!$A$3:$CR$3,0))</f>
        <v>60</v>
      </c>
      <c r="M121" s="20">
        <f>INDEX(raw_data!$A$3:$CR$330,MATCH(data!$B121,raw_data!$F$3:$F$330,0), MATCH(data!M$3,raw_data!$A$3:$CR$3,0))</f>
        <v>80</v>
      </c>
      <c r="N121" s="20">
        <f>INDEX(raw_data!$A$3:$CR$330,MATCH(data!$B121,raw_data!$F$3:$F$330,0), MATCH(data!N$3,raw_data!$A$3:$CR$3,0))</f>
        <v>0</v>
      </c>
      <c r="O121" s="20">
        <f>INDEX(raw_data!$A$3:$CR$330,MATCH(data!$B121,raw_data!$F$3:$F$330,0), MATCH(data!O$3,raw_data!$A$3:$CR$3,0))</f>
        <v>18</v>
      </c>
      <c r="P121" s="20">
        <f>INDEX(raw_data!$A$3:$CR$330,MATCH(data!$B121,raw_data!$F$3:$F$330,0), MATCH(data!P$3,raw_data!$A$3:$CR$3,0))</f>
        <v>42</v>
      </c>
      <c r="Q121" s="20">
        <f>INDEX(raw_data!$A$3:$CR$330,MATCH(data!$B121,raw_data!$F$3:$F$330,0), MATCH(data!Q$3,raw_data!$A$3:$CR$3,0))</f>
        <v>2.5</v>
      </c>
      <c r="R121" s="20">
        <f>INDEX(raw_data!$A$3:$CR$330,MATCH(data!$B121,raw_data!$F$3:$F$330,0), MATCH(data!R$3,raw_data!$A$3:$CR$3,0))</f>
        <v>2.5</v>
      </c>
      <c r="S121" s="20">
        <f>INDEX(raw_data!$A$3:$CR$330,MATCH(data!$B121,raw_data!$F$3:$F$330,0), MATCH(data!S$3,raw_data!$A$3:$CR$3,0))</f>
        <v>0</v>
      </c>
      <c r="T121" s="20">
        <f>INDEX(raw_data!$A$3:$CR$330,MATCH(data!$B121,raw_data!$F$3:$F$330,0), MATCH(data!T$3,raw_data!$A$3:$CR$3,0))</f>
        <v>0</v>
      </c>
      <c r="U121" s="20">
        <f>INDEX(raw_data!$A$3:$CR$330,MATCH(data!$B121,raw_data!$F$3:$F$330,0), MATCH(data!U$3,raw_data!$A$3:$CR$3,0))</f>
        <v>0</v>
      </c>
      <c r="V121" s="20">
        <f>INDEX(raw_data!$A$3:$CR$330,MATCH(data!$B121,raw_data!$F$3:$F$330,0), MATCH(data!V$3,raw_data!$A$3:$CR$3,0))</f>
        <v>0</v>
      </c>
      <c r="W121" s="20">
        <v>0</v>
      </c>
      <c r="X121" s="20">
        <f>INDEX(raw_data!$A$3:$CR$330,MATCH(data!$B121,raw_data!$F$3:$F$330,0), MATCH(data!X$3,raw_data!$A$3:$CR$3,0))</f>
        <v>0</v>
      </c>
      <c r="Y121" s="20">
        <f>INDEX(raw_data!$A$3:$CR$330,MATCH(data!$B121,raw_data!$F$3:$F$330,0), MATCH(data!Y$3,raw_data!$A$3:$CR$3,0))</f>
        <v>0</v>
      </c>
      <c r="Z121" s="20">
        <f>INDEX(raw_data!$A$3:$CR$330,MATCH(data!$B121,raw_data!$F$3:$F$330,0), MATCH(data!Z$3,raw_data!$A$3:$CR$3,0))</f>
        <v>0</v>
      </c>
      <c r="AA121" s="20">
        <f>INDEX(raw_data!$A$3:$CR$330,MATCH(data!$B121,raw_data!$F$3:$F$330,0), MATCH(data!AA$3,raw_data!$A$3:$CR$3,0))</f>
        <v>0</v>
      </c>
      <c r="AB121" s="20">
        <f>INDEX(raw_data!$A$3:$CR$330,MATCH(data!$B121,raw_data!$F$3:$F$330,0), MATCH(data!AB$3,raw_data!$A$3:$CR$3,0))</f>
        <v>0</v>
      </c>
      <c r="AC121" s="20">
        <f>INDEX(raw_data!$A$3:$CR$330,MATCH(data!$B121,raw_data!$F$3:$F$330,0), MATCH(data!AC$3,raw_data!$A$3:$CR$3,0))</f>
        <v>0</v>
      </c>
      <c r="AD121" s="20">
        <f>INDEX(raw_data!$A$3:$CR$330,MATCH(data!$B121,raw_data!$F$3:$F$330,0), MATCH(data!AD$3,raw_data!$A$3:$CR$3,0))</f>
        <v>0</v>
      </c>
      <c r="AE121" s="20">
        <f>INDEX(raw_data!$A$3:$CR$330,MATCH(data!$B121,raw_data!$F$3:$F$330,0), MATCH(data!AE$3,raw_data!$A$3:$CR$3,0))</f>
        <v>0</v>
      </c>
      <c r="AF121" s="20">
        <f>INDEX(raw_data!$A$3:$CR$330,MATCH(data!$B121,raw_data!$F$3:$F$330,0), MATCH(data!AF$3,raw_data!$A$3:$CR$3,0))</f>
        <v>0</v>
      </c>
      <c r="AG121" s="20" t="str">
        <f>INDEX(raw_data!$A$3:$CR$330,MATCH(data!$B121,raw_data!$F$3:$F$330,0), MATCH(data!AG$3,raw_data!$A$3:$CR$3,0))</f>
        <v>Babigumira (2012); PLoS One</v>
      </c>
      <c r="AH121" s="20" t="str">
        <f>INDEX(raw_data!$A$3:$CR$330,MATCH(data!$B121,raw_data!$F$3:$F$330,0), MATCH(data!AH$3,raw_data!$A$3:$CR$3,0))</f>
        <v>Universal access to modern contraceptives</v>
      </c>
      <c r="AI121" s="61">
        <f t="shared" si="6"/>
        <v>-154.51394594594595</v>
      </c>
    </row>
    <row r="122" spans="1:35">
      <c r="A122" s="20" t="str">
        <f>INDEX(raw_data!$A$3:$CR$330,MATCH(data!$B122,raw_data!$F$3:$F$330,0), MATCH(data!A$3,raw_data!$A$3:$CR$3,0))</f>
        <v>RMNCH</v>
      </c>
      <c r="B122" s="22" t="s">
        <v>1210</v>
      </c>
      <c r="C122" s="20" t="str">
        <f>INDEX(raw_data!$A$3:$CR$330,MATCH(data!$B122,raw_data!$F$3:$F$330,0), MATCH(data!C$3,raw_data!$A$3:$CR$3,0))</f>
        <v>Daily iron and folic acid supplementation (pregnant women)</v>
      </c>
      <c r="D122" s="20" t="str">
        <f>INDEX(raw_data!$A$3:$CR$330,MATCH(data!$B122,raw_data!$F$3:$F$330,0), MATCH(data!D$3,raw_data!$A$3:$CR$3,0))</f>
        <v>1 year</v>
      </c>
      <c r="E122" s="61">
        <f>INDEX(raw_data!$A$3:$CR$330,MATCH(data!$B122,raw_data!$F$3:$F$330,0), MATCH(data!E$3,raw_data!$A$3:$CR$3,0))</f>
        <v>0.18999999999999997</v>
      </c>
      <c r="F122" s="61">
        <f>INDEX(raw_data!$A$3:$CR$330,MATCH(data!$B122,raw_data!$F$3:$F$330,0), MATCH(data!F$3,raw_data!$A$3:$CR$3,0))</f>
        <v>22.630091548478845</v>
      </c>
      <c r="G122" s="61">
        <f t="shared" si="5"/>
        <v>4.3051353581306184E-2</v>
      </c>
      <c r="H122" s="87">
        <f>INDEX(raw_data!$A$3:$CR$330,MATCH(data!$B122,raw_data!$F$3:$F$330,0), MATCH(data!H$3,raw_data!$A$3:$CR$3,0))</f>
        <v>82.666669999999996</v>
      </c>
      <c r="I122" s="87">
        <f>INDEX(raw_data!$A$3:$CR$330,MATCH(data!$B122,raw_data!$F$3:$F$330,0), MATCH(data!I$3,raw_data!$A$3:$CR$3,0))</f>
        <v>2127617.2406211477</v>
      </c>
      <c r="J122" s="87">
        <f>INDEX(raw_data!$A$3:$CR$330,MATCH(data!$B122,raw_data!$F$3:$F$330,0), MATCH(data!J$3,raw_data!$A$3:$CR$3,0))</f>
        <v>2573730.4292299999</v>
      </c>
      <c r="K122" s="61">
        <f>INDEX(raw_data!$A$3:$CR$330,MATCH(data!$B122,raw_data!$F$3:$F$330,0), MATCH(data!K$3,raw_data!$A$3:$CR$3,0))</f>
        <v>1.512</v>
      </c>
      <c r="L122" s="20">
        <f>INDEX(raw_data!$A$3:$CR$330,MATCH(data!$B122,raw_data!$F$3:$F$330,0), MATCH(data!L$3,raw_data!$A$3:$CR$3,0))</f>
        <v>0.5</v>
      </c>
      <c r="M122" s="20">
        <f>INDEX(raw_data!$A$3:$CR$330,MATCH(data!$B122,raw_data!$F$3:$F$330,0), MATCH(data!M$3,raw_data!$A$3:$CR$3,0))</f>
        <v>0.5</v>
      </c>
      <c r="N122" s="20">
        <f>INDEX(raw_data!$A$3:$CR$330,MATCH(data!$B122,raw_data!$F$3:$F$330,0), MATCH(data!N$3,raw_data!$A$3:$CR$3,0))</f>
        <v>0</v>
      </c>
      <c r="O122" s="20">
        <f>INDEX(raw_data!$A$3:$CR$330,MATCH(data!$B122,raw_data!$F$3:$F$330,0), MATCH(data!O$3,raw_data!$A$3:$CR$3,0))</f>
        <v>0</v>
      </c>
      <c r="P122" s="20">
        <f>INDEX(raw_data!$A$3:$CR$330,MATCH(data!$B122,raw_data!$F$3:$F$330,0), MATCH(data!P$3,raw_data!$A$3:$CR$3,0))</f>
        <v>15</v>
      </c>
      <c r="Q122" s="20">
        <f>INDEX(raw_data!$A$3:$CR$330,MATCH(data!$B122,raw_data!$F$3:$F$330,0), MATCH(data!Q$3,raw_data!$A$3:$CR$3,0))</f>
        <v>0</v>
      </c>
      <c r="R122" s="20">
        <f>INDEX(raw_data!$A$3:$CR$330,MATCH(data!$B122,raw_data!$F$3:$F$330,0), MATCH(data!R$3,raw_data!$A$3:$CR$3,0))</f>
        <v>0</v>
      </c>
      <c r="S122" s="20">
        <f>INDEX(raw_data!$A$3:$CR$330,MATCH(data!$B122,raw_data!$F$3:$F$330,0), MATCH(data!S$3,raw_data!$A$3:$CR$3,0))</f>
        <v>0</v>
      </c>
      <c r="T122" s="20">
        <f>INDEX(raw_data!$A$3:$CR$330,MATCH(data!$B122,raw_data!$F$3:$F$330,0), MATCH(data!T$3,raw_data!$A$3:$CR$3,0))</f>
        <v>0</v>
      </c>
      <c r="U122" s="20">
        <f>INDEX(raw_data!$A$3:$CR$330,MATCH(data!$B122,raw_data!$F$3:$F$330,0), MATCH(data!U$3,raw_data!$A$3:$CR$3,0))</f>
        <v>0</v>
      </c>
      <c r="V122" s="20">
        <f>INDEX(raw_data!$A$3:$CR$330,MATCH(data!$B122,raw_data!$F$3:$F$330,0), MATCH(data!V$3,raw_data!$A$3:$CR$3,0))</f>
        <v>0</v>
      </c>
      <c r="W122" s="20">
        <v>0</v>
      </c>
      <c r="X122" s="20">
        <f>INDEX(raw_data!$A$3:$CR$330,MATCH(data!$B122,raw_data!$F$3:$F$330,0), MATCH(data!X$3,raw_data!$A$3:$CR$3,0))</f>
        <v>0</v>
      </c>
      <c r="Y122" s="20">
        <f>INDEX(raw_data!$A$3:$CR$330,MATCH(data!$B122,raw_data!$F$3:$F$330,0), MATCH(data!Y$3,raw_data!$A$3:$CR$3,0))</f>
        <v>0</v>
      </c>
      <c r="Z122" s="20">
        <f>INDEX(raw_data!$A$3:$CR$330,MATCH(data!$B122,raw_data!$F$3:$F$330,0), MATCH(data!Z$3,raw_data!$A$3:$CR$3,0))</f>
        <v>0</v>
      </c>
      <c r="AA122" s="20">
        <f>INDEX(raw_data!$A$3:$CR$330,MATCH(data!$B122,raw_data!$F$3:$F$330,0), MATCH(data!AA$3,raw_data!$A$3:$CR$3,0))</f>
        <v>0</v>
      </c>
      <c r="AB122" s="20">
        <f>INDEX(raw_data!$A$3:$CR$330,MATCH(data!$B122,raw_data!$F$3:$F$330,0), MATCH(data!AB$3,raw_data!$A$3:$CR$3,0))</f>
        <v>0</v>
      </c>
      <c r="AC122" s="20">
        <f>INDEX(raw_data!$A$3:$CR$330,MATCH(data!$B122,raw_data!$F$3:$F$330,0), MATCH(data!AC$3,raw_data!$A$3:$CR$3,0))</f>
        <v>0</v>
      </c>
      <c r="AD122" s="20">
        <f>INDEX(raw_data!$A$3:$CR$330,MATCH(data!$B122,raw_data!$F$3:$F$330,0), MATCH(data!AD$3,raw_data!$A$3:$CR$3,0))</f>
        <v>0</v>
      </c>
      <c r="AE122" s="20">
        <f>INDEX(raw_data!$A$3:$CR$330,MATCH(data!$B122,raw_data!$F$3:$F$330,0), MATCH(data!AE$3,raw_data!$A$3:$CR$3,0))</f>
        <v>0</v>
      </c>
      <c r="AF122" s="20">
        <f>INDEX(raw_data!$A$3:$CR$330,MATCH(data!$B122,raw_data!$F$3:$F$330,0), MATCH(data!AF$3,raw_data!$A$3:$CR$3,0))</f>
        <v>0</v>
      </c>
      <c r="AG122" s="20" t="str">
        <f>INDEX(raw_data!$A$3:$CR$330,MATCH(data!$B122,raw_data!$F$3:$F$330,0), MATCH(data!AG$3,raw_data!$A$3:$CR$3,0))</f>
        <v>WHO-CHOICE</v>
      </c>
      <c r="AH122" s="20" t="str">
        <f>INDEX(raw_data!$A$3:$CR$330,MATCH(data!$B122,raw_data!$F$3:$F$330,0), MATCH(data!AH$3,raw_data!$A$3:$CR$3,0))</f>
        <v/>
      </c>
      <c r="AI122" s="61">
        <f t="shared" si="6"/>
        <v>119.10574499199393</v>
      </c>
    </row>
    <row r="123" spans="1:35">
      <c r="A123" s="20" t="str">
        <f>INDEX(raw_data!$A$3:$CR$330,MATCH(data!$B123,raw_data!$F$3:$F$330,0), MATCH(data!A$3,raw_data!$A$3:$CR$3,0))</f>
        <v>Nutrition</v>
      </c>
      <c r="B123" s="22" t="s">
        <v>1220</v>
      </c>
      <c r="C123" s="20" t="str">
        <f>INDEX(raw_data!$A$3:$CR$330,MATCH(data!$B123,raw_data!$F$3:$F$330,0), MATCH(data!C$3,raw_data!$A$3:$CR$3,0))</f>
        <v>Iron fortification</v>
      </c>
      <c r="D123" s="20" t="str">
        <f>INDEX(raw_data!$A$3:$CR$330,MATCH(data!$B123,raw_data!$F$3:$F$330,0), MATCH(data!D$3,raw_data!$A$3:$CR$3,0))</f>
        <v>1 year</v>
      </c>
      <c r="E123" s="61">
        <f>INDEX(raw_data!$A$3:$CR$330,MATCH(data!$B123,raw_data!$F$3:$F$330,0), MATCH(data!E$3,raw_data!$A$3:$CR$3,0))</f>
        <v>2.0435627821364277E-3</v>
      </c>
      <c r="F123" s="61">
        <f>INDEX(raw_data!$A$3:$CR$330,MATCH(data!$B123,raw_data!$F$3:$F$330,0), MATCH(data!F$3,raw_data!$A$3:$CR$3,0))</f>
        <v>2.2696920375491543E-2</v>
      </c>
      <c r="G123" s="61">
        <f t="shared" si="5"/>
        <v>1.8961801822955735E-3</v>
      </c>
      <c r="H123" s="87">
        <f>INDEX(raw_data!$A$3:$CR$330,MATCH(data!$B123,raw_data!$F$3:$F$330,0), MATCH(data!H$3,raw_data!$A$3:$CR$3,0))</f>
        <v>60</v>
      </c>
      <c r="I123" s="87">
        <f>INDEX(raw_data!$A$3:$CR$330,MATCH(data!$B123,raw_data!$F$3:$F$330,0), MATCH(data!I$3,raw_data!$A$3:$CR$3,0))</f>
        <v>24950160</v>
      </c>
      <c r="J123" s="87">
        <f>INDEX(raw_data!$A$3:$CR$330,MATCH(data!$B123,raw_data!$F$3:$F$330,0), MATCH(data!J$3,raw_data!$A$3:$CR$3,0))</f>
        <v>41583600</v>
      </c>
      <c r="K123" s="61">
        <f>INDEX(raw_data!$A$3:$CR$330,MATCH(data!$B123,raw_data!$F$3:$F$330,0), MATCH(data!K$3,raw_data!$A$3:$CR$3,0))</f>
        <v>4.6981823085344113E-2</v>
      </c>
      <c r="L123" s="20">
        <f>INDEX(raw_data!$A$3:$CR$330,MATCH(data!$B123,raw_data!$F$3:$F$330,0), MATCH(data!L$3,raw_data!$A$3:$CR$3,0))</f>
        <v>0</v>
      </c>
      <c r="M123" s="20">
        <f>INDEX(raw_data!$A$3:$CR$330,MATCH(data!$B123,raw_data!$F$3:$F$330,0), MATCH(data!M$3,raw_data!$A$3:$CR$3,0))</f>
        <v>0</v>
      </c>
      <c r="N123" s="20">
        <f>INDEX(raw_data!$A$3:$CR$330,MATCH(data!$B123,raw_data!$F$3:$F$330,0), MATCH(data!N$3,raw_data!$A$3:$CR$3,0))</f>
        <v>0</v>
      </c>
      <c r="O123" s="20">
        <f>INDEX(raw_data!$A$3:$CR$330,MATCH(data!$B123,raw_data!$F$3:$F$330,0), MATCH(data!O$3,raw_data!$A$3:$CR$3,0))</f>
        <v>0</v>
      </c>
      <c r="P123" s="20">
        <f>INDEX(raw_data!$A$3:$CR$330,MATCH(data!$B123,raw_data!$F$3:$F$330,0), MATCH(data!P$3,raw_data!$A$3:$CR$3,0))</f>
        <v>0</v>
      </c>
      <c r="Q123" s="20">
        <f>INDEX(raw_data!$A$3:$CR$330,MATCH(data!$B123,raw_data!$F$3:$F$330,0), MATCH(data!Q$3,raw_data!$A$3:$CR$3,0))</f>
        <v>0</v>
      </c>
      <c r="R123" s="20">
        <f>INDEX(raw_data!$A$3:$CR$330,MATCH(data!$B123,raw_data!$F$3:$F$330,0), MATCH(data!R$3,raw_data!$A$3:$CR$3,0))</f>
        <v>0</v>
      </c>
      <c r="S123" s="20">
        <f>INDEX(raw_data!$A$3:$CR$330,MATCH(data!$B123,raw_data!$F$3:$F$330,0), MATCH(data!S$3,raw_data!$A$3:$CR$3,0))</f>
        <v>0</v>
      </c>
      <c r="T123" s="20">
        <f>INDEX(raw_data!$A$3:$CR$330,MATCH(data!$B123,raw_data!$F$3:$F$330,0), MATCH(data!T$3,raw_data!$A$3:$CR$3,0))</f>
        <v>0</v>
      </c>
      <c r="U123" s="20">
        <f>INDEX(raw_data!$A$3:$CR$330,MATCH(data!$B123,raw_data!$F$3:$F$330,0), MATCH(data!U$3,raw_data!$A$3:$CR$3,0))</f>
        <v>0</v>
      </c>
      <c r="V123" s="20">
        <f>INDEX(raw_data!$A$3:$CR$330,MATCH(data!$B123,raw_data!$F$3:$F$330,0), MATCH(data!V$3,raw_data!$A$3:$CR$3,0))</f>
        <v>0</v>
      </c>
      <c r="W123" s="20">
        <v>0</v>
      </c>
      <c r="X123" s="20">
        <f>INDEX(raw_data!$A$3:$CR$330,MATCH(data!$B123,raw_data!$F$3:$F$330,0), MATCH(data!X$3,raw_data!$A$3:$CR$3,0))</f>
        <v>0</v>
      </c>
      <c r="Y123" s="20">
        <f>INDEX(raw_data!$A$3:$CR$330,MATCH(data!$B123,raw_data!$F$3:$F$330,0), MATCH(data!Y$3,raw_data!$A$3:$CR$3,0))</f>
        <v>0</v>
      </c>
      <c r="Z123" s="20">
        <f>INDEX(raw_data!$A$3:$CR$330,MATCH(data!$B123,raw_data!$F$3:$F$330,0), MATCH(data!Z$3,raw_data!$A$3:$CR$3,0))</f>
        <v>0</v>
      </c>
      <c r="AA123" s="20">
        <f>INDEX(raw_data!$A$3:$CR$330,MATCH(data!$B123,raw_data!$F$3:$F$330,0), MATCH(data!AA$3,raw_data!$A$3:$CR$3,0))</f>
        <v>0</v>
      </c>
      <c r="AB123" s="20">
        <f>INDEX(raw_data!$A$3:$CR$330,MATCH(data!$B123,raw_data!$F$3:$F$330,0), MATCH(data!AB$3,raw_data!$A$3:$CR$3,0))</f>
        <v>0</v>
      </c>
      <c r="AC123" s="20">
        <f>INDEX(raw_data!$A$3:$CR$330,MATCH(data!$B123,raw_data!$F$3:$F$330,0), MATCH(data!AC$3,raw_data!$A$3:$CR$3,0))</f>
        <v>0</v>
      </c>
      <c r="AD123" s="20">
        <f>INDEX(raw_data!$A$3:$CR$330,MATCH(data!$B123,raw_data!$F$3:$F$330,0), MATCH(data!AD$3,raw_data!$A$3:$CR$3,0))</f>
        <v>0</v>
      </c>
      <c r="AE123" s="20">
        <f>INDEX(raw_data!$A$3:$CR$330,MATCH(data!$B123,raw_data!$F$3:$F$330,0), MATCH(data!AE$3,raw_data!$A$3:$CR$3,0))</f>
        <v>0</v>
      </c>
      <c r="AF123" s="20">
        <f>INDEX(raw_data!$A$3:$CR$330,MATCH(data!$B123,raw_data!$F$3:$F$330,0), MATCH(data!AF$3,raw_data!$A$3:$CR$3,0))</f>
        <v>0</v>
      </c>
      <c r="AG123" s="20" t="str">
        <f>INDEX(raw_data!$A$3:$CR$330,MATCH(data!$B123,raw_data!$F$3:$F$330,0), MATCH(data!AG$3,raw_data!$A$3:$CR$3,0))</f>
        <v>Baltussen et al. (2004)</v>
      </c>
      <c r="AH123" s="20" t="str">
        <f>INDEX(raw_data!$A$3:$CR$330,MATCH(data!$B123,raw_data!$F$3:$F$330,0), MATCH(data!AH$3,raw_data!$A$3:$CR$3,0))</f>
        <v>Iron fortification 80-95%</v>
      </c>
      <c r="AI123" s="61">
        <f t="shared" si="6"/>
        <v>11.106544205000256</v>
      </c>
    </row>
    <row r="124" spans="1:35">
      <c r="A124" s="20" t="str">
        <f>INDEX(raw_data!$A$3:$CR$330,MATCH(data!$B124,raw_data!$F$3:$F$330,0), MATCH(data!A$3,raw_data!$A$3:$CR$3,0))</f>
        <v>TB</v>
      </c>
      <c r="B124" s="22" t="s">
        <v>1255</v>
      </c>
      <c r="C124" s="20" t="str">
        <f>INDEX(raw_data!$A$3:$CR$330,MATCH(data!$B124,raw_data!$F$3:$F$330,0), MATCH(data!C$3,raw_data!$A$3:$CR$3,0))</f>
        <v>Xpert test (Full)</v>
      </c>
      <c r="D124" s="20" t="str">
        <f>INDEX(raw_data!$A$3:$CR$330,MATCH(data!$B124,raw_data!$F$3:$F$330,0), MATCH(data!D$3,raw_data!$A$3:$CR$3,0))</f>
        <v>1 year</v>
      </c>
      <c r="E124" s="61">
        <f>INDEX(raw_data!$A$3:$CR$330,MATCH(data!$B124,raw_data!$F$3:$F$330,0), MATCH(data!E$3,raw_data!$A$3:$CR$3,0))</f>
        <v>4.6095669770711157E-3</v>
      </c>
      <c r="F124" s="61">
        <f>INDEX(raw_data!$A$3:$CR$330,MATCH(data!$B124,raw_data!$F$3:$F$330,0), MATCH(data!F$3,raw_data!$A$3:$CR$3,0))</f>
        <v>0.63344726531857243</v>
      </c>
      <c r="G124" s="61">
        <f t="shared" si="5"/>
        <v>4.9627304643103456E-4</v>
      </c>
      <c r="H124" s="87">
        <f>INDEX(raw_data!$A$3:$CR$330,MATCH(data!$B124,raw_data!$F$3:$F$330,0), MATCH(data!H$3,raw_data!$A$3:$CR$3,0))</f>
        <v>90</v>
      </c>
      <c r="I124" s="87">
        <f>INDEX(raw_data!$A$3:$CR$330,MATCH(data!$B124,raw_data!$F$3:$F$330,0), MATCH(data!I$3,raw_data!$A$3:$CR$3,0))</f>
        <v>703099.24763</v>
      </c>
      <c r="J124" s="87">
        <f>INDEX(raw_data!$A$3:$CR$330,MATCH(data!$B124,raw_data!$F$3:$F$330,0), MATCH(data!J$3,raw_data!$A$3:$CR$3,0))</f>
        <v>781221.38625555555</v>
      </c>
      <c r="K124" s="61">
        <f>INDEX(raw_data!$A$3:$CR$330,MATCH(data!$B124,raw_data!$F$3:$F$330,0), MATCH(data!K$3,raw_data!$A$3:$CR$3,0))</f>
        <v>11.523430669768448</v>
      </c>
      <c r="L124" s="20">
        <f>INDEX(raw_data!$A$3:$CR$330,MATCH(data!$B124,raw_data!$F$3:$F$330,0), MATCH(data!L$3,raw_data!$A$3:$CR$3,0))</f>
        <v>0</v>
      </c>
      <c r="M124" s="20">
        <f>INDEX(raw_data!$A$3:$CR$330,MATCH(data!$B124,raw_data!$F$3:$F$330,0), MATCH(data!M$3,raw_data!$A$3:$CR$3,0))</f>
        <v>0</v>
      </c>
      <c r="N124" s="20">
        <f>INDEX(raw_data!$A$3:$CR$330,MATCH(data!$B124,raw_data!$F$3:$F$330,0), MATCH(data!N$3,raw_data!$A$3:$CR$3,0))</f>
        <v>0</v>
      </c>
      <c r="O124" s="20">
        <f>INDEX(raw_data!$A$3:$CR$330,MATCH(data!$B124,raw_data!$F$3:$F$330,0), MATCH(data!O$3,raw_data!$A$3:$CR$3,0))</f>
        <v>0</v>
      </c>
      <c r="P124" s="20">
        <f>INDEX(raw_data!$A$3:$CR$330,MATCH(data!$B124,raw_data!$F$3:$F$330,0), MATCH(data!P$3,raw_data!$A$3:$CR$3,0))</f>
        <v>0</v>
      </c>
      <c r="Q124" s="20">
        <f>INDEX(raw_data!$A$3:$CR$330,MATCH(data!$B124,raw_data!$F$3:$F$330,0), MATCH(data!Q$3,raw_data!$A$3:$CR$3,0))</f>
        <v>0</v>
      </c>
      <c r="R124" s="20">
        <f>INDEX(raw_data!$A$3:$CR$330,MATCH(data!$B124,raw_data!$F$3:$F$330,0), MATCH(data!R$3,raw_data!$A$3:$CR$3,0))</f>
        <v>0</v>
      </c>
      <c r="S124" s="20">
        <f>INDEX(raw_data!$A$3:$CR$330,MATCH(data!$B124,raw_data!$F$3:$F$330,0), MATCH(data!S$3,raw_data!$A$3:$CR$3,0))</f>
        <v>0</v>
      </c>
      <c r="T124" s="20">
        <f>INDEX(raw_data!$A$3:$CR$330,MATCH(data!$B124,raw_data!$F$3:$F$330,0), MATCH(data!T$3,raw_data!$A$3:$CR$3,0))</f>
        <v>0</v>
      </c>
      <c r="U124" s="20">
        <f>INDEX(raw_data!$A$3:$CR$330,MATCH(data!$B124,raw_data!$F$3:$F$330,0), MATCH(data!U$3,raw_data!$A$3:$CR$3,0))</f>
        <v>0.3</v>
      </c>
      <c r="V124" s="20">
        <f>INDEX(raw_data!$A$3:$CR$330,MATCH(data!$B124,raw_data!$F$3:$F$330,0), MATCH(data!V$3,raw_data!$A$3:$CR$3,0))</f>
        <v>0</v>
      </c>
      <c r="W124" s="20">
        <v>0</v>
      </c>
      <c r="X124" s="20">
        <f>INDEX(raw_data!$A$3:$CR$330,MATCH(data!$B124,raw_data!$F$3:$F$330,0), MATCH(data!X$3,raw_data!$A$3:$CR$3,0))</f>
        <v>0</v>
      </c>
      <c r="Y124" s="20">
        <f>INDEX(raw_data!$A$3:$CR$330,MATCH(data!$B124,raw_data!$F$3:$F$330,0), MATCH(data!Y$3,raw_data!$A$3:$CR$3,0))</f>
        <v>0</v>
      </c>
      <c r="Z124" s="20">
        <f>INDEX(raw_data!$A$3:$CR$330,MATCH(data!$B124,raw_data!$F$3:$F$330,0), MATCH(data!Z$3,raw_data!$A$3:$CR$3,0))</f>
        <v>0</v>
      </c>
      <c r="AA124" s="20">
        <f>INDEX(raw_data!$A$3:$CR$330,MATCH(data!$B124,raw_data!$F$3:$F$330,0), MATCH(data!AA$3,raw_data!$A$3:$CR$3,0))</f>
        <v>0</v>
      </c>
      <c r="AB124" s="20">
        <f>INDEX(raw_data!$A$3:$CR$330,MATCH(data!$B124,raw_data!$F$3:$F$330,0), MATCH(data!AB$3,raw_data!$A$3:$CR$3,0))</f>
        <v>0</v>
      </c>
      <c r="AC124" s="20">
        <f>INDEX(raw_data!$A$3:$CR$330,MATCH(data!$B124,raw_data!$F$3:$F$330,0), MATCH(data!AC$3,raw_data!$A$3:$CR$3,0))</f>
        <v>0</v>
      </c>
      <c r="AD124" s="20">
        <f>INDEX(raw_data!$A$3:$CR$330,MATCH(data!$B124,raw_data!$F$3:$F$330,0), MATCH(data!AD$3,raw_data!$A$3:$CR$3,0))</f>
        <v>0</v>
      </c>
      <c r="AE124" s="20">
        <f>INDEX(raw_data!$A$3:$CR$330,MATCH(data!$B124,raw_data!$F$3:$F$330,0), MATCH(data!AE$3,raw_data!$A$3:$CR$3,0))</f>
        <v>0</v>
      </c>
      <c r="AF124" s="20">
        <f>INDEX(raw_data!$A$3:$CR$330,MATCH(data!$B124,raw_data!$F$3:$F$330,0), MATCH(data!AF$3,raw_data!$A$3:$CR$3,0))</f>
        <v>0</v>
      </c>
      <c r="AG124" s="20" t="str">
        <f>INDEX(raw_data!$A$3:$CR$330,MATCH(data!$B124,raw_data!$F$3:$F$330,0), MATCH(data!AG$3,raw_data!$A$3:$CR$3,0))</f>
        <v>Tesfaye (2017); BMC Infect Dis</v>
      </c>
      <c r="AH124" s="20" t="str">
        <f>INDEX(raw_data!$A$3:$CR$330,MATCH(data!$B124,raw_data!$F$3:$F$330,0), MATCH(data!AH$3,raw_data!$A$3:$CR$3,0))</f>
        <v>Xpert for all patients with presumptive tuberculosis (Full-Xpert)</v>
      </c>
      <c r="AI124" s="61">
        <f t="shared" si="6"/>
        <v>137.42012394427991</v>
      </c>
    </row>
    <row r="125" spans="1:35">
      <c r="A125" s="20" t="str">
        <f>INDEX(raw_data!$A$3:$CR$330,MATCH(data!$B125,raw_data!$F$3:$F$330,0), MATCH(data!A$3,raw_data!$A$3:$CR$3,0))</f>
        <v>TB</v>
      </c>
      <c r="B125" s="22" t="s">
        <v>1262</v>
      </c>
      <c r="C125" s="20" t="str">
        <f>INDEX(raw_data!$A$3:$CR$330,MATCH(data!$B125,raw_data!$F$3:$F$330,0), MATCH(data!C$3,raw_data!$A$3:$CR$3,0))</f>
        <v>Xpert test (targeted)</v>
      </c>
      <c r="D125" s="20" t="str">
        <f>INDEX(raw_data!$A$3:$CR$330,MATCH(data!$B125,raw_data!$F$3:$F$330,0), MATCH(data!D$3,raw_data!$A$3:$CR$3,0))</f>
        <v>1 year</v>
      </c>
      <c r="E125" s="61">
        <f>INDEX(raw_data!$A$3:$CR$330,MATCH(data!$B125,raw_data!$F$3:$F$330,0), MATCH(data!E$3,raw_data!$A$3:$CR$3,0))</f>
        <v>4.9378362960168813E-3</v>
      </c>
      <c r="F125" s="61">
        <f>INDEX(raw_data!$A$3:$CR$330,MATCH(data!$B125,raw_data!$F$3:$F$330,0), MATCH(data!F$3,raw_data!$A$3:$CR$3,0))</f>
        <v>1.0722043770745595</v>
      </c>
      <c r="G125" s="61">
        <f t="shared" si="5"/>
        <v>-2.0245297888828555E-3</v>
      </c>
      <c r="H125" s="87">
        <f>INDEX(raw_data!$A$3:$CR$330,MATCH(data!$B125,raw_data!$F$3:$F$330,0), MATCH(data!H$3,raw_data!$A$3:$CR$3,0))</f>
        <v>90</v>
      </c>
      <c r="I125" s="87">
        <f>INDEX(raw_data!$A$3:$CR$330,MATCH(data!$B125,raw_data!$F$3:$F$330,0), MATCH(data!I$3,raw_data!$A$3:$CR$3,0))</f>
        <v>340093.24763</v>
      </c>
      <c r="J125" s="87">
        <f>INDEX(raw_data!$A$3:$CR$330,MATCH(data!$B125,raw_data!$F$3:$F$330,0), MATCH(data!J$3,raw_data!$A$3:$CR$3,0))</f>
        <v>377881.38625555555</v>
      </c>
      <c r="K125" s="61">
        <f>INDEX(raw_data!$A$3:$CR$330,MATCH(data!$B125,raw_data!$F$3:$F$330,0), MATCH(data!K$3,raw_data!$A$3:$CR$3,0))</f>
        <v>11.523430669768448</v>
      </c>
      <c r="L125" s="20">
        <f>INDEX(raw_data!$A$3:$CR$330,MATCH(data!$B125,raw_data!$F$3:$F$330,0), MATCH(data!L$3,raw_data!$A$3:$CR$3,0))</f>
        <v>0</v>
      </c>
      <c r="M125" s="20">
        <f>INDEX(raw_data!$A$3:$CR$330,MATCH(data!$B125,raw_data!$F$3:$F$330,0), MATCH(data!M$3,raw_data!$A$3:$CR$3,0))</f>
        <v>0</v>
      </c>
      <c r="N125" s="20">
        <f>INDEX(raw_data!$A$3:$CR$330,MATCH(data!$B125,raw_data!$F$3:$F$330,0), MATCH(data!N$3,raw_data!$A$3:$CR$3,0))</f>
        <v>0</v>
      </c>
      <c r="O125" s="20">
        <f>INDEX(raw_data!$A$3:$CR$330,MATCH(data!$B125,raw_data!$F$3:$F$330,0), MATCH(data!O$3,raw_data!$A$3:$CR$3,0))</f>
        <v>0</v>
      </c>
      <c r="P125" s="20">
        <f>INDEX(raw_data!$A$3:$CR$330,MATCH(data!$B125,raw_data!$F$3:$F$330,0), MATCH(data!P$3,raw_data!$A$3:$CR$3,0))</f>
        <v>0</v>
      </c>
      <c r="Q125" s="20">
        <f>INDEX(raw_data!$A$3:$CR$330,MATCH(data!$B125,raw_data!$F$3:$F$330,0), MATCH(data!Q$3,raw_data!$A$3:$CR$3,0))</f>
        <v>0</v>
      </c>
      <c r="R125" s="20">
        <f>INDEX(raw_data!$A$3:$CR$330,MATCH(data!$B125,raw_data!$F$3:$F$330,0), MATCH(data!R$3,raw_data!$A$3:$CR$3,0))</f>
        <v>0</v>
      </c>
      <c r="S125" s="20">
        <f>INDEX(raw_data!$A$3:$CR$330,MATCH(data!$B125,raw_data!$F$3:$F$330,0), MATCH(data!S$3,raw_data!$A$3:$CR$3,0))</f>
        <v>0</v>
      </c>
      <c r="T125" s="20">
        <f>INDEX(raw_data!$A$3:$CR$330,MATCH(data!$B125,raw_data!$F$3:$F$330,0), MATCH(data!T$3,raw_data!$A$3:$CR$3,0))</f>
        <v>0</v>
      </c>
      <c r="U125" s="20">
        <f>INDEX(raw_data!$A$3:$CR$330,MATCH(data!$B125,raw_data!$F$3:$F$330,0), MATCH(data!U$3,raw_data!$A$3:$CR$3,0))</f>
        <v>0.3</v>
      </c>
      <c r="V125" s="20">
        <f>INDEX(raw_data!$A$3:$CR$330,MATCH(data!$B125,raw_data!$F$3:$F$330,0), MATCH(data!V$3,raw_data!$A$3:$CR$3,0))</f>
        <v>0</v>
      </c>
      <c r="W125" s="20">
        <v>0</v>
      </c>
      <c r="X125" s="20">
        <f>INDEX(raw_data!$A$3:$CR$330,MATCH(data!$B125,raw_data!$F$3:$F$330,0), MATCH(data!X$3,raw_data!$A$3:$CR$3,0))</f>
        <v>0</v>
      </c>
      <c r="Y125" s="20">
        <f>INDEX(raw_data!$A$3:$CR$330,MATCH(data!$B125,raw_data!$F$3:$F$330,0), MATCH(data!Y$3,raw_data!$A$3:$CR$3,0))</f>
        <v>0</v>
      </c>
      <c r="Z125" s="20">
        <f>INDEX(raw_data!$A$3:$CR$330,MATCH(data!$B125,raw_data!$F$3:$F$330,0), MATCH(data!Z$3,raw_data!$A$3:$CR$3,0))</f>
        <v>0</v>
      </c>
      <c r="AA125" s="20">
        <f>INDEX(raw_data!$A$3:$CR$330,MATCH(data!$B125,raw_data!$F$3:$F$330,0), MATCH(data!AA$3,raw_data!$A$3:$CR$3,0))</f>
        <v>0</v>
      </c>
      <c r="AB125" s="20">
        <f>INDEX(raw_data!$A$3:$CR$330,MATCH(data!$B125,raw_data!$F$3:$F$330,0), MATCH(data!AB$3,raw_data!$A$3:$CR$3,0))</f>
        <v>0</v>
      </c>
      <c r="AC125" s="20">
        <f>INDEX(raw_data!$A$3:$CR$330,MATCH(data!$B125,raw_data!$F$3:$F$330,0), MATCH(data!AC$3,raw_data!$A$3:$CR$3,0))</f>
        <v>0</v>
      </c>
      <c r="AD125" s="20">
        <f>INDEX(raw_data!$A$3:$CR$330,MATCH(data!$B125,raw_data!$F$3:$F$330,0), MATCH(data!AD$3,raw_data!$A$3:$CR$3,0))</f>
        <v>0</v>
      </c>
      <c r="AE125" s="20">
        <f>INDEX(raw_data!$A$3:$CR$330,MATCH(data!$B125,raw_data!$F$3:$F$330,0), MATCH(data!AE$3,raw_data!$A$3:$CR$3,0))</f>
        <v>0</v>
      </c>
      <c r="AF125" s="20">
        <f>INDEX(raw_data!$A$3:$CR$330,MATCH(data!$B125,raw_data!$F$3:$F$330,0), MATCH(data!AF$3,raw_data!$A$3:$CR$3,0))</f>
        <v>0</v>
      </c>
      <c r="AG125" s="20" t="str">
        <f>INDEX(raw_data!$A$3:$CR$330,MATCH(data!$B125,raw_data!$F$3:$F$330,0), MATCH(data!AG$3,raw_data!$A$3:$CR$3,0))</f>
        <v>Tesfaye (2017); BMC Infect Dis</v>
      </c>
      <c r="AH125" s="20" t="str">
        <f>INDEX(raw_data!$A$3:$CR$330,MATCH(data!$B125,raw_data!$F$3:$F$330,0), MATCH(data!AH$3,raw_data!$A$3:$CR$3,0))</f>
        <v>Targeted Xpert for patients with presumptive tuberculosis who are smear negative in addition to patients who are HIV positive, known contact of multidrug-resistant tuberculosis patients, and retreatment cases (Targeted-Xpert-ZN-Negative-Spot-Morning-Spot)</v>
      </c>
      <c r="AI125" s="61">
        <f t="shared" si="6"/>
        <v>217.1405273073666</v>
      </c>
    </row>
    <row r="126" spans="1:35">
      <c r="A126" s="20" t="str">
        <f>INDEX(raw_data!$A$3:$CR$330,MATCH(data!$B126,raw_data!$F$3:$F$330,0), MATCH(data!A$3,raw_data!$A$3:$CR$3,0))</f>
        <v>HIV &amp; STIs</v>
      </c>
      <c r="B126" s="22" t="s">
        <v>1273</v>
      </c>
      <c r="C126" s="20" t="str">
        <f>INDEX(raw_data!$A$3:$CR$330,MATCH(data!$B126,raw_data!$F$3:$F$330,0), MATCH(data!C$3,raw_data!$A$3:$CR$3,0))</f>
        <v>ART (Second-Line Treatment) for adults without intensive monitoring</v>
      </c>
      <c r="D126" s="20" t="str">
        <f>INDEX(raw_data!$A$3:$CR$330,MATCH(data!$B126,raw_data!$F$3:$F$330,0), MATCH(data!D$3,raw_data!$A$3:$CR$3,0))</f>
        <v>1 Year</v>
      </c>
      <c r="E126" s="61">
        <f>INDEX(raw_data!$A$3:$CR$330,MATCH(data!$B126,raw_data!$F$3:$F$330,0), MATCH(data!E$3,raw_data!$A$3:$CR$3,0))</f>
        <v>0.58924871487558783</v>
      </c>
      <c r="F126" s="61">
        <f>INDEX(raw_data!$A$3:$CR$330,MATCH(data!$B126,raw_data!$F$3:$F$330,0), MATCH(data!F$3,raw_data!$A$3:$CR$3,0))</f>
        <v>652.70283424503737</v>
      </c>
      <c r="G126" s="61">
        <f t="shared" si="5"/>
        <v>-3.6490813776246549</v>
      </c>
      <c r="H126" s="87">
        <f>INDEX(raw_data!$A$3:$CR$330,MATCH(data!$B126,raw_data!$F$3:$F$330,0), MATCH(data!H$3,raw_data!$A$3:$CR$3,0))</f>
        <v>81</v>
      </c>
      <c r="I126" s="87">
        <f>INDEX(raw_data!$A$3:$CR$330,MATCH(data!$B126,raw_data!$F$3:$F$330,0), MATCH(data!I$3,raw_data!$A$3:$CR$3,0))</f>
        <v>344623.42155656469</v>
      </c>
      <c r="J126" s="87">
        <f>INDEX(raw_data!$A$3:$CR$330,MATCH(data!$B126,raw_data!$F$3:$F$330,0), MATCH(data!J$3,raw_data!$A$3:$CR$3,0))</f>
        <v>425461.01426736382</v>
      </c>
      <c r="K126" s="61">
        <f>INDEX(raw_data!$A$3:$CR$330,MATCH(data!$B126,raw_data!$F$3:$F$330,0), MATCH(data!K$3,raw_data!$A$3:$CR$3,0))</f>
        <v>1066.27</v>
      </c>
      <c r="L126" s="20">
        <f>INDEX(raw_data!$A$3:$CR$330,MATCH(data!$B126,raw_data!$F$3:$F$330,0), MATCH(data!L$3,raw_data!$A$3:$CR$3,0))</f>
        <v>0</v>
      </c>
      <c r="M126" s="20">
        <f>INDEX(raw_data!$A$3:$CR$330,MATCH(data!$B126,raw_data!$F$3:$F$330,0), MATCH(data!M$3,raw_data!$A$3:$CR$3,0))</f>
        <v>7</v>
      </c>
      <c r="N126" s="20">
        <f>INDEX(raw_data!$A$3:$CR$330,MATCH(data!$B126,raw_data!$F$3:$F$330,0), MATCH(data!N$3,raw_data!$A$3:$CR$3,0))</f>
        <v>0</v>
      </c>
      <c r="O126" s="20">
        <f>INDEX(raw_data!$A$3:$CR$330,MATCH(data!$B126,raw_data!$F$3:$F$330,0), MATCH(data!O$3,raw_data!$A$3:$CR$3,0))</f>
        <v>0</v>
      </c>
      <c r="P126" s="20">
        <f>INDEX(raw_data!$A$3:$CR$330,MATCH(data!$B126,raw_data!$F$3:$F$330,0), MATCH(data!P$3,raw_data!$A$3:$CR$3,0))</f>
        <v>3</v>
      </c>
      <c r="Q126" s="20">
        <f>INDEX(raw_data!$A$3:$CR$330,MATCH(data!$B126,raw_data!$F$3:$F$330,0), MATCH(data!Q$3,raw_data!$A$3:$CR$3,0))</f>
        <v>0</v>
      </c>
      <c r="R126" s="20">
        <f>INDEX(raw_data!$A$3:$CR$330,MATCH(data!$B126,raw_data!$F$3:$F$330,0), MATCH(data!R$3,raw_data!$A$3:$CR$3,0))</f>
        <v>0.75</v>
      </c>
      <c r="S126" s="20">
        <f>INDEX(raw_data!$A$3:$CR$330,MATCH(data!$B126,raw_data!$F$3:$F$330,0), MATCH(data!S$3,raw_data!$A$3:$CR$3,0))</f>
        <v>0.75</v>
      </c>
      <c r="T126" s="20">
        <f>INDEX(raw_data!$A$3:$CR$330,MATCH(data!$B126,raw_data!$F$3:$F$330,0), MATCH(data!T$3,raw_data!$A$3:$CR$3,0))</f>
        <v>0</v>
      </c>
      <c r="U126" s="20">
        <f>INDEX(raw_data!$A$3:$CR$330,MATCH(data!$B126,raw_data!$F$3:$F$330,0), MATCH(data!U$3,raw_data!$A$3:$CR$3,0))</f>
        <v>0</v>
      </c>
      <c r="V126" s="20">
        <f>INDEX(raw_data!$A$3:$CR$330,MATCH(data!$B126,raw_data!$F$3:$F$330,0), MATCH(data!V$3,raw_data!$A$3:$CR$3,0))</f>
        <v>0</v>
      </c>
      <c r="W126" s="20">
        <v>0</v>
      </c>
      <c r="X126" s="20">
        <f>INDEX(raw_data!$A$3:$CR$330,MATCH(data!$B126,raw_data!$F$3:$F$330,0), MATCH(data!X$3,raw_data!$A$3:$CR$3,0))</f>
        <v>0</v>
      </c>
      <c r="Y126" s="20">
        <f>INDEX(raw_data!$A$3:$CR$330,MATCH(data!$B126,raw_data!$F$3:$F$330,0), MATCH(data!Y$3,raw_data!$A$3:$CR$3,0))</f>
        <v>0</v>
      </c>
      <c r="Z126" s="20">
        <f>INDEX(raw_data!$A$3:$CR$330,MATCH(data!$B126,raw_data!$F$3:$F$330,0), MATCH(data!Z$3,raw_data!$A$3:$CR$3,0))</f>
        <v>0</v>
      </c>
      <c r="AA126" s="20">
        <f>INDEX(raw_data!$A$3:$CR$330,MATCH(data!$B126,raw_data!$F$3:$F$330,0), MATCH(data!AA$3,raw_data!$A$3:$CR$3,0))</f>
        <v>0</v>
      </c>
      <c r="AB126" s="20">
        <f>INDEX(raw_data!$A$3:$CR$330,MATCH(data!$B126,raw_data!$F$3:$F$330,0), MATCH(data!AB$3,raw_data!$A$3:$CR$3,0))</f>
        <v>0</v>
      </c>
      <c r="AC126" s="20">
        <f>INDEX(raw_data!$A$3:$CR$330,MATCH(data!$B126,raw_data!$F$3:$F$330,0), MATCH(data!AC$3,raw_data!$A$3:$CR$3,0))</f>
        <v>0</v>
      </c>
      <c r="AD126" s="20">
        <f>INDEX(raw_data!$A$3:$CR$330,MATCH(data!$B126,raw_data!$F$3:$F$330,0), MATCH(data!AD$3,raw_data!$A$3:$CR$3,0))</f>
        <v>0</v>
      </c>
      <c r="AE126" s="20">
        <f>INDEX(raw_data!$A$3:$CR$330,MATCH(data!$B126,raw_data!$F$3:$F$330,0), MATCH(data!AE$3,raw_data!$A$3:$CR$3,0))</f>
        <v>0</v>
      </c>
      <c r="AF126" s="20">
        <f>INDEX(raw_data!$A$3:$CR$330,MATCH(data!$B126,raw_data!$F$3:$F$330,0), MATCH(data!AF$3,raw_data!$A$3:$CR$3,0))</f>
        <v>0</v>
      </c>
      <c r="AG126" s="20" t="str">
        <f>INDEX(raw_data!$A$3:$CR$330,MATCH(data!$B126,raw_data!$F$3:$F$330,0), MATCH(data!AG$3,raw_data!$A$3:$CR$3,0))</f>
        <v>Hogan et al. (2005)</v>
      </c>
      <c r="AH126" s="20" t="str">
        <f>INDEX(raw_data!$A$3:$CR$330,MATCH(data!$B126,raw_data!$F$3:$F$330,0), MATCH(data!AH$3,raw_data!$A$3:$CR$3,0))</f>
        <v>No intensive monitoring, first and second line drugs (ANC coverage level) - monthly contact</v>
      </c>
      <c r="AI126" s="61">
        <f t="shared" si="6"/>
        <v>1107.6864790156515</v>
      </c>
    </row>
    <row r="127" spans="1:35">
      <c r="A127" s="20" t="str">
        <f>INDEX(raw_data!$A$3:$CR$330,MATCH(data!$B127,raw_data!$F$3:$F$330,0), MATCH(data!A$3,raw_data!$A$3:$CR$3,0))</f>
        <v>HIV &amp; STIs</v>
      </c>
      <c r="B127" s="22" t="s">
        <v>1279</v>
      </c>
      <c r="C127" s="20" t="str">
        <f>INDEX(raw_data!$A$3:$CR$330,MATCH(data!$B127,raw_data!$F$3:$F$330,0), MATCH(data!C$3,raw_data!$A$3:$CR$3,0))</f>
        <v>ART (Second-Line Treatment) for adults with intensive monitoring</v>
      </c>
      <c r="D127" s="20" t="str">
        <f>INDEX(raw_data!$A$3:$CR$330,MATCH(data!$B127,raw_data!$F$3:$F$330,0), MATCH(data!D$3,raw_data!$A$3:$CR$3,0))</f>
        <v>1 Year</v>
      </c>
      <c r="E127" s="61">
        <f>INDEX(raw_data!$A$3:$CR$330,MATCH(data!$B127,raw_data!$F$3:$F$330,0), MATCH(data!E$3,raw_data!$A$3:$CR$3,0))</f>
        <v>0.64449078189517417</v>
      </c>
      <c r="F127" s="61">
        <f>INDEX(raw_data!$A$3:$CR$330,MATCH(data!$B127,raw_data!$F$3:$F$330,0), MATCH(data!F$3,raw_data!$A$3:$CR$3,0))</f>
        <v>704.54168228656897</v>
      </c>
      <c r="G127" s="61">
        <f t="shared" si="5"/>
        <v>-3.93045520697865</v>
      </c>
      <c r="H127" s="87">
        <f>INDEX(raw_data!$A$3:$CR$330,MATCH(data!$B127,raw_data!$F$3:$F$330,0), MATCH(data!H$3,raw_data!$A$3:$CR$3,0))</f>
        <v>85</v>
      </c>
      <c r="I127" s="87">
        <f>INDEX(raw_data!$A$3:$CR$330,MATCH(data!$B127,raw_data!$F$3:$F$330,0), MATCH(data!I$3,raw_data!$A$3:$CR$3,0))</f>
        <v>361641.86212725926</v>
      </c>
      <c r="J127" s="87">
        <f>INDEX(raw_data!$A$3:$CR$330,MATCH(data!$B127,raw_data!$F$3:$F$330,0), MATCH(data!J$3,raw_data!$A$3:$CR$3,0))</f>
        <v>425461.01426736382</v>
      </c>
      <c r="K127" s="61">
        <f>INDEX(raw_data!$A$3:$CR$330,MATCH(data!$B127,raw_data!$F$3:$F$330,0), MATCH(data!K$3,raw_data!$A$3:$CR$3,0))</f>
        <v>1574.27</v>
      </c>
      <c r="L127" s="20">
        <f>INDEX(raw_data!$A$3:$CR$330,MATCH(data!$B127,raw_data!$F$3:$F$330,0), MATCH(data!L$3,raw_data!$A$3:$CR$3,0))</f>
        <v>4.5</v>
      </c>
      <c r="M127" s="20">
        <f>INDEX(raw_data!$A$3:$CR$330,MATCH(data!$B127,raw_data!$F$3:$F$330,0), MATCH(data!M$3,raw_data!$A$3:$CR$3,0))</f>
        <v>7.5</v>
      </c>
      <c r="N127" s="20">
        <f>INDEX(raw_data!$A$3:$CR$330,MATCH(data!$B127,raw_data!$F$3:$F$330,0), MATCH(data!N$3,raw_data!$A$3:$CR$3,0))</f>
        <v>0</v>
      </c>
      <c r="O127" s="20">
        <f>INDEX(raw_data!$A$3:$CR$330,MATCH(data!$B127,raw_data!$F$3:$F$330,0), MATCH(data!O$3,raw_data!$A$3:$CR$3,0))</f>
        <v>0</v>
      </c>
      <c r="P127" s="20">
        <f>INDEX(raw_data!$A$3:$CR$330,MATCH(data!$B127,raw_data!$F$3:$F$330,0), MATCH(data!P$3,raw_data!$A$3:$CR$3,0))</f>
        <v>6</v>
      </c>
      <c r="Q127" s="20">
        <f>INDEX(raw_data!$A$3:$CR$330,MATCH(data!$B127,raw_data!$F$3:$F$330,0), MATCH(data!Q$3,raw_data!$A$3:$CR$3,0))</f>
        <v>0</v>
      </c>
      <c r="R127" s="20">
        <f>INDEX(raw_data!$A$3:$CR$330,MATCH(data!$B127,raw_data!$F$3:$F$330,0), MATCH(data!R$3,raw_data!$A$3:$CR$3,0))</f>
        <v>0.75</v>
      </c>
      <c r="S127" s="20">
        <f>INDEX(raw_data!$A$3:$CR$330,MATCH(data!$B127,raw_data!$F$3:$F$330,0), MATCH(data!S$3,raw_data!$A$3:$CR$3,0))</f>
        <v>0.75</v>
      </c>
      <c r="T127" s="20">
        <f>INDEX(raw_data!$A$3:$CR$330,MATCH(data!$B127,raw_data!$F$3:$F$330,0), MATCH(data!T$3,raw_data!$A$3:$CR$3,0))</f>
        <v>0</v>
      </c>
      <c r="U127" s="20">
        <f>INDEX(raw_data!$A$3:$CR$330,MATCH(data!$B127,raw_data!$F$3:$F$330,0), MATCH(data!U$3,raw_data!$A$3:$CR$3,0))</f>
        <v>0</v>
      </c>
      <c r="V127" s="20">
        <f>INDEX(raw_data!$A$3:$CR$330,MATCH(data!$B127,raw_data!$F$3:$F$330,0), MATCH(data!V$3,raw_data!$A$3:$CR$3,0))</f>
        <v>0</v>
      </c>
      <c r="W127" s="20">
        <v>0</v>
      </c>
      <c r="X127" s="20">
        <f>INDEX(raw_data!$A$3:$CR$330,MATCH(data!$B127,raw_data!$F$3:$F$330,0), MATCH(data!X$3,raw_data!$A$3:$CR$3,0))</f>
        <v>0</v>
      </c>
      <c r="Y127" s="20">
        <f>INDEX(raw_data!$A$3:$CR$330,MATCH(data!$B127,raw_data!$F$3:$F$330,0), MATCH(data!Y$3,raw_data!$A$3:$CR$3,0))</f>
        <v>0</v>
      </c>
      <c r="Z127" s="20">
        <f>INDEX(raw_data!$A$3:$CR$330,MATCH(data!$B127,raw_data!$F$3:$F$330,0), MATCH(data!Z$3,raw_data!$A$3:$CR$3,0))</f>
        <v>0</v>
      </c>
      <c r="AA127" s="20">
        <f>INDEX(raw_data!$A$3:$CR$330,MATCH(data!$B127,raw_data!$F$3:$F$330,0), MATCH(data!AA$3,raw_data!$A$3:$CR$3,0))</f>
        <v>0</v>
      </c>
      <c r="AB127" s="20">
        <f>INDEX(raw_data!$A$3:$CR$330,MATCH(data!$B127,raw_data!$F$3:$F$330,0), MATCH(data!AB$3,raw_data!$A$3:$CR$3,0))</f>
        <v>0</v>
      </c>
      <c r="AC127" s="20">
        <f>INDEX(raw_data!$A$3:$CR$330,MATCH(data!$B127,raw_data!$F$3:$F$330,0), MATCH(data!AC$3,raw_data!$A$3:$CR$3,0))</f>
        <v>0</v>
      </c>
      <c r="AD127" s="20">
        <f>INDEX(raw_data!$A$3:$CR$330,MATCH(data!$B127,raw_data!$F$3:$F$330,0), MATCH(data!AD$3,raw_data!$A$3:$CR$3,0))</f>
        <v>0</v>
      </c>
      <c r="AE127" s="20">
        <f>INDEX(raw_data!$A$3:$CR$330,MATCH(data!$B127,raw_data!$F$3:$F$330,0), MATCH(data!AE$3,raw_data!$A$3:$CR$3,0))</f>
        <v>0</v>
      </c>
      <c r="AF127" s="20">
        <f>INDEX(raw_data!$A$3:$CR$330,MATCH(data!$B127,raw_data!$F$3:$F$330,0), MATCH(data!AF$3,raw_data!$A$3:$CR$3,0))</f>
        <v>0</v>
      </c>
      <c r="AG127" s="20" t="str">
        <f>INDEX(raw_data!$A$3:$CR$330,MATCH(data!$B127,raw_data!$F$3:$F$330,0), MATCH(data!AG$3,raw_data!$A$3:$CR$3,0))</f>
        <v>Hogan et al. (2005)</v>
      </c>
      <c r="AH127" s="20" t="str">
        <f>INDEX(raw_data!$A$3:$CR$330,MATCH(data!$B127,raw_data!$F$3:$F$330,0), MATCH(data!AH$3,raw_data!$A$3:$CR$3,0))</f>
        <v>Intensive monitoring, first and second line drugs (ANC coverage level) - weekly contact</v>
      </c>
      <c r="AI127" s="61">
        <f t="shared" si="6"/>
        <v>1093.1757320326763</v>
      </c>
    </row>
    <row r="128" spans="1:35">
      <c r="A128" s="20" t="str">
        <f>INDEX(raw_data!$A$3:$CR$330,MATCH(data!$B128,raw_data!$F$3:$F$330,0), MATCH(data!A$3,raw_data!$A$3:$CR$3,0))</f>
        <v>Nutrition</v>
      </c>
      <c r="B128" s="22" t="s">
        <v>1305</v>
      </c>
      <c r="C128" s="20" t="str">
        <f>INDEX(raw_data!$A$3:$CR$330,MATCH(data!$B128,raw_data!$F$3:$F$330,0), MATCH(data!C$3,raw_data!$A$3:$CR$3,0))</f>
        <v>Community management of nutrition in under-5 - micronutrient powder</v>
      </c>
      <c r="D128" s="20" t="str">
        <f>INDEX(raw_data!$A$3:$CR$330,MATCH(data!$B128,raw_data!$F$3:$F$330,0), MATCH(data!D$3,raw_data!$A$3:$CR$3,0))</f>
        <v>1 year</v>
      </c>
      <c r="E128" s="61">
        <f>INDEX(raw_data!$A$3:$CR$330,MATCH(data!$B128,raw_data!$F$3:$F$330,0), MATCH(data!E$3,raw_data!$A$3:$CR$3,0))</f>
        <v>2.8E-3</v>
      </c>
      <c r="F128" s="61">
        <f>INDEX(raw_data!$A$3:$CR$330,MATCH(data!$B128,raw_data!$F$3:$F$330,0), MATCH(data!F$3,raw_data!$A$3:$CR$3,0))</f>
        <v>10.6821</v>
      </c>
      <c r="G128" s="61">
        <f t="shared" si="5"/>
        <v>-6.6564285714285715E-2</v>
      </c>
      <c r="H128" s="87">
        <f>INDEX(raw_data!$A$3:$CR$330,MATCH(data!$B128,raw_data!$F$3:$F$330,0), MATCH(data!H$3,raw_data!$A$3:$CR$3,0))</f>
        <v>95</v>
      </c>
      <c r="I128" s="87">
        <f>INDEX(raw_data!$A$3:$CR$330,MATCH(data!$B128,raw_data!$F$3:$F$330,0), MATCH(data!I$3,raw_data!$A$3:$CR$3,0))</f>
        <v>6772835</v>
      </c>
      <c r="J128" s="87">
        <f>INDEX(raw_data!$A$3:$CR$330,MATCH(data!$B128,raw_data!$F$3:$F$330,0), MATCH(data!J$3,raw_data!$A$3:$CR$3,0))</f>
        <v>7129300</v>
      </c>
      <c r="K128" s="61">
        <f>INDEX(raw_data!$A$3:$CR$330,MATCH(data!$B128,raw_data!$F$3:$F$330,0), MATCH(data!K$3,raw_data!$A$3:$CR$3,0))</f>
        <v>9.9</v>
      </c>
      <c r="L128" s="20">
        <f>INDEX(raw_data!$A$3:$CR$330,MATCH(data!$B128,raw_data!$F$3:$F$330,0), MATCH(data!L$3,raw_data!$A$3:$CR$3,0))</f>
        <v>5</v>
      </c>
      <c r="M128" s="20">
        <f>INDEX(raw_data!$A$3:$CR$330,MATCH(data!$B128,raw_data!$F$3:$F$330,0), MATCH(data!M$3,raw_data!$A$3:$CR$3,0))</f>
        <v>6</v>
      </c>
      <c r="N128" s="20">
        <f>INDEX(raw_data!$A$3:$CR$330,MATCH(data!$B128,raw_data!$F$3:$F$330,0), MATCH(data!N$3,raw_data!$A$3:$CR$3,0))</f>
        <v>0</v>
      </c>
      <c r="O128" s="20">
        <f>INDEX(raw_data!$A$3:$CR$330,MATCH(data!$B128,raw_data!$F$3:$F$330,0), MATCH(data!O$3,raw_data!$A$3:$CR$3,0))</f>
        <v>3.5</v>
      </c>
      <c r="P128" s="20">
        <f>INDEX(raw_data!$A$3:$CR$330,MATCH(data!$B128,raw_data!$F$3:$F$330,0), MATCH(data!P$3,raw_data!$A$3:$CR$3,0))</f>
        <v>3.5</v>
      </c>
      <c r="Q128" s="20">
        <f>INDEX(raw_data!$A$3:$CR$330,MATCH(data!$B128,raw_data!$F$3:$F$330,0), MATCH(data!Q$3,raw_data!$A$3:$CR$3,0))</f>
        <v>0</v>
      </c>
      <c r="R128" s="20">
        <f>INDEX(raw_data!$A$3:$CR$330,MATCH(data!$B128,raw_data!$F$3:$F$330,0), MATCH(data!R$3,raw_data!$A$3:$CR$3,0))</f>
        <v>0.8</v>
      </c>
      <c r="S128" s="20">
        <f>INDEX(raw_data!$A$3:$CR$330,MATCH(data!$B128,raw_data!$F$3:$F$330,0), MATCH(data!S$3,raw_data!$A$3:$CR$3,0))</f>
        <v>0.8</v>
      </c>
      <c r="T128" s="20">
        <f>INDEX(raw_data!$A$3:$CR$330,MATCH(data!$B128,raw_data!$F$3:$F$330,0), MATCH(data!T$3,raw_data!$A$3:$CR$3,0))</f>
        <v>0</v>
      </c>
      <c r="U128" s="20">
        <f>INDEX(raw_data!$A$3:$CR$330,MATCH(data!$B128,raw_data!$F$3:$F$330,0), MATCH(data!U$3,raw_data!$A$3:$CR$3,0))</f>
        <v>0</v>
      </c>
      <c r="V128" s="20">
        <f>INDEX(raw_data!$A$3:$CR$330,MATCH(data!$B128,raw_data!$F$3:$F$330,0), MATCH(data!V$3,raw_data!$A$3:$CR$3,0))</f>
        <v>0</v>
      </c>
      <c r="W128" s="20">
        <v>0</v>
      </c>
      <c r="X128" s="20">
        <f>INDEX(raw_data!$A$3:$CR$330,MATCH(data!$B128,raw_data!$F$3:$F$330,0), MATCH(data!X$3,raw_data!$A$3:$CR$3,0))</f>
        <v>0</v>
      </c>
      <c r="Y128" s="20">
        <f>INDEX(raw_data!$A$3:$CR$330,MATCH(data!$B128,raw_data!$F$3:$F$330,0), MATCH(data!Y$3,raw_data!$A$3:$CR$3,0))</f>
        <v>0</v>
      </c>
      <c r="Z128" s="20">
        <f>INDEX(raw_data!$A$3:$CR$330,MATCH(data!$B128,raw_data!$F$3:$F$330,0), MATCH(data!Z$3,raw_data!$A$3:$CR$3,0))</f>
        <v>0</v>
      </c>
      <c r="AA128" s="20">
        <f>INDEX(raw_data!$A$3:$CR$330,MATCH(data!$B128,raw_data!$F$3:$F$330,0), MATCH(data!AA$3,raw_data!$A$3:$CR$3,0))</f>
        <v>0</v>
      </c>
      <c r="AB128" s="20">
        <f>INDEX(raw_data!$A$3:$CR$330,MATCH(data!$B128,raw_data!$F$3:$F$330,0), MATCH(data!AB$3,raw_data!$A$3:$CR$3,0))</f>
        <v>0</v>
      </c>
      <c r="AC128" s="20">
        <f>INDEX(raw_data!$A$3:$CR$330,MATCH(data!$B128,raw_data!$F$3:$F$330,0), MATCH(data!AC$3,raw_data!$A$3:$CR$3,0))</f>
        <v>0</v>
      </c>
      <c r="AD128" s="20">
        <f>INDEX(raw_data!$A$3:$CR$330,MATCH(data!$B128,raw_data!$F$3:$F$330,0), MATCH(data!AD$3,raw_data!$A$3:$CR$3,0))</f>
        <v>0</v>
      </c>
      <c r="AE128" s="20">
        <f>INDEX(raw_data!$A$3:$CR$330,MATCH(data!$B128,raw_data!$F$3:$F$330,0), MATCH(data!AE$3,raw_data!$A$3:$CR$3,0))</f>
        <v>0</v>
      </c>
      <c r="AF128" s="20">
        <f>INDEX(raw_data!$A$3:$CR$330,MATCH(data!$B128,raw_data!$F$3:$F$330,0), MATCH(data!AF$3,raw_data!$A$3:$CR$3,0))</f>
        <v>0</v>
      </c>
      <c r="AG128" s="20" t="str">
        <f>INDEX(raw_data!$A$3:$CR$330,MATCH(data!$B128,raw_data!$F$3:$F$330,0), MATCH(data!AG$3,raw_data!$A$3:$CR$3,0))</f>
        <v>Pasricha et al. (2020)</v>
      </c>
      <c r="AH128" s="20" t="str">
        <f>INDEX(raw_data!$A$3:$CR$330,MATCH(data!$B128,raw_data!$F$3:$F$330,0), MATCH(data!AH$3,raw_data!$A$3:$CR$3,0))</f>
        <v>Provision of a 6-month course of iron-containing daily MNPs to children aged 6 months</v>
      </c>
      <c r="AI128" s="61">
        <f t="shared" si="6"/>
        <v>3815.0357142857142</v>
      </c>
    </row>
    <row r="129" spans="1:35">
      <c r="A129" s="20" t="str">
        <f>INDEX(raw_data!$A$3:$CR$330,MATCH(data!$B129,raw_data!$F$3:$F$330,0), MATCH(data!A$3,raw_data!$A$3:$CR$3,0))</f>
        <v>NCDs</v>
      </c>
      <c r="B129" s="22" t="s">
        <v>1315</v>
      </c>
      <c r="C129" s="20" t="str">
        <f>INDEX(raw_data!$A$3:$CR$330,MATCH(data!$B129,raw_data!$F$3:$F$330,0), MATCH(data!C$3,raw_data!$A$3:$CR$3,0))</f>
        <v>Testing of pre-cancerous cells (vinegar)</v>
      </c>
      <c r="D129" s="20" t="str">
        <f>INDEX(raw_data!$A$3:$CR$330,MATCH(data!$B129,raw_data!$F$3:$F$330,0), MATCH(data!D$3,raw_data!$A$3:$CR$3,0))</f>
        <v>1 year</v>
      </c>
      <c r="E129" s="61">
        <f>INDEX(raw_data!$A$3:$CR$330,MATCH(data!$B129,raw_data!$F$3:$F$330,0), MATCH(data!E$3,raw_data!$A$3:$CR$3,0))</f>
        <v>6.0287081339712917E-2</v>
      </c>
      <c r="F129" s="61">
        <f>INDEX(raw_data!$A$3:$CR$330,MATCH(data!$B129,raw_data!$F$3:$F$330,0), MATCH(data!F$3,raw_data!$A$3:$CR$3,0))</f>
        <v>4.193794258373206</v>
      </c>
      <c r="G129" s="61">
        <f t="shared" si="5"/>
        <v>3.3054651090536256E-2</v>
      </c>
      <c r="H129" s="87">
        <f>INDEX(raw_data!$A$3:$CR$330,MATCH(data!$B129,raw_data!$F$3:$F$330,0), MATCH(data!H$3,raw_data!$A$3:$CR$3,0))</f>
        <v>0.78125</v>
      </c>
      <c r="I129" s="87">
        <f>INDEX(raw_data!$A$3:$CR$330,MATCH(data!$B129,raw_data!$F$3:$F$330,0), MATCH(data!I$3,raw_data!$A$3:$CR$3,0))</f>
        <v>11172.43512</v>
      </c>
      <c r="J129" s="87">
        <f>INDEX(raw_data!$A$3:$CR$330,MATCH(data!$B129,raw_data!$F$3:$F$330,0), MATCH(data!J$3,raw_data!$A$3:$CR$3,0))</f>
        <v>1430071.69536</v>
      </c>
      <c r="K129" s="61">
        <f>INDEX(raw_data!$A$3:$CR$330,MATCH(data!$B129,raw_data!$F$3:$F$330,0), MATCH(data!K$3,raw_data!$A$3:$CR$3,0))</f>
        <v>2.9900983932049336</v>
      </c>
      <c r="L129" s="20">
        <f>INDEX(raw_data!$A$3:$CR$330,MATCH(data!$B129,raw_data!$F$3:$F$330,0), MATCH(data!L$3,raw_data!$A$3:$CR$3,0))</f>
        <v>3.5</v>
      </c>
      <c r="M129" s="20">
        <f>INDEX(raw_data!$A$3:$CR$330,MATCH(data!$B129,raw_data!$F$3:$F$330,0), MATCH(data!M$3,raw_data!$A$3:$CR$3,0))</f>
        <v>6</v>
      </c>
      <c r="N129" s="20">
        <f>INDEX(raw_data!$A$3:$CR$330,MATCH(data!$B129,raw_data!$F$3:$F$330,0), MATCH(data!N$3,raw_data!$A$3:$CR$3,0))</f>
        <v>0</v>
      </c>
      <c r="O129" s="20">
        <f>INDEX(raw_data!$A$3:$CR$330,MATCH(data!$B129,raw_data!$F$3:$F$330,0), MATCH(data!O$3,raw_data!$A$3:$CR$3,0))</f>
        <v>1</v>
      </c>
      <c r="P129" s="20">
        <f>INDEX(raw_data!$A$3:$CR$330,MATCH(data!$B129,raw_data!$F$3:$F$330,0), MATCH(data!P$3,raw_data!$A$3:$CR$3,0))</f>
        <v>4</v>
      </c>
      <c r="Q129" s="20">
        <f>INDEX(raw_data!$A$3:$CR$330,MATCH(data!$B129,raw_data!$F$3:$F$330,0), MATCH(data!Q$3,raw_data!$A$3:$CR$3,0))</f>
        <v>0</v>
      </c>
      <c r="R129" s="20">
        <f>INDEX(raw_data!$A$3:$CR$330,MATCH(data!$B129,raw_data!$F$3:$F$330,0), MATCH(data!R$3,raw_data!$A$3:$CR$3,0))</f>
        <v>0</v>
      </c>
      <c r="S129" s="20">
        <f>INDEX(raw_data!$A$3:$CR$330,MATCH(data!$B129,raw_data!$F$3:$F$330,0), MATCH(data!S$3,raw_data!$A$3:$CR$3,0))</f>
        <v>0</v>
      </c>
      <c r="T129" s="20">
        <f>INDEX(raw_data!$A$3:$CR$330,MATCH(data!$B129,raw_data!$F$3:$F$330,0), MATCH(data!T$3,raw_data!$A$3:$CR$3,0))</f>
        <v>0</v>
      </c>
      <c r="U129" s="20">
        <f>INDEX(raw_data!$A$3:$CR$330,MATCH(data!$B129,raw_data!$F$3:$F$330,0), MATCH(data!U$3,raw_data!$A$3:$CR$3,0))</f>
        <v>0</v>
      </c>
      <c r="V129" s="20">
        <f>INDEX(raw_data!$A$3:$CR$330,MATCH(data!$B129,raw_data!$F$3:$F$330,0), MATCH(data!V$3,raw_data!$A$3:$CR$3,0))</f>
        <v>0</v>
      </c>
      <c r="W129" s="20">
        <v>0</v>
      </c>
      <c r="X129" s="20">
        <f>INDEX(raw_data!$A$3:$CR$330,MATCH(data!$B129,raw_data!$F$3:$F$330,0), MATCH(data!X$3,raw_data!$A$3:$CR$3,0))</f>
        <v>0</v>
      </c>
      <c r="Y129" s="20">
        <f>INDEX(raw_data!$A$3:$CR$330,MATCH(data!$B129,raw_data!$F$3:$F$330,0), MATCH(data!Y$3,raw_data!$A$3:$CR$3,0))</f>
        <v>0</v>
      </c>
      <c r="Z129" s="20">
        <f>INDEX(raw_data!$A$3:$CR$330,MATCH(data!$B129,raw_data!$F$3:$F$330,0), MATCH(data!Z$3,raw_data!$A$3:$CR$3,0))</f>
        <v>0</v>
      </c>
      <c r="AA129" s="20">
        <f>INDEX(raw_data!$A$3:$CR$330,MATCH(data!$B129,raw_data!$F$3:$F$330,0), MATCH(data!AA$3,raw_data!$A$3:$CR$3,0))</f>
        <v>0</v>
      </c>
      <c r="AB129" s="20">
        <f>INDEX(raw_data!$A$3:$CR$330,MATCH(data!$B129,raw_data!$F$3:$F$330,0), MATCH(data!AB$3,raw_data!$A$3:$CR$3,0))</f>
        <v>0</v>
      </c>
      <c r="AC129" s="20">
        <f>INDEX(raw_data!$A$3:$CR$330,MATCH(data!$B129,raw_data!$F$3:$F$330,0), MATCH(data!AC$3,raw_data!$A$3:$CR$3,0))</f>
        <v>0</v>
      </c>
      <c r="AD129" s="20">
        <f>INDEX(raw_data!$A$3:$CR$330,MATCH(data!$B129,raw_data!$F$3:$F$330,0), MATCH(data!AD$3,raw_data!$A$3:$CR$3,0))</f>
        <v>0</v>
      </c>
      <c r="AE129" s="20">
        <f>INDEX(raw_data!$A$3:$CR$330,MATCH(data!$B129,raw_data!$F$3:$F$330,0), MATCH(data!AE$3,raw_data!$A$3:$CR$3,0))</f>
        <v>0</v>
      </c>
      <c r="AF129" s="20">
        <f>INDEX(raw_data!$A$3:$CR$330,MATCH(data!$B129,raw_data!$F$3:$F$330,0), MATCH(data!AF$3,raw_data!$A$3:$CR$3,0))</f>
        <v>0</v>
      </c>
      <c r="AG129" s="20" t="str">
        <f>INDEX(raw_data!$A$3:$CR$330,MATCH(data!$B129,raw_data!$F$3:$F$330,0), MATCH(data!AG$3,raw_data!$A$3:$CR$3,0))</f>
        <v>Campos (2017); Int J Gynaecol Obstet</v>
      </c>
      <c r="AH129" s="20" t="str">
        <f>INDEX(raw_data!$A$3:$CR$330,MATCH(data!$B129,raw_data!$F$3:$F$330,0), MATCH(data!AH$3,raw_data!$A$3:$CR$3,0))</f>
        <v>Cervical screening with either HPV testing or visual inspection with acetic acid VIA</v>
      </c>
      <c r="AI129" s="61">
        <f t="shared" si="6"/>
        <v>69.563730158730166</v>
      </c>
    </row>
    <row r="130" spans="1:35">
      <c r="A130" s="20" t="str">
        <f>INDEX(raw_data!$A$3:$CR$330,MATCH(data!$B130,raw_data!$F$3:$F$330,0), MATCH(data!A$3,raw_data!$A$3:$CR$3,0))</f>
        <v>RMNCH</v>
      </c>
      <c r="B130" s="22" t="s">
        <v>1349</v>
      </c>
      <c r="C130" s="20" t="str">
        <f>INDEX(raw_data!$A$3:$CR$330,MATCH(data!$B130,raw_data!$F$3:$F$330,0), MATCH(data!C$3,raw_data!$A$3:$CR$3,0))</f>
        <v>Prenatal distribution of misoprostol (for PPH prevention)</v>
      </c>
      <c r="D130" s="20" t="str">
        <f>INDEX(raw_data!$A$3:$CR$330,MATCH(data!$B130,raw_data!$F$3:$F$330,0), MATCH(data!D$3,raw_data!$A$3:$CR$3,0))</f>
        <v>1 year</v>
      </c>
      <c r="E130" s="61">
        <f>INDEX(raw_data!$A$3:$CR$330,MATCH(data!$B130,raw_data!$F$3:$F$330,0), MATCH(data!E$3,raw_data!$A$3:$CR$3,0))</f>
        <v>0.08</v>
      </c>
      <c r="F130" s="61">
        <f>INDEX(raw_data!$A$3:$CR$330,MATCH(data!$B130,raw_data!$F$3:$F$330,0), MATCH(data!F$3,raw_data!$A$3:$CR$3,0))</f>
        <v>0.386208</v>
      </c>
      <c r="G130" s="61">
        <f t="shared" si="5"/>
        <v>7.7492155844155849E-2</v>
      </c>
      <c r="H130" s="87">
        <f>INDEX(raw_data!$A$3:$CR$330,MATCH(data!$B130,raw_data!$F$3:$F$330,0), MATCH(data!H$3,raw_data!$A$3:$CR$3,0))</f>
        <v>100</v>
      </c>
      <c r="I130" s="87">
        <f>INDEX(raw_data!$A$3:$CR$330,MATCH(data!$B130,raw_data!$F$3:$F$330,0), MATCH(data!I$3,raw_data!$A$3:$CR$3,0))</f>
        <v>2573730.4292299999</v>
      </c>
      <c r="J130" s="87">
        <f>INDEX(raw_data!$A$3:$CR$330,MATCH(data!$B130,raw_data!$F$3:$F$330,0), MATCH(data!J$3,raw_data!$A$3:$CR$3,0))</f>
        <v>2573730.4292299999</v>
      </c>
      <c r="K130" s="61">
        <f>INDEX(raw_data!$A$3:$CR$330,MATCH(data!$B130,raw_data!$F$3:$F$330,0), MATCH(data!K$3,raw_data!$A$3:$CR$3,0))</f>
        <v>0.35759999999999997</v>
      </c>
      <c r="L130" s="20">
        <f>INDEX(raw_data!$A$3:$CR$330,MATCH(data!$B130,raw_data!$F$3:$F$330,0), MATCH(data!L$3,raw_data!$A$3:$CR$3,0))</f>
        <v>0</v>
      </c>
      <c r="M130" s="20">
        <f>INDEX(raw_data!$A$3:$CR$330,MATCH(data!$B130,raw_data!$F$3:$F$330,0), MATCH(data!M$3,raw_data!$A$3:$CR$3,0))</f>
        <v>0</v>
      </c>
      <c r="N130" s="20">
        <f>INDEX(raw_data!$A$3:$CR$330,MATCH(data!$B130,raw_data!$F$3:$F$330,0), MATCH(data!N$3,raw_data!$A$3:$CR$3,0))</f>
        <v>0</v>
      </c>
      <c r="O130" s="20">
        <f>INDEX(raw_data!$A$3:$CR$330,MATCH(data!$B130,raw_data!$F$3:$F$330,0), MATCH(data!O$3,raw_data!$A$3:$CR$3,0))</f>
        <v>1</v>
      </c>
      <c r="P130" s="20">
        <f>INDEX(raw_data!$A$3:$CR$330,MATCH(data!$B130,raw_data!$F$3:$F$330,0), MATCH(data!P$3,raw_data!$A$3:$CR$3,0))</f>
        <v>0</v>
      </c>
      <c r="Q130" s="20">
        <f>INDEX(raw_data!$A$3:$CR$330,MATCH(data!$B130,raw_data!$F$3:$F$330,0), MATCH(data!Q$3,raw_data!$A$3:$CR$3,0))</f>
        <v>0</v>
      </c>
      <c r="R130" s="20">
        <f>INDEX(raw_data!$A$3:$CR$330,MATCH(data!$B130,raw_data!$F$3:$F$330,0), MATCH(data!R$3,raw_data!$A$3:$CR$3,0))</f>
        <v>0</v>
      </c>
      <c r="S130" s="20">
        <f>INDEX(raw_data!$A$3:$CR$330,MATCH(data!$B130,raw_data!$F$3:$F$330,0), MATCH(data!S$3,raw_data!$A$3:$CR$3,0))</f>
        <v>0</v>
      </c>
      <c r="T130" s="20">
        <f>INDEX(raw_data!$A$3:$CR$330,MATCH(data!$B130,raw_data!$F$3:$F$330,0), MATCH(data!T$3,raw_data!$A$3:$CR$3,0))</f>
        <v>0</v>
      </c>
      <c r="U130" s="20">
        <f>INDEX(raw_data!$A$3:$CR$330,MATCH(data!$B130,raw_data!$F$3:$F$330,0), MATCH(data!U$3,raw_data!$A$3:$CR$3,0))</f>
        <v>0</v>
      </c>
      <c r="V130" s="20">
        <f>INDEX(raw_data!$A$3:$CR$330,MATCH(data!$B130,raw_data!$F$3:$F$330,0), MATCH(data!V$3,raw_data!$A$3:$CR$3,0))</f>
        <v>0</v>
      </c>
      <c r="W130" s="20">
        <v>0</v>
      </c>
      <c r="X130" s="20">
        <f>INDEX(raw_data!$A$3:$CR$330,MATCH(data!$B130,raw_data!$F$3:$F$330,0), MATCH(data!X$3,raw_data!$A$3:$CR$3,0))</f>
        <v>0</v>
      </c>
      <c r="Y130" s="20">
        <f>INDEX(raw_data!$A$3:$CR$330,MATCH(data!$B130,raw_data!$F$3:$F$330,0), MATCH(data!Y$3,raw_data!$A$3:$CR$3,0))</f>
        <v>0</v>
      </c>
      <c r="Z130" s="20">
        <f>INDEX(raw_data!$A$3:$CR$330,MATCH(data!$B130,raw_data!$F$3:$F$330,0), MATCH(data!Z$3,raw_data!$A$3:$CR$3,0))</f>
        <v>0</v>
      </c>
      <c r="AA130" s="20">
        <f>INDEX(raw_data!$A$3:$CR$330,MATCH(data!$B130,raw_data!$F$3:$F$330,0), MATCH(data!AA$3,raw_data!$A$3:$CR$3,0))</f>
        <v>0</v>
      </c>
      <c r="AB130" s="20">
        <f>INDEX(raw_data!$A$3:$CR$330,MATCH(data!$B130,raw_data!$F$3:$F$330,0), MATCH(data!AB$3,raw_data!$A$3:$CR$3,0))</f>
        <v>0</v>
      </c>
      <c r="AC130" s="20">
        <f>INDEX(raw_data!$A$3:$CR$330,MATCH(data!$B130,raw_data!$F$3:$F$330,0), MATCH(data!AC$3,raw_data!$A$3:$CR$3,0))</f>
        <v>0</v>
      </c>
      <c r="AD130" s="20">
        <f>INDEX(raw_data!$A$3:$CR$330,MATCH(data!$B130,raw_data!$F$3:$F$330,0), MATCH(data!AD$3,raw_data!$A$3:$CR$3,0))</f>
        <v>0</v>
      </c>
      <c r="AE130" s="20">
        <f>INDEX(raw_data!$A$3:$CR$330,MATCH(data!$B130,raw_data!$F$3:$F$330,0), MATCH(data!AE$3,raw_data!$A$3:$CR$3,0))</f>
        <v>0</v>
      </c>
      <c r="AF130" s="20">
        <f>INDEX(raw_data!$A$3:$CR$330,MATCH(data!$B130,raw_data!$F$3:$F$330,0), MATCH(data!AF$3,raw_data!$A$3:$CR$3,0))</f>
        <v>0</v>
      </c>
      <c r="AG130" s="20" t="str">
        <f>INDEX(raw_data!$A$3:$CR$330,MATCH(data!$B130,raw_data!$F$3:$F$330,0), MATCH(data!AG$3,raw_data!$A$3:$CR$3,0))</f>
        <v>Lubinga et al. (2016)</v>
      </c>
      <c r="AH130" s="20" t="str">
        <f>INDEX(raw_data!$A$3:$CR$330,MATCH(data!$B130,raw_data!$F$3:$F$330,0), MATCH(data!AH$3,raw_data!$A$3:$CR$3,0))</f>
        <v>Prenatal community distribution of misoprostol to pregnant mothers as a strategy to increase access to uterotonics for prevention of PPH</v>
      </c>
      <c r="AI130" s="61">
        <f t="shared" si="6"/>
        <v>4.8275999999999994</v>
      </c>
    </row>
    <row r="131" spans="1:35">
      <c r="A131" s="20" t="str">
        <f>INDEX(raw_data!$A$3:$CR$330,MATCH(data!$B131,raw_data!$F$3:$F$330,0), MATCH(data!A$3,raw_data!$A$3:$CR$3,0))</f>
        <v>Vaccine Preventable Diseases</v>
      </c>
      <c r="B131" s="22" t="s">
        <v>1571</v>
      </c>
      <c r="C131" s="20" t="str">
        <f>INDEX(raw_data!$A$3:$CR$330,MATCH(data!$B131,raw_data!$F$3:$F$330,0), MATCH(data!C$3,raw_data!$A$3:$CR$3,0))</f>
        <v>Oral cholera vaccine</v>
      </c>
      <c r="D131" s="20" t="str">
        <f>INDEX(raw_data!$A$3:$CR$330,MATCH(data!$B131,raw_data!$F$3:$F$330,0), MATCH(data!D$3,raw_data!$A$3:$CR$3,0))</f>
        <v>3 Years</v>
      </c>
      <c r="E131" s="61">
        <f>INDEX(raw_data!$A$3:$CR$330,MATCH(data!$B131,raw_data!$F$3:$F$330,0), MATCH(data!E$3,raw_data!$A$3:$CR$3,0))</f>
        <v>1.859277345937591E-3</v>
      </c>
      <c r="F131" s="61">
        <f>INDEX(raw_data!$A$3:$CR$330,MATCH(data!$B131,raw_data!$F$3:$F$330,0), MATCH(data!F$3,raw_data!$A$3:$CR$3,0))</f>
        <v>2.4784291570529335</v>
      </c>
      <c r="G131" s="61">
        <f t="shared" si="5"/>
        <v>-1.4234418479081457E-2</v>
      </c>
      <c r="H131" s="87">
        <f>INDEX(raw_data!$A$3:$CR$330,MATCH(data!$B131,raw_data!$F$3:$F$330,0), MATCH(data!H$3,raw_data!$A$3:$CR$3,0))</f>
        <v>53</v>
      </c>
      <c r="I131" s="87">
        <f>INDEX(raw_data!$A$3:$CR$330,MATCH(data!$B131,raw_data!$F$3:$F$330,0), MATCH(data!I$3,raw_data!$A$3:$CR$3,0))</f>
        <v>9160043</v>
      </c>
      <c r="J131" s="87">
        <f>INDEX(raw_data!$A$3:$CR$330,MATCH(data!$B131,raw_data!$F$3:$F$330,0), MATCH(data!J$3,raw_data!$A$3:$CR$3,0))</f>
        <v>4854822.79</v>
      </c>
      <c r="K131" s="61">
        <f>INDEX(raw_data!$A$3:$CR$330,MATCH(data!$B131,raw_data!$F$3:$F$330,0), MATCH(data!K$3,raw_data!$A$3:$CR$3,0))</f>
        <v>2.7126000000000006</v>
      </c>
      <c r="L131" s="20">
        <f>INDEX(raw_data!$A$3:$CR$330,MATCH(data!$B131,raw_data!$F$3:$F$330,0), MATCH(data!L$3,raw_data!$A$3:$CR$3,0))</f>
        <v>0</v>
      </c>
      <c r="M131" s="20">
        <f>INDEX(raw_data!$A$3:$CR$330,MATCH(data!$B131,raw_data!$F$3:$F$330,0), MATCH(data!M$3,raw_data!$A$3:$CR$3,0))</f>
        <v>0</v>
      </c>
      <c r="N131" s="20">
        <f>INDEX(raw_data!$A$3:$CR$330,MATCH(data!$B131,raw_data!$F$3:$F$330,0), MATCH(data!N$3,raw_data!$A$3:$CR$3,0))</f>
        <v>0</v>
      </c>
      <c r="O131" s="20">
        <f>INDEX(raw_data!$A$3:$CR$330,MATCH(data!$B131,raw_data!$F$3:$F$330,0), MATCH(data!O$3,raw_data!$A$3:$CR$3,0))</f>
        <v>0</v>
      </c>
      <c r="P131" s="20">
        <f>INDEX(raw_data!$A$3:$CR$330,MATCH(data!$B131,raw_data!$F$3:$F$330,0), MATCH(data!P$3,raw_data!$A$3:$CR$3,0))</f>
        <v>1</v>
      </c>
      <c r="Q131" s="20">
        <f>INDEX(raw_data!$A$3:$CR$330,MATCH(data!$B131,raw_data!$F$3:$F$330,0), MATCH(data!Q$3,raw_data!$A$3:$CR$3,0))</f>
        <v>0</v>
      </c>
      <c r="R131" s="20">
        <f>INDEX(raw_data!$A$3:$CR$330,MATCH(data!$B131,raw_data!$F$3:$F$330,0), MATCH(data!R$3,raw_data!$A$3:$CR$3,0))</f>
        <v>0</v>
      </c>
      <c r="S131" s="20">
        <f>INDEX(raw_data!$A$3:$CR$330,MATCH(data!$B131,raw_data!$F$3:$F$330,0), MATCH(data!S$3,raw_data!$A$3:$CR$3,0))</f>
        <v>1</v>
      </c>
      <c r="T131" s="20">
        <f>INDEX(raw_data!$A$3:$CR$330,MATCH(data!$B131,raw_data!$F$3:$F$330,0), MATCH(data!T$3,raw_data!$A$3:$CR$3,0))</f>
        <v>0</v>
      </c>
      <c r="U131" s="20">
        <f>INDEX(raw_data!$A$3:$CR$330,MATCH(data!$B131,raw_data!$F$3:$F$330,0), MATCH(data!U$3,raw_data!$A$3:$CR$3,0))</f>
        <v>0</v>
      </c>
      <c r="V131" s="20">
        <f>INDEX(raw_data!$A$3:$CR$330,MATCH(data!$B131,raw_data!$F$3:$F$330,0), MATCH(data!V$3,raw_data!$A$3:$CR$3,0))</f>
        <v>0</v>
      </c>
      <c r="W131" s="20">
        <v>0</v>
      </c>
      <c r="X131" s="20">
        <f>INDEX(raw_data!$A$3:$CR$330,MATCH(data!$B131,raw_data!$F$3:$F$330,0), MATCH(data!X$3,raw_data!$A$3:$CR$3,0))</f>
        <v>0</v>
      </c>
      <c r="Y131" s="20">
        <f>INDEX(raw_data!$A$3:$CR$330,MATCH(data!$B131,raw_data!$F$3:$F$330,0), MATCH(data!Y$3,raw_data!$A$3:$CR$3,0))</f>
        <v>0</v>
      </c>
      <c r="Z131" s="20">
        <f>INDEX(raw_data!$A$3:$CR$330,MATCH(data!$B131,raw_data!$F$3:$F$330,0), MATCH(data!Z$3,raw_data!$A$3:$CR$3,0))</f>
        <v>0</v>
      </c>
      <c r="AA131" s="20">
        <f>INDEX(raw_data!$A$3:$CR$330,MATCH(data!$B131,raw_data!$F$3:$F$330,0), MATCH(data!AA$3,raw_data!$A$3:$CR$3,0))</f>
        <v>0</v>
      </c>
      <c r="AB131" s="20">
        <f>INDEX(raw_data!$A$3:$CR$330,MATCH(data!$B131,raw_data!$F$3:$F$330,0), MATCH(data!AB$3,raw_data!$A$3:$CR$3,0))</f>
        <v>0</v>
      </c>
      <c r="AC131" s="20">
        <f>INDEX(raw_data!$A$3:$CR$330,MATCH(data!$B131,raw_data!$F$3:$F$330,0), MATCH(data!AC$3,raw_data!$A$3:$CR$3,0))</f>
        <v>0</v>
      </c>
      <c r="AD131" s="20">
        <f>INDEX(raw_data!$A$3:$CR$330,MATCH(data!$B131,raw_data!$F$3:$F$330,0), MATCH(data!AD$3,raw_data!$A$3:$CR$3,0))</f>
        <v>0</v>
      </c>
      <c r="AE131" s="20">
        <f>INDEX(raw_data!$A$3:$CR$330,MATCH(data!$B131,raw_data!$F$3:$F$330,0), MATCH(data!AE$3,raw_data!$A$3:$CR$3,0))</f>
        <v>0</v>
      </c>
      <c r="AF131" s="20">
        <f>INDEX(raw_data!$A$3:$CR$330,MATCH(data!$B131,raw_data!$F$3:$F$330,0), MATCH(data!AF$3,raw_data!$A$3:$CR$3,0))</f>
        <v>0</v>
      </c>
      <c r="AG131" s="20" t="str">
        <f>INDEX(raw_data!$A$3:$CR$330,MATCH(data!$B131,raw_data!$F$3:$F$330,0), MATCH(data!AG$3,raw_data!$A$3:$CR$3,0))</f>
        <v>Jeuland (2009); Value Health</v>
      </c>
      <c r="AH131" s="20" t="str">
        <f>INDEX(raw_data!$A$3:$CR$330,MATCH(data!$B131,raw_data!$F$3:$F$330,0), MATCH(data!AH$3,raw_data!$A$3:$CR$3,0))</f>
        <v>School-based program targeting all 1-14 year olds for Oral cholra vaccination</v>
      </c>
      <c r="AI131" s="61">
        <f t="shared" si="6"/>
        <v>1333.0066987951809</v>
      </c>
    </row>
    <row r="136" spans="1:35">
      <c r="J136" s="101"/>
    </row>
  </sheetData>
  <autoFilter ref="A1:AF131"/>
  <mergeCells count="2">
    <mergeCell ref="E2:F2"/>
    <mergeCell ref="L2:AF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0"/>
  <sheetViews>
    <sheetView topLeftCell="A67" workbookViewId="0">
      <selection activeCell="G80" sqref="A80:G80"/>
    </sheetView>
  </sheetViews>
  <sheetFormatPr defaultColWidth="11" defaultRowHeight="15.75"/>
  <cols>
    <col min="4" max="6" width="11" bestFit="1" customWidth="1"/>
    <col min="7" max="7" width="10.375" customWidth="1"/>
    <col min="8" max="8" width="11" bestFit="1" customWidth="1"/>
    <col min="9" max="9" width="14" bestFit="1" customWidth="1"/>
    <col min="10" max="10" width="11" bestFit="1" customWidth="1"/>
  </cols>
  <sheetData>
    <row r="1" spans="1:17" ht="24.95" customHeight="1">
      <c r="B1" t="s">
        <v>17</v>
      </c>
      <c r="C1" t="s">
        <v>19</v>
      </c>
      <c r="D1" t="s">
        <v>96</v>
      </c>
      <c r="E1" t="s">
        <v>1642</v>
      </c>
      <c r="F1" t="s">
        <v>1643</v>
      </c>
      <c r="G1" t="s">
        <v>23</v>
      </c>
      <c r="H1" t="s">
        <v>51</v>
      </c>
      <c r="I1" t="s">
        <v>2</v>
      </c>
      <c r="J1" t="s">
        <v>1394</v>
      </c>
      <c r="K1" t="s">
        <v>73</v>
      </c>
      <c r="L1" t="s">
        <v>76</v>
      </c>
      <c r="M1" t="s">
        <v>78</v>
      </c>
      <c r="N1" t="s">
        <v>81</v>
      </c>
      <c r="O1" t="s">
        <v>88</v>
      </c>
      <c r="P1" t="s">
        <v>89</v>
      </c>
      <c r="Q1" t="s">
        <v>24</v>
      </c>
    </row>
    <row r="2" spans="1:17" ht="63.75">
      <c r="A2" t="s">
        <v>1645</v>
      </c>
      <c r="B2" s="104" t="s">
        <v>17</v>
      </c>
      <c r="C2" s="104" t="s">
        <v>19</v>
      </c>
      <c r="D2" s="105" t="s">
        <v>96</v>
      </c>
      <c r="E2" s="105" t="s">
        <v>1642</v>
      </c>
      <c r="F2" s="106" t="s">
        <v>1643</v>
      </c>
      <c r="G2" s="106" t="s">
        <v>1639</v>
      </c>
      <c r="H2" s="106" t="s">
        <v>1638</v>
      </c>
      <c r="I2" s="107" t="s">
        <v>1637</v>
      </c>
      <c r="J2" s="105" t="s">
        <v>1394</v>
      </c>
      <c r="K2" s="106" t="s">
        <v>73</v>
      </c>
      <c r="L2" s="106" t="s">
        <v>76</v>
      </c>
      <c r="M2" s="106" t="s">
        <v>78</v>
      </c>
      <c r="N2" s="106" t="s">
        <v>81</v>
      </c>
      <c r="O2" s="106" t="s">
        <v>88</v>
      </c>
      <c r="P2" s="106" t="s">
        <v>89</v>
      </c>
      <c r="Q2" s="103" t="s">
        <v>24</v>
      </c>
    </row>
    <row r="3" spans="1:17">
      <c r="A3" s="91">
        <v>1</v>
      </c>
      <c r="B3" s="91" t="s">
        <v>256</v>
      </c>
      <c r="C3" s="91" t="s">
        <v>1280</v>
      </c>
      <c r="D3" s="110">
        <f>INDEX(data!$A$3:$AI$131, MATCH('Table for manuscript'!$C3, data!$C$3:$C$131,0), MATCH('Table for manuscript'!D$1, data!$A$3:$AI$3,0))</f>
        <v>0.64449078189517417</v>
      </c>
      <c r="E3" s="108">
        <f>INDEX(data!$A$3:$AI$131, MATCH('Table for manuscript'!$C3, data!$C$3:$C$131,0), MATCH('Table for manuscript'!E$1, data!$A$3:$AI$3,0))</f>
        <v>704.54168228656897</v>
      </c>
      <c r="F3" s="109">
        <f>INDEX(data!$A$3:$AI$131, MATCH('Table for manuscript'!$C3, data!$C$3:$C$131,0), MATCH('Table for manuscript'!F$1, data!$A$3:$AI$3,0))</f>
        <v>1093.1757320326763</v>
      </c>
      <c r="G3" s="110" t="str">
        <f>INDEX(References!$A$2:$C$58,MATCH(INDEX(data!$A$3:$AI$131, MATCH('Table for manuscript'!$C3, data!$C$3:$C$131,0), MATCH('Table for manuscript'!G$1, data!$A$3:$AI$3,0)), References!$C$2:$C$58,0),2)</f>
        <v>[1]</v>
      </c>
      <c r="H3" s="111">
        <f>INDEX(data!$A$3:$AI$131, MATCH('Table for manuscript'!$C3, data!$C$3:$C$131,0), MATCH('Table for manuscript'!H$1, data!$A$3:$AI$3,0))/100</f>
        <v>0.85</v>
      </c>
      <c r="I3" s="113">
        <f>INDEX(data!$A$3:$AI$131, MATCH('Table for manuscript'!$C3, data!$C$3:$C$131,0), MATCH('Table for manuscript'!I$1, data!$A$3:$AI$3,0))</f>
        <v>425461.01426736382</v>
      </c>
      <c r="J3" s="112">
        <f>INDEX(data!$A$3:$AI$131, MATCH('Table for manuscript'!$C3, data!$C$3:$C$131,0), MATCH('Table for manuscript'!J$1, data!$A$3:$AI$3,0))</f>
        <v>1574.27</v>
      </c>
      <c r="K3" s="114">
        <f>INDEX(data!$A$3:$AI$131, MATCH('Table for manuscript'!$C3, data!$C$3:$C$131,0), MATCH('Table for manuscript'!K$1, data!$A$3:$AI$3,0))</f>
        <v>4.5</v>
      </c>
      <c r="L3" s="114">
        <f>INDEX(data!$A$3:$AI$131, MATCH('Table for manuscript'!$C3, data!$C$3:$C$131,0), MATCH('Table for manuscript'!L$1, data!$A$3:$AI$3,0))</f>
        <v>0</v>
      </c>
      <c r="M3" s="114">
        <f>INDEX(data!$A$3:$AI$131, MATCH('Table for manuscript'!$C3, data!$C$3:$C$131,0), MATCH('Table for manuscript'!M$1, data!$A$3:$AI$3,0))</f>
        <v>0</v>
      </c>
      <c r="N3" s="114">
        <f>INDEX(data!$A$3:$AI$131, MATCH('Table for manuscript'!$C3, data!$C$3:$C$131,0), MATCH('Table for manuscript'!N$1, data!$A$3:$AI$3,0))</f>
        <v>0</v>
      </c>
      <c r="O3" s="114">
        <f>INDEX(data!$A$3:$AI$131, MATCH('Table for manuscript'!$C3, data!$C$3:$C$131,0), MATCH('Table for manuscript'!O$1, data!$A$3:$AI$3,0))</f>
        <v>0</v>
      </c>
      <c r="P3" s="114">
        <f>INDEX(data!$A$3:$AI$131, MATCH('Table for manuscript'!$C3, data!$C$3:$C$131,0), MATCH('Table for manuscript'!P$1, data!$A$3:$AI$3,0))</f>
        <v>0</v>
      </c>
      <c r="Q3" s="110" t="str">
        <f>INDEX(data!$A$3:$AI$131, MATCH('Table for manuscript'!$C3, data!$C$3:$C$131,0), MATCH('Table for manuscript'!Q$1, data!$A$3:$AI$3,0))</f>
        <v>Intensive monitoring, first and second line drugs (ANC coverage level) - weekly contact</v>
      </c>
    </row>
    <row r="4" spans="1:17">
      <c r="A4" s="91">
        <v>2</v>
      </c>
      <c r="B4" s="91" t="s">
        <v>256</v>
      </c>
      <c r="C4" s="91" t="s">
        <v>1274</v>
      </c>
      <c r="D4" s="110">
        <f>INDEX(data!$A$3:$AI$131, MATCH('Table for manuscript'!$C4, data!$C$3:$C$131,0), MATCH('Table for manuscript'!D$1, data!$A$3:$AI$3,0))</f>
        <v>0.58924871487558783</v>
      </c>
      <c r="E4" s="108">
        <f>INDEX(data!$A$3:$AI$131, MATCH('Table for manuscript'!$C4, data!$C$3:$C$131,0), MATCH('Table for manuscript'!E$1, data!$A$3:$AI$3,0))</f>
        <v>652.70283424503737</v>
      </c>
      <c r="F4" s="109">
        <f>INDEX(data!$A$3:$AI$131, MATCH('Table for manuscript'!$C4, data!$C$3:$C$131,0), MATCH('Table for manuscript'!F$1, data!$A$3:$AI$3,0))</f>
        <v>1107.6864790156515</v>
      </c>
      <c r="G4" s="110" t="str">
        <f>INDEX(References!$A$2:$C$58,MATCH(INDEX(data!$A$3:$AI$131, MATCH('Table for manuscript'!$C4, data!$C$3:$C$131,0), MATCH('Table for manuscript'!G$1, data!$A$3:$AI$3,0)), References!$C$2:$C$58,0),2)</f>
        <v>[1]</v>
      </c>
      <c r="H4" s="111">
        <f>INDEX(data!$A$3:$AI$131, MATCH('Table for manuscript'!$C4, data!$C$3:$C$131,0), MATCH('Table for manuscript'!H$1, data!$A$3:$AI$3,0))/100</f>
        <v>0.81</v>
      </c>
      <c r="I4" s="113">
        <f>INDEX(data!$A$3:$AI$131, MATCH('Table for manuscript'!$C4, data!$C$3:$C$131,0), MATCH('Table for manuscript'!I$1, data!$A$3:$AI$3,0))</f>
        <v>425461.01426736382</v>
      </c>
      <c r="J4" s="112">
        <f>INDEX(data!$A$3:$AI$131, MATCH('Table for manuscript'!$C4, data!$C$3:$C$131,0), MATCH('Table for manuscript'!J$1, data!$A$3:$AI$3,0))</f>
        <v>1066.27</v>
      </c>
      <c r="K4" s="114">
        <f>INDEX(data!$A$3:$AI$131, MATCH('Table for manuscript'!$C4, data!$C$3:$C$131,0), MATCH('Table for manuscript'!K$1, data!$A$3:$AI$3,0))</f>
        <v>0</v>
      </c>
      <c r="L4" s="114">
        <f>INDEX(data!$A$3:$AI$131, MATCH('Table for manuscript'!$C4, data!$C$3:$C$131,0), MATCH('Table for manuscript'!L$1, data!$A$3:$AI$3,0))</f>
        <v>0</v>
      </c>
      <c r="M4" s="114">
        <f>INDEX(data!$A$3:$AI$131, MATCH('Table for manuscript'!$C4, data!$C$3:$C$131,0), MATCH('Table for manuscript'!M$1, data!$A$3:$AI$3,0))</f>
        <v>0</v>
      </c>
      <c r="N4" s="114">
        <f>INDEX(data!$A$3:$AI$131, MATCH('Table for manuscript'!$C4, data!$C$3:$C$131,0), MATCH('Table for manuscript'!N$1, data!$A$3:$AI$3,0))</f>
        <v>0</v>
      </c>
      <c r="O4" s="114">
        <f>INDEX(data!$A$3:$AI$131, MATCH('Table for manuscript'!$C4, data!$C$3:$C$131,0), MATCH('Table for manuscript'!O$1, data!$A$3:$AI$3,0))</f>
        <v>0</v>
      </c>
      <c r="P4" s="114">
        <f>INDEX(data!$A$3:$AI$131, MATCH('Table for manuscript'!$C4, data!$C$3:$C$131,0), MATCH('Table for manuscript'!P$1, data!$A$3:$AI$3,0))</f>
        <v>0</v>
      </c>
      <c r="Q4" s="20" t="str">
        <f>INDEX(data!$A$3:$AI$131, MATCH('Table for manuscript'!$C4, data!$C$3:$C$131,0), MATCH('Table for manuscript'!Q$1, data!$A$3:$AI$3,0))</f>
        <v>No intensive monitoring, first and second line drugs (ANC coverage level) - monthly contact</v>
      </c>
    </row>
    <row r="5" spans="1:17">
      <c r="A5" s="91">
        <v>3</v>
      </c>
      <c r="B5" s="91" t="s">
        <v>256</v>
      </c>
      <c r="C5" s="91" t="s">
        <v>646</v>
      </c>
      <c r="D5" s="110">
        <f>INDEX(data!$A$3:$AI$131, MATCH('Table for manuscript'!$C5, data!$C$3:$C$131,0), MATCH('Table for manuscript'!D$1, data!$A$3:$AI$3,0))</f>
        <v>0.58622679981792303</v>
      </c>
      <c r="E5" s="108">
        <f>INDEX(data!$A$3:$AI$131, MATCH('Table for manuscript'!$C5, data!$C$3:$C$131,0), MATCH('Table for manuscript'!E$1, data!$A$3:$AI$3,0))</f>
        <v>211.02489859731463</v>
      </c>
      <c r="F5" s="109">
        <f>INDEX(data!$A$3:$AI$131, MATCH('Table for manuscript'!$C5, data!$C$3:$C$131,0), MATCH('Table for manuscript'!F$1, data!$A$3:$AI$3,0))</f>
        <v>359.97142857142859</v>
      </c>
      <c r="G5" s="110" t="str">
        <f>INDEX(References!$A$2:$C$58,MATCH(INDEX(data!$A$3:$AI$131, MATCH('Table for manuscript'!$C5, data!$C$3:$C$131,0), MATCH('Table for manuscript'!G$1, data!$A$3:$AI$3,0)), References!$C$2:$C$58,0),2)</f>
        <v>[2]</v>
      </c>
      <c r="H5" s="111">
        <f>INDEX(data!$A$3:$AI$131, MATCH('Table for manuscript'!$C5, data!$C$3:$C$131,0), MATCH('Table for manuscript'!H$1, data!$A$3:$AI$3,0))/100</f>
        <v>0.81</v>
      </c>
      <c r="I5" s="113">
        <f>INDEX(data!$A$3:$AI$131, MATCH('Table for manuscript'!$C5, data!$C$3:$C$131,0), MATCH('Table for manuscript'!I$1, data!$A$3:$AI$3,0))</f>
        <v>580674.79693827161</v>
      </c>
      <c r="J5" s="112">
        <f>INDEX(data!$A$3:$AI$131, MATCH('Table for manuscript'!$C5, data!$C$3:$C$131,0), MATCH('Table for manuscript'!J$1, data!$A$3:$AI$3,0))</f>
        <v>152.74284914250163</v>
      </c>
      <c r="K5" s="114">
        <f>INDEX(data!$A$3:$AI$131, MATCH('Table for manuscript'!$C5, data!$C$3:$C$131,0), MATCH('Table for manuscript'!K$1, data!$A$3:$AI$3,0))</f>
        <v>6</v>
      </c>
      <c r="L5" s="114">
        <f>INDEX(data!$A$3:$AI$131, MATCH('Table for manuscript'!$C5, data!$C$3:$C$131,0), MATCH('Table for manuscript'!L$1, data!$A$3:$AI$3,0))</f>
        <v>4</v>
      </c>
      <c r="M5" s="114">
        <f>INDEX(data!$A$3:$AI$131, MATCH('Table for manuscript'!$C5, data!$C$3:$C$131,0), MATCH('Table for manuscript'!M$1, data!$A$3:$AI$3,0))</f>
        <v>0.44999999999999996</v>
      </c>
      <c r="N5" s="114">
        <f>INDEX(data!$A$3:$AI$131, MATCH('Table for manuscript'!$C5, data!$C$3:$C$131,0), MATCH('Table for manuscript'!N$1, data!$A$3:$AI$3,0))</f>
        <v>0</v>
      </c>
      <c r="O5" s="114">
        <f>INDEX(data!$A$3:$AI$131, MATCH('Table for manuscript'!$C5, data!$C$3:$C$131,0), MATCH('Table for manuscript'!O$1, data!$A$3:$AI$3,0))</f>
        <v>0</v>
      </c>
      <c r="P5" s="114">
        <f>INDEX(data!$A$3:$AI$131, MATCH('Table for manuscript'!$C5, data!$C$3:$C$131,0), MATCH('Table for manuscript'!P$1, data!$A$3:$AI$3,0))</f>
        <v>0</v>
      </c>
      <c r="Q5" s="20" t="str">
        <f>INDEX(data!$A$3:$AI$131, MATCH('Table for manuscript'!$C5, data!$C$3:$C$131,0), MATCH('Table for manuscript'!Q$1, data!$A$3:$AI$3,0))</f>
        <v>Universal ART (all identified HIV-infected individuals)</v>
      </c>
    </row>
    <row r="6" spans="1:17">
      <c r="A6" s="91">
        <v>4</v>
      </c>
      <c r="B6" s="91" t="s">
        <v>256</v>
      </c>
      <c r="C6" s="91" t="s">
        <v>649</v>
      </c>
      <c r="D6" s="110">
        <f>INDEX(data!$A$3:$AI$131, MATCH('Table for manuscript'!$C6, data!$C$3:$C$131,0), MATCH('Table for manuscript'!D$1, data!$A$3:$AI$3,0))</f>
        <v>0.58622679981792303</v>
      </c>
      <c r="E6" s="108">
        <f>INDEX(data!$A$3:$AI$131, MATCH('Table for manuscript'!$C6, data!$C$3:$C$131,0), MATCH('Table for manuscript'!E$1, data!$A$3:$AI$3,0))</f>
        <v>211.02489859731463</v>
      </c>
      <c r="F6" s="109">
        <f>INDEX(data!$A$3:$AI$131, MATCH('Table for manuscript'!$C6, data!$C$3:$C$131,0), MATCH('Table for manuscript'!F$1, data!$A$3:$AI$3,0))</f>
        <v>359.97142857142859</v>
      </c>
      <c r="G6" s="110" t="str">
        <f>INDEX(References!$A$2:$C$58,MATCH(INDEX(data!$A$3:$AI$131, MATCH('Table for manuscript'!$C6, data!$C$3:$C$131,0), MATCH('Table for manuscript'!G$1, data!$A$3:$AI$3,0)), References!$C$2:$C$58,0),2)</f>
        <v>[2]</v>
      </c>
      <c r="H6" s="111">
        <f>INDEX(data!$A$3:$AI$131, MATCH('Table for manuscript'!$C6, data!$C$3:$C$131,0), MATCH('Table for manuscript'!H$1, data!$A$3:$AI$3,0))/100</f>
        <v>0.85</v>
      </c>
      <c r="I6" s="113">
        <f>INDEX(data!$A$3:$AI$131, MATCH('Table for manuscript'!$C6, data!$C$3:$C$131,0), MATCH('Table for manuscript'!I$1, data!$A$3:$AI$3,0))</f>
        <v>837528.58395294123</v>
      </c>
      <c r="J6" s="112">
        <f>INDEX(data!$A$3:$AI$131, MATCH('Table for manuscript'!$C6, data!$C$3:$C$131,0), MATCH('Table for manuscript'!J$1, data!$A$3:$AI$3,0))</f>
        <v>152.74284914250163</v>
      </c>
      <c r="K6" s="114">
        <f>INDEX(data!$A$3:$AI$131, MATCH('Table for manuscript'!$C6, data!$C$3:$C$131,0), MATCH('Table for manuscript'!K$1, data!$A$3:$AI$3,0))</f>
        <v>6</v>
      </c>
      <c r="L6" s="114">
        <f>INDEX(data!$A$3:$AI$131, MATCH('Table for manuscript'!$C6, data!$C$3:$C$131,0), MATCH('Table for manuscript'!L$1, data!$A$3:$AI$3,0))</f>
        <v>4</v>
      </c>
      <c r="M6" s="114">
        <f>INDEX(data!$A$3:$AI$131, MATCH('Table for manuscript'!$C6, data!$C$3:$C$131,0), MATCH('Table for manuscript'!M$1, data!$A$3:$AI$3,0))</f>
        <v>0.44999999999999996</v>
      </c>
      <c r="N6" s="114">
        <f>INDEX(data!$A$3:$AI$131, MATCH('Table for manuscript'!$C6, data!$C$3:$C$131,0), MATCH('Table for manuscript'!N$1, data!$A$3:$AI$3,0))</f>
        <v>0</v>
      </c>
      <c r="O6" s="114">
        <f>INDEX(data!$A$3:$AI$131, MATCH('Table for manuscript'!$C6, data!$C$3:$C$131,0), MATCH('Table for manuscript'!O$1, data!$A$3:$AI$3,0))</f>
        <v>0</v>
      </c>
      <c r="P6" s="114">
        <f>INDEX(data!$A$3:$AI$131, MATCH('Table for manuscript'!$C6, data!$C$3:$C$131,0), MATCH('Table for manuscript'!P$1, data!$A$3:$AI$3,0))</f>
        <v>0</v>
      </c>
      <c r="Q6" s="20" t="str">
        <f>INDEX(data!$A$3:$AI$131, MATCH('Table for manuscript'!$C6, data!$C$3:$C$131,0), MATCH('Table for manuscript'!Q$1, data!$A$3:$AI$3,0))</f>
        <v>Universal ART (all identified HIV-infected individuals)</v>
      </c>
    </row>
    <row r="7" spans="1:17">
      <c r="A7" s="91">
        <v>5</v>
      </c>
      <c r="B7" s="91" t="s">
        <v>256</v>
      </c>
      <c r="C7" s="91" t="s">
        <v>557</v>
      </c>
      <c r="D7" s="110">
        <f>INDEX(data!$A$3:$AI$131, MATCH('Table for manuscript'!$C7, data!$C$3:$C$131,0), MATCH('Table for manuscript'!D$1, data!$A$3:$AI$3,0))</f>
        <v>0.46441318067330578</v>
      </c>
      <c r="E7" s="108">
        <f>INDEX(data!$A$3:$AI$131, MATCH('Table for manuscript'!$C7, data!$C$3:$C$131,0), MATCH('Table for manuscript'!E$1, data!$A$3:$AI$3,0))</f>
        <v>44.685031975682477</v>
      </c>
      <c r="F7" s="109">
        <f>INDEX(data!$A$3:$AI$131, MATCH('Table for manuscript'!$C7, data!$C$3:$C$131,0), MATCH('Table for manuscript'!F$1, data!$A$3:$AI$3,0))</f>
        <v>96.21826820439972</v>
      </c>
      <c r="G7" s="110" t="str">
        <f>INDEX(References!$A$2:$C$58,MATCH(INDEX(data!$A$3:$AI$131, MATCH('Table for manuscript'!$C7, data!$C$3:$C$131,0), MATCH('Table for manuscript'!G$1, data!$A$3:$AI$3,0)), References!$C$2:$C$58,0),2)</f>
        <v>[3]</v>
      </c>
      <c r="H7" s="111">
        <f>INDEX(data!$A$3:$AI$131, MATCH('Table for manuscript'!$C7, data!$C$3:$C$131,0), MATCH('Table for manuscript'!H$1, data!$A$3:$AI$3,0))/100</f>
        <v>1</v>
      </c>
      <c r="I7" s="113">
        <f>INDEX(data!$A$3:$AI$131, MATCH('Table for manuscript'!$C7, data!$C$3:$C$131,0), MATCH('Table for manuscript'!I$1, data!$A$3:$AI$3,0))</f>
        <v>415836</v>
      </c>
      <c r="J7" s="112">
        <f>INDEX(data!$A$3:$AI$131, MATCH('Table for manuscript'!$C7, data!$C$3:$C$131,0), MATCH('Table for manuscript'!J$1, data!$A$3:$AI$3,0))</f>
        <v>6.7649999999999997</v>
      </c>
      <c r="K7" s="114">
        <f>INDEX(data!$A$3:$AI$131, MATCH('Table for manuscript'!$C7, data!$C$3:$C$131,0), MATCH('Table for manuscript'!K$1, data!$A$3:$AI$3,0))</f>
        <v>0.1</v>
      </c>
      <c r="L7" s="114">
        <f>INDEX(data!$A$3:$AI$131, MATCH('Table for manuscript'!$C7, data!$C$3:$C$131,0), MATCH('Table for manuscript'!L$1, data!$A$3:$AI$3,0))</f>
        <v>0</v>
      </c>
      <c r="M7" s="114">
        <f>INDEX(data!$A$3:$AI$131, MATCH('Table for manuscript'!$C7, data!$C$3:$C$131,0), MATCH('Table for manuscript'!M$1, data!$A$3:$AI$3,0))</f>
        <v>0</v>
      </c>
      <c r="N7" s="114">
        <f>INDEX(data!$A$3:$AI$131, MATCH('Table for manuscript'!$C7, data!$C$3:$C$131,0), MATCH('Table for manuscript'!N$1, data!$A$3:$AI$3,0))</f>
        <v>0.2</v>
      </c>
      <c r="O7" s="114">
        <f>INDEX(data!$A$3:$AI$131, MATCH('Table for manuscript'!$C7, data!$C$3:$C$131,0), MATCH('Table for manuscript'!O$1, data!$A$3:$AI$3,0))</f>
        <v>0</v>
      </c>
      <c r="P7" s="114">
        <f>INDEX(data!$A$3:$AI$131, MATCH('Table for manuscript'!$C7, data!$C$3:$C$131,0), MATCH('Table for manuscript'!P$1, data!$A$3:$AI$3,0))</f>
        <v>0</v>
      </c>
      <c r="Q7" s="20" t="str">
        <f>INDEX(data!$A$3:$AI$131, MATCH('Table for manuscript'!$C7, data!$C$3:$C$131,0), MATCH('Table for manuscript'!Q$1, data!$A$3:$AI$3,0))</f>
        <v>Blood safety</v>
      </c>
    </row>
    <row r="8" spans="1:17">
      <c r="A8" s="91">
        <v>6</v>
      </c>
      <c r="B8" s="91" t="s">
        <v>256</v>
      </c>
      <c r="C8" s="91" t="s">
        <v>612</v>
      </c>
      <c r="D8" s="110">
        <f>INDEX(data!$A$3:$AI$131, MATCH('Table for manuscript'!$C8, data!$C$3:$C$131,0), MATCH('Table for manuscript'!D$1, data!$A$3:$AI$3,0))</f>
        <v>1.7817485307089837E-2</v>
      </c>
      <c r="E8" s="108">
        <f>INDEX(data!$A$3:$AI$131, MATCH('Table for manuscript'!$C8, data!$C$3:$C$131,0), MATCH('Table for manuscript'!E$1, data!$A$3:$AI$3,0))</f>
        <v>0.79705486117776492</v>
      </c>
      <c r="F8" s="109">
        <f>INDEX(data!$A$3:$AI$131, MATCH('Table for manuscript'!$C8, data!$C$3:$C$131,0), MATCH('Table for manuscript'!F$1, data!$A$3:$AI$3,0))</f>
        <v>44.734419444735288</v>
      </c>
      <c r="G8" s="110" t="str">
        <f>INDEX(References!$A$2:$C$58,MATCH(INDEX(data!$A$3:$AI$131, MATCH('Table for manuscript'!$C8, data!$C$3:$C$131,0), MATCH('Table for manuscript'!G$1, data!$A$3:$AI$3,0)), References!$C$2:$C$58,0),2)</f>
        <v>[1]</v>
      </c>
      <c r="H8" s="111">
        <f>INDEX(data!$A$3:$AI$131, MATCH('Table for manuscript'!$C8, data!$C$3:$C$131,0), MATCH('Table for manuscript'!H$1, data!$A$3:$AI$3,0))/100</f>
        <v>0.75</v>
      </c>
      <c r="I8" s="113">
        <f>INDEX(data!$A$3:$AI$131, MATCH('Table for manuscript'!$C8, data!$C$3:$C$131,0), MATCH('Table for manuscript'!I$1, data!$A$3:$AI$3,0))</f>
        <v>21985281.554693334</v>
      </c>
      <c r="J8" s="112">
        <f>INDEX(data!$A$3:$AI$131, MATCH('Table for manuscript'!$C8, data!$C$3:$C$131,0), MATCH('Table for manuscript'!J$1, data!$A$3:$AI$3,0))</f>
        <v>14.388009236001633</v>
      </c>
      <c r="K8" s="114">
        <f>INDEX(data!$A$3:$AI$131, MATCH('Table for manuscript'!$C8, data!$C$3:$C$131,0), MATCH('Table for manuscript'!K$1, data!$A$3:$AI$3,0))</f>
        <v>0</v>
      </c>
      <c r="L8" s="114">
        <f>INDEX(data!$A$3:$AI$131, MATCH('Table for manuscript'!$C8, data!$C$3:$C$131,0), MATCH('Table for manuscript'!L$1, data!$A$3:$AI$3,0))</f>
        <v>0</v>
      </c>
      <c r="M8" s="114">
        <f>INDEX(data!$A$3:$AI$131, MATCH('Table for manuscript'!$C8, data!$C$3:$C$131,0), MATCH('Table for manuscript'!M$1, data!$A$3:$AI$3,0))</f>
        <v>0</v>
      </c>
      <c r="N8" s="114">
        <f>INDEX(data!$A$3:$AI$131, MATCH('Table for manuscript'!$C8, data!$C$3:$C$131,0), MATCH('Table for manuscript'!N$1, data!$A$3:$AI$3,0))</f>
        <v>0</v>
      </c>
      <c r="O8" s="114">
        <f>INDEX(data!$A$3:$AI$131, MATCH('Table for manuscript'!$C8, data!$C$3:$C$131,0), MATCH('Table for manuscript'!O$1, data!$A$3:$AI$3,0))</f>
        <v>0</v>
      </c>
      <c r="P8" s="114">
        <f>INDEX(data!$A$3:$AI$131, MATCH('Table for manuscript'!$C8, data!$C$3:$C$131,0), MATCH('Table for manuscript'!P$1, data!$A$3:$AI$3,0))</f>
        <v>0</v>
      </c>
      <c r="Q8" s="20" t="str">
        <f>INDEX(data!$A$3:$AI$131, MATCH('Table for manuscript'!$C8, data!$C$3:$C$131,0), MATCH('Table for manuscript'!Q$1, data!$A$3:$AI$3,0))</f>
        <v>Voluntary counselling and testing (95%) - Performed in primary care clinics for anyone requesting the services; includes training of health workers; based on rapid test; number of tests over five year period assumed to be twice average annual prevalence</v>
      </c>
    </row>
    <row r="9" spans="1:17">
      <c r="A9" s="91">
        <v>7</v>
      </c>
      <c r="B9" s="91" t="s">
        <v>256</v>
      </c>
      <c r="C9" s="91" t="s">
        <v>652</v>
      </c>
      <c r="D9" s="110">
        <f>INDEX(data!$A$3:$AI$131, MATCH('Table for manuscript'!$C9, data!$C$3:$C$131,0), MATCH('Table for manuscript'!D$1, data!$A$3:$AI$3,0))</f>
        <v>6.8609999999999998</v>
      </c>
      <c r="E9" s="108">
        <f>INDEX(data!$A$3:$AI$131, MATCH('Table for manuscript'!$C9, data!$C$3:$C$131,0), MATCH('Table for manuscript'!E$1, data!$A$3:$AI$3,0))</f>
        <v>5541.1979699999993</v>
      </c>
      <c r="F9" s="109">
        <f>INDEX(data!$A$3:$AI$131, MATCH('Table for manuscript'!$C9, data!$C$3:$C$131,0), MATCH('Table for manuscript'!F$1, data!$A$3:$AI$3,0))</f>
        <v>807.63707477044159</v>
      </c>
      <c r="G9" s="110" t="str">
        <f>INDEX(References!$A$2:$C$58,MATCH(INDEX(data!$A$3:$AI$131, MATCH('Table for manuscript'!$C9, data!$C$3:$C$131,0), MATCH('Table for manuscript'!G$1, data!$A$3:$AI$3,0)), References!$C$2:$C$58,0),2)</f>
        <v>[4]</v>
      </c>
      <c r="H9" s="111">
        <f>INDEX(data!$A$3:$AI$131, MATCH('Table for manuscript'!$C9, data!$C$3:$C$131,0), MATCH('Table for manuscript'!H$1, data!$A$3:$AI$3,0))/100</f>
        <v>0.85</v>
      </c>
      <c r="I9" s="113">
        <f>INDEX(data!$A$3:$AI$131, MATCH('Table for manuscript'!$C9, data!$C$3:$C$131,0), MATCH('Table for manuscript'!I$1, data!$A$3:$AI$3,0))</f>
        <v>1418203.3808912127</v>
      </c>
      <c r="J9" s="112">
        <f>INDEX(data!$A$3:$AI$131, MATCH('Table for manuscript'!$C9, data!$C$3:$C$131,0), MATCH('Table for manuscript'!J$1, data!$A$3:$AI$3,0))</f>
        <v>647.58500000000004</v>
      </c>
      <c r="K9" s="114">
        <f>INDEX(data!$A$3:$AI$131, MATCH('Table for manuscript'!$C9, data!$C$3:$C$131,0), MATCH('Table for manuscript'!K$1, data!$A$3:$AI$3,0))</f>
        <v>4.5</v>
      </c>
      <c r="L9" s="114">
        <f>INDEX(data!$A$3:$AI$131, MATCH('Table for manuscript'!$C9, data!$C$3:$C$131,0), MATCH('Table for manuscript'!L$1, data!$A$3:$AI$3,0))</f>
        <v>0</v>
      </c>
      <c r="M9" s="114">
        <f>INDEX(data!$A$3:$AI$131, MATCH('Table for manuscript'!$C9, data!$C$3:$C$131,0), MATCH('Table for manuscript'!M$1, data!$A$3:$AI$3,0))</f>
        <v>0</v>
      </c>
      <c r="N9" s="114">
        <f>INDEX(data!$A$3:$AI$131, MATCH('Table for manuscript'!$C9, data!$C$3:$C$131,0), MATCH('Table for manuscript'!N$1, data!$A$3:$AI$3,0))</f>
        <v>0</v>
      </c>
      <c r="O9" s="114">
        <f>INDEX(data!$A$3:$AI$131, MATCH('Table for manuscript'!$C9, data!$C$3:$C$131,0), MATCH('Table for manuscript'!O$1, data!$A$3:$AI$3,0))</f>
        <v>0</v>
      </c>
      <c r="P9" s="114">
        <f>INDEX(data!$A$3:$AI$131, MATCH('Table for manuscript'!$C9, data!$C$3:$C$131,0), MATCH('Table for manuscript'!P$1, data!$A$3:$AI$3,0))</f>
        <v>0</v>
      </c>
      <c r="Q9" s="20" t="str">
        <f>INDEX(data!$A$3:$AI$131, MATCH('Table for manuscript'!$C9, data!$C$3:$C$131,0), MATCH('Table for manuscript'!Q$1, data!$A$3:$AI$3,0))</f>
        <v>Home based highly active anti-retroviral therapy (HAART) added to a package of home based care (HBAC) and cotrimoxazole prophylaxis</v>
      </c>
    </row>
    <row r="10" spans="1:17">
      <c r="A10" s="91">
        <v>8</v>
      </c>
      <c r="B10" s="91" t="s">
        <v>256</v>
      </c>
      <c r="C10" s="91" t="s">
        <v>593</v>
      </c>
      <c r="D10" s="110">
        <f>INDEX(data!$A$3:$AI$131, MATCH('Table for manuscript'!$C10, data!$C$3:$C$131,0), MATCH('Table for manuscript'!D$1, data!$A$3:$AI$3,0))</f>
        <v>6.87</v>
      </c>
      <c r="E10" s="108">
        <f>INDEX(data!$A$3:$AI$131, MATCH('Table for manuscript'!$C10, data!$C$3:$C$131,0), MATCH('Table for manuscript'!E$1, data!$A$3:$AI$3,0))</f>
        <v>372.07188000000002</v>
      </c>
      <c r="F10" s="109">
        <f>INDEX(data!$A$3:$AI$131, MATCH('Table for manuscript'!$C10, data!$C$3:$C$131,0), MATCH('Table for manuscript'!F$1, data!$A$3:$AI$3,0))</f>
        <v>54.158934497816595</v>
      </c>
      <c r="G10" s="110" t="str">
        <f>INDEX(References!$A$2:$C$58,MATCH(INDEX(data!$A$3:$AI$131, MATCH('Table for manuscript'!$C10, data!$C$3:$C$131,0), MATCH('Table for manuscript'!G$1, data!$A$3:$AI$3,0)), References!$C$2:$C$58,0),2)</f>
        <v>[5]</v>
      </c>
      <c r="H10" s="111">
        <f>INDEX(data!$A$3:$AI$131, MATCH('Table for manuscript'!$C10, data!$C$3:$C$131,0), MATCH('Table for manuscript'!H$1, data!$A$3:$AI$3,0))/100</f>
        <v>0.75</v>
      </c>
      <c r="I10" s="113">
        <f>INDEX(data!$A$3:$AI$131, MATCH('Table for manuscript'!$C10, data!$C$3:$C$131,0), MATCH('Table for manuscript'!I$1, data!$A$3:$AI$3,0))</f>
        <v>2215</v>
      </c>
      <c r="J10" s="112">
        <f>INDEX(data!$A$3:$AI$131, MATCH('Table for manuscript'!$C10, data!$C$3:$C$131,0), MATCH('Table for manuscript'!J$1, data!$A$3:$AI$3,0))</f>
        <v>88.788826122594855</v>
      </c>
      <c r="K10" s="114">
        <f>INDEX(data!$A$3:$AI$131, MATCH('Table for manuscript'!$C10, data!$C$3:$C$131,0), MATCH('Table for manuscript'!K$1, data!$A$3:$AI$3,0))</f>
        <v>0</v>
      </c>
      <c r="L10" s="114">
        <f>INDEX(data!$A$3:$AI$131, MATCH('Table for manuscript'!$C10, data!$C$3:$C$131,0), MATCH('Table for manuscript'!L$1, data!$A$3:$AI$3,0))</f>
        <v>0</v>
      </c>
      <c r="M10" s="114">
        <f>INDEX(data!$A$3:$AI$131, MATCH('Table for manuscript'!$C10, data!$C$3:$C$131,0), MATCH('Table for manuscript'!M$1, data!$A$3:$AI$3,0))</f>
        <v>0</v>
      </c>
      <c r="N10" s="114">
        <f>INDEX(data!$A$3:$AI$131, MATCH('Table for manuscript'!$C10, data!$C$3:$C$131,0), MATCH('Table for manuscript'!N$1, data!$A$3:$AI$3,0))</f>
        <v>0</v>
      </c>
      <c r="O10" s="114">
        <f>INDEX(data!$A$3:$AI$131, MATCH('Table for manuscript'!$C10, data!$C$3:$C$131,0), MATCH('Table for manuscript'!O$1, data!$A$3:$AI$3,0))</f>
        <v>0</v>
      </c>
      <c r="P10" s="114">
        <f>INDEX(data!$A$3:$AI$131, MATCH('Table for manuscript'!$C10, data!$C$3:$C$131,0), MATCH('Table for manuscript'!P$1, data!$A$3:$AI$3,0))</f>
        <v>0</v>
      </c>
      <c r="Q10" s="20" t="str">
        <f>INDEX(data!$A$3:$AI$131, MATCH('Table for manuscript'!$C10, data!$C$3:$C$131,0), MATCH('Table for manuscript'!Q$1, data!$A$3:$AI$3,0))</f>
        <v>Avahan HIV prevention programme- peer-led outreach, education and condom distribution, free treatment of sexually transmitted infections (STIs), free commodity supplies (condoms, STI drugs), and facilitation of community mobilization</v>
      </c>
    </row>
    <row r="11" spans="1:17">
      <c r="A11" s="91">
        <v>9</v>
      </c>
      <c r="B11" s="91" t="s">
        <v>256</v>
      </c>
      <c r="C11" s="91" t="s">
        <v>601</v>
      </c>
      <c r="D11" s="110">
        <f>INDEX(data!$A$3:$AI$131, MATCH('Table for manuscript'!$C11, data!$C$3:$C$131,0), MATCH('Table for manuscript'!D$1, data!$A$3:$AI$3,0))</f>
        <v>6.87</v>
      </c>
      <c r="E11" s="108">
        <f>INDEX(data!$A$3:$AI$131, MATCH('Table for manuscript'!$C11, data!$C$3:$C$131,0), MATCH('Table for manuscript'!E$1, data!$A$3:$AI$3,0))</f>
        <v>372.07188000000002</v>
      </c>
      <c r="F11" s="109">
        <f>INDEX(data!$A$3:$AI$131, MATCH('Table for manuscript'!$C11, data!$C$3:$C$131,0), MATCH('Table for manuscript'!F$1, data!$A$3:$AI$3,0))</f>
        <v>54.158934497816595</v>
      </c>
      <c r="G11" s="110" t="str">
        <f>INDEX(References!$A$2:$C$58,MATCH(INDEX(data!$A$3:$AI$131, MATCH('Table for manuscript'!$C11, data!$C$3:$C$131,0), MATCH('Table for manuscript'!G$1, data!$A$3:$AI$3,0)), References!$C$2:$C$58,0),2)</f>
        <v>[5]</v>
      </c>
      <c r="H11" s="111">
        <f>INDEX(data!$A$3:$AI$131, MATCH('Table for manuscript'!$C11, data!$C$3:$C$131,0), MATCH('Table for manuscript'!H$1, data!$A$3:$AI$3,0))/100</f>
        <v>0.75</v>
      </c>
      <c r="I11" s="113">
        <f>INDEX(data!$A$3:$AI$131, MATCH('Table for manuscript'!$C11, data!$C$3:$C$131,0), MATCH('Table for manuscript'!I$1, data!$A$3:$AI$3,0))</f>
        <v>24100</v>
      </c>
      <c r="J11" s="112">
        <f>INDEX(data!$A$3:$AI$131, MATCH('Table for manuscript'!$C11, data!$C$3:$C$131,0), MATCH('Table for manuscript'!J$1, data!$A$3:$AI$3,0))</f>
        <v>118.37553777596084</v>
      </c>
      <c r="K11" s="114">
        <f>INDEX(data!$A$3:$AI$131, MATCH('Table for manuscript'!$C11, data!$C$3:$C$131,0), MATCH('Table for manuscript'!K$1, data!$A$3:$AI$3,0))</f>
        <v>0</v>
      </c>
      <c r="L11" s="114">
        <f>INDEX(data!$A$3:$AI$131, MATCH('Table for manuscript'!$C11, data!$C$3:$C$131,0), MATCH('Table for manuscript'!L$1, data!$A$3:$AI$3,0))</f>
        <v>0</v>
      </c>
      <c r="M11" s="114">
        <f>INDEX(data!$A$3:$AI$131, MATCH('Table for manuscript'!$C11, data!$C$3:$C$131,0), MATCH('Table for manuscript'!M$1, data!$A$3:$AI$3,0))</f>
        <v>0</v>
      </c>
      <c r="N11" s="114">
        <f>INDEX(data!$A$3:$AI$131, MATCH('Table for manuscript'!$C11, data!$C$3:$C$131,0), MATCH('Table for manuscript'!N$1, data!$A$3:$AI$3,0))</f>
        <v>0</v>
      </c>
      <c r="O11" s="114">
        <f>INDEX(data!$A$3:$AI$131, MATCH('Table for manuscript'!$C11, data!$C$3:$C$131,0), MATCH('Table for manuscript'!O$1, data!$A$3:$AI$3,0))</f>
        <v>0</v>
      </c>
      <c r="P11" s="114">
        <f>INDEX(data!$A$3:$AI$131, MATCH('Table for manuscript'!$C11, data!$C$3:$C$131,0), MATCH('Table for manuscript'!P$1, data!$A$3:$AI$3,0))</f>
        <v>0</v>
      </c>
      <c r="Q11" s="20" t="str">
        <f>INDEX(data!$A$3:$AI$131, MATCH('Table for manuscript'!$C11, data!$C$3:$C$131,0), MATCH('Table for manuscript'!Q$1, data!$A$3:$AI$3,0))</f>
        <v>Avahan HIV prevention programme- peer-led outreach, education and condom distribution, free treatment of sexually transmitted infections (STIs), free commodity supplies (condoms, STI drugs), and facilitation of community mobilization</v>
      </c>
    </row>
    <row r="12" spans="1:17">
      <c r="A12" s="91">
        <v>10</v>
      </c>
      <c r="B12" s="91" t="s">
        <v>256</v>
      </c>
      <c r="C12" s="91" t="s">
        <v>621</v>
      </c>
      <c r="D12" s="110">
        <f>INDEX(data!$A$3:$AI$131, MATCH('Table for manuscript'!$C12, data!$C$3:$C$131,0), MATCH('Table for manuscript'!D$1, data!$A$3:$AI$3,0))</f>
        <v>0.31</v>
      </c>
      <c r="E12" s="108">
        <f>INDEX(data!$A$3:$AI$131, MATCH('Table for manuscript'!$C12, data!$C$3:$C$131,0), MATCH('Table for manuscript'!E$1, data!$A$3:$AI$3,0))</f>
        <v>-94.520809999999997</v>
      </c>
      <c r="F12" s="109">
        <f>INDEX(data!$A$3:$AI$131, MATCH('Table for manuscript'!$C12, data!$C$3:$C$131,0), MATCH('Table for manuscript'!F$1, data!$A$3:$AI$3,0))</f>
        <v>-304.90583870967743</v>
      </c>
      <c r="G12" s="110" t="str">
        <f>INDEX(References!$A$2:$C$58,MATCH(INDEX(data!$A$3:$AI$131, MATCH('Table for manuscript'!$C12, data!$C$3:$C$131,0), MATCH('Table for manuscript'!G$1, data!$A$3:$AI$3,0)), References!$C$2:$C$58,0),2)</f>
        <v>[6]</v>
      </c>
      <c r="H12" s="111">
        <f>INDEX(data!$A$3:$AI$131, MATCH('Table for manuscript'!$C12, data!$C$3:$C$131,0), MATCH('Table for manuscript'!H$1, data!$A$3:$AI$3,0))/100</f>
        <v>0.4</v>
      </c>
      <c r="I12" s="113">
        <f>INDEX(data!$A$3:$AI$131, MATCH('Table for manuscript'!$C12, data!$C$3:$C$131,0), MATCH('Table for manuscript'!I$1, data!$A$3:$AI$3,0))</f>
        <v>2736460.1308499998</v>
      </c>
      <c r="J12" s="112">
        <f>INDEX(data!$A$3:$AI$131, MATCH('Table for manuscript'!$C12, data!$C$3:$C$131,0), MATCH('Table for manuscript'!J$1, data!$A$3:$AI$3,0))</f>
        <v>10.308060271045226</v>
      </c>
      <c r="K12" s="114">
        <f>INDEX(data!$A$3:$AI$131, MATCH('Table for manuscript'!$C12, data!$C$3:$C$131,0), MATCH('Table for manuscript'!K$1, data!$A$3:$AI$3,0))</f>
        <v>10</v>
      </c>
      <c r="L12" s="114">
        <f>INDEX(data!$A$3:$AI$131, MATCH('Table for manuscript'!$C12, data!$C$3:$C$131,0), MATCH('Table for manuscript'!L$1, data!$A$3:$AI$3,0))</f>
        <v>0</v>
      </c>
      <c r="M12" s="114">
        <f>INDEX(data!$A$3:$AI$131, MATCH('Table for manuscript'!$C12, data!$C$3:$C$131,0), MATCH('Table for manuscript'!M$1, data!$A$3:$AI$3,0))</f>
        <v>0</v>
      </c>
      <c r="N12" s="114">
        <f>INDEX(data!$A$3:$AI$131, MATCH('Table for manuscript'!$C12, data!$C$3:$C$131,0), MATCH('Table for manuscript'!N$1, data!$A$3:$AI$3,0))</f>
        <v>0</v>
      </c>
      <c r="O12" s="114">
        <f>INDEX(data!$A$3:$AI$131, MATCH('Table for manuscript'!$C12, data!$C$3:$C$131,0), MATCH('Table for manuscript'!O$1, data!$A$3:$AI$3,0))</f>
        <v>0</v>
      </c>
      <c r="P12" s="114">
        <f>INDEX(data!$A$3:$AI$131, MATCH('Table for manuscript'!$C12, data!$C$3:$C$131,0), MATCH('Table for manuscript'!P$1, data!$A$3:$AI$3,0))</f>
        <v>0</v>
      </c>
      <c r="Q12" s="20" t="str">
        <f>INDEX(data!$A$3:$AI$131, MATCH('Table for manuscript'!$C12, data!$C$3:$C$131,0), MATCH('Table for manuscript'!Q$1, data!$A$3:$AI$3,0))</f>
        <v>Circumcision for prevention of heterosexual acquisition of HIV</v>
      </c>
    </row>
    <row r="13" spans="1:17">
      <c r="A13" s="91">
        <v>11</v>
      </c>
      <c r="B13" s="91" t="s">
        <v>256</v>
      </c>
      <c r="C13" s="91" t="s">
        <v>540</v>
      </c>
      <c r="D13" s="110">
        <f>INDEX(data!$A$3:$AI$131, MATCH('Table for manuscript'!$C13, data!$C$3:$C$131,0), MATCH('Table for manuscript'!D$1, data!$A$3:$AI$3,0))</f>
        <v>8.4781064642234782E-3</v>
      </c>
      <c r="E13" s="108">
        <f>INDEX(data!$A$3:$AI$131, MATCH('Table for manuscript'!$C13, data!$C$3:$C$131,0), MATCH('Table for manuscript'!E$1, data!$A$3:$AI$3,0))</f>
        <v>1.6607035387747993E-2</v>
      </c>
      <c r="F13" s="109">
        <f>INDEX(data!$A$3:$AI$131, MATCH('Table for manuscript'!$C13, data!$C$3:$C$131,0), MATCH('Table for manuscript'!F$1, data!$A$3:$AI$3,0))</f>
        <v>1.9588142066660228</v>
      </c>
      <c r="G13" s="110" t="str">
        <f>INDEX(References!$A$2:$C$58,MATCH(INDEX(data!$A$3:$AI$131, MATCH('Table for manuscript'!$C13, data!$C$3:$C$131,0), MATCH('Table for manuscript'!G$1, data!$A$3:$AI$3,0)), References!$C$2:$C$58,0),2)</f>
        <v>[1]</v>
      </c>
      <c r="H13" s="111">
        <f>INDEX(data!$A$3:$AI$131, MATCH('Table for manuscript'!$C13, data!$C$3:$C$131,0), MATCH('Table for manuscript'!H$1, data!$A$3:$AI$3,0))/100</f>
        <v>0.71</v>
      </c>
      <c r="I13" s="113">
        <f>INDEX(data!$A$3:$AI$131, MATCH('Table for manuscript'!$C13, data!$C$3:$C$131,0), MATCH('Table for manuscript'!I$1, data!$A$3:$AI$3,0))</f>
        <v>41583600</v>
      </c>
      <c r="J13" s="112">
        <f>INDEX(data!$A$3:$AI$131, MATCH('Table for manuscript'!$C13, data!$C$3:$C$131,0), MATCH('Table for manuscript'!J$1, data!$A$3:$AI$3,0))</f>
        <v>1E-35</v>
      </c>
      <c r="K13" s="114">
        <f>INDEX(data!$A$3:$AI$131, MATCH('Table for manuscript'!$C13, data!$C$3:$C$131,0), MATCH('Table for manuscript'!K$1, data!$A$3:$AI$3,0))</f>
        <v>0</v>
      </c>
      <c r="L13" s="114">
        <f>INDEX(data!$A$3:$AI$131, MATCH('Table for manuscript'!$C13, data!$C$3:$C$131,0), MATCH('Table for manuscript'!L$1, data!$A$3:$AI$3,0))</f>
        <v>0</v>
      </c>
      <c r="M13" s="114">
        <f>INDEX(data!$A$3:$AI$131, MATCH('Table for manuscript'!$C13, data!$C$3:$C$131,0), MATCH('Table for manuscript'!M$1, data!$A$3:$AI$3,0))</f>
        <v>0</v>
      </c>
      <c r="N13" s="114">
        <f>INDEX(data!$A$3:$AI$131, MATCH('Table for manuscript'!$C13, data!$C$3:$C$131,0), MATCH('Table for manuscript'!N$1, data!$A$3:$AI$3,0))</f>
        <v>0</v>
      </c>
      <c r="O13" s="114">
        <f>INDEX(data!$A$3:$AI$131, MATCH('Table for manuscript'!$C13, data!$C$3:$C$131,0), MATCH('Table for manuscript'!O$1, data!$A$3:$AI$3,0))</f>
        <v>0</v>
      </c>
      <c r="P13" s="114">
        <f>INDEX(data!$A$3:$AI$131, MATCH('Table for manuscript'!$C13, data!$C$3:$C$131,0), MATCH('Table for manuscript'!P$1, data!$A$3:$AI$3,0))</f>
        <v>0</v>
      </c>
      <c r="Q13" s="20" t="str">
        <f>INDEX(data!$A$3:$AI$131, MATCH('Table for manuscript'!$C13, data!$C$3:$C$131,0), MATCH('Table for manuscript'!Q$1, data!$A$3:$AI$3,0))</f>
        <v>Television and radio episodes and inserts in key newspapers, repeated every two years (development and administration costs included; effectiveness scaled by proportion of population reporting weekly exposure to radio, television, or newspapers)</v>
      </c>
    </row>
    <row r="14" spans="1:17">
      <c r="A14" s="91">
        <v>12</v>
      </c>
      <c r="B14" s="91" t="s">
        <v>256</v>
      </c>
      <c r="C14" s="91" t="s">
        <v>608</v>
      </c>
      <c r="D14" s="110">
        <f>INDEX(data!$A$3:$AI$131, MATCH('Table for manuscript'!$C14, data!$C$3:$C$131,0), MATCH('Table for manuscript'!D$1, data!$A$3:$AI$3,0))</f>
        <v>29.533925954486651</v>
      </c>
      <c r="E14" s="108">
        <f>INDEX(data!$A$3:$AI$131, MATCH('Table for manuscript'!$C14, data!$C$3:$C$131,0), MATCH('Table for manuscript'!E$1, data!$A$3:$AI$3,0))</f>
        <v>68.200652049233938</v>
      </c>
      <c r="F14" s="109">
        <f>INDEX(data!$A$3:$AI$131, MATCH('Table for manuscript'!$C14, data!$C$3:$C$131,0), MATCH('Table for manuscript'!F$1, data!$A$3:$AI$3,0))</f>
        <v>2.3092308199842706</v>
      </c>
      <c r="G14" s="110" t="str">
        <f>INDEX(References!$A$2:$C$58,MATCH(INDEX(data!$A$3:$AI$131, MATCH('Table for manuscript'!$C14, data!$C$3:$C$131,0), MATCH('Table for manuscript'!G$1, data!$A$3:$AI$3,0)), References!$C$2:$C$58,0),2)</f>
        <v>[1]</v>
      </c>
      <c r="H14" s="111">
        <f>INDEX(data!$A$3:$AI$131, MATCH('Table for manuscript'!$C14, data!$C$3:$C$131,0), MATCH('Table for manuscript'!H$1, data!$A$3:$AI$3,0))/100</f>
        <v>0.71</v>
      </c>
      <c r="I14" s="113">
        <f>INDEX(data!$A$3:$AI$131, MATCH('Table for manuscript'!$C14, data!$C$3:$C$131,0), MATCH('Table for manuscript'!I$1, data!$A$3:$AI$3,0))</f>
        <v>44300</v>
      </c>
      <c r="J14" s="112">
        <f>INDEX(data!$A$3:$AI$131, MATCH('Table for manuscript'!$C14, data!$C$3:$C$131,0), MATCH('Table for manuscript'!J$1, data!$A$3:$AI$3,0))</f>
        <v>9.9999999999999995E-7</v>
      </c>
      <c r="K14" s="114">
        <f>INDEX(data!$A$3:$AI$131, MATCH('Table for manuscript'!$C14, data!$C$3:$C$131,0), MATCH('Table for manuscript'!K$1, data!$A$3:$AI$3,0))</f>
        <v>0</v>
      </c>
      <c r="L14" s="114">
        <f>INDEX(data!$A$3:$AI$131, MATCH('Table for manuscript'!$C14, data!$C$3:$C$131,0), MATCH('Table for manuscript'!L$1, data!$A$3:$AI$3,0))</f>
        <v>0</v>
      </c>
      <c r="M14" s="114">
        <f>INDEX(data!$A$3:$AI$131, MATCH('Table for manuscript'!$C14, data!$C$3:$C$131,0), MATCH('Table for manuscript'!M$1, data!$A$3:$AI$3,0))</f>
        <v>0</v>
      </c>
      <c r="N14" s="114">
        <f>INDEX(data!$A$3:$AI$131, MATCH('Table for manuscript'!$C14, data!$C$3:$C$131,0), MATCH('Table for manuscript'!N$1, data!$A$3:$AI$3,0))</f>
        <v>0</v>
      </c>
      <c r="O14" s="114">
        <f>INDEX(data!$A$3:$AI$131, MATCH('Table for manuscript'!$C14, data!$C$3:$C$131,0), MATCH('Table for manuscript'!O$1, data!$A$3:$AI$3,0))</f>
        <v>0</v>
      </c>
      <c r="P14" s="114">
        <f>INDEX(data!$A$3:$AI$131, MATCH('Table for manuscript'!$C14, data!$C$3:$C$131,0), MATCH('Table for manuscript'!P$1, data!$A$3:$AI$3,0))</f>
        <v>0</v>
      </c>
      <c r="Q14" s="20" t="str">
        <f>INDEX(data!$A$3:$AI$131, MATCH('Table for manuscript'!$C14, data!$C$3:$C$131,0), MATCH('Table for manuscript'!Q$1, data!$A$3:$AI$3,0))</f>
        <v>Peer education for sex workers (95%) - Training of selected sex workers by social workers to undertake peer education; provision of condoms</v>
      </c>
    </row>
    <row r="15" spans="1:17">
      <c r="A15" s="91">
        <v>13</v>
      </c>
      <c r="B15" s="91" t="s">
        <v>256</v>
      </c>
      <c r="C15" s="91" t="s">
        <v>626</v>
      </c>
      <c r="D15" s="110">
        <f>INDEX(data!$A$3:$AI$131, MATCH('Table for manuscript'!$C15, data!$C$3:$C$131,0), MATCH('Table for manuscript'!D$1, data!$A$3:$AI$3,0))</f>
        <v>8.58</v>
      </c>
      <c r="E15" s="108">
        <f>INDEX(data!$A$3:$AI$131, MATCH('Table for manuscript'!$C15, data!$C$3:$C$131,0), MATCH('Table for manuscript'!E$1, data!$A$3:$AI$3,0))</f>
        <v>334.27800000000002</v>
      </c>
      <c r="F15" s="109">
        <f>INDEX(data!$A$3:$AI$131, MATCH('Table for manuscript'!$C15, data!$C$3:$C$131,0), MATCH('Table for manuscript'!F$1, data!$A$3:$AI$3,0))</f>
        <v>38.960139860139861</v>
      </c>
      <c r="G15" s="110" t="str">
        <f>INDEX(References!$A$2:$C$58,MATCH(INDEX(data!$A$3:$AI$131, MATCH('Table for manuscript'!$C15, data!$C$3:$C$131,0), MATCH('Table for manuscript'!G$1, data!$A$3:$AI$3,0)), References!$C$2:$C$58,0),2)</f>
        <v>[7]</v>
      </c>
      <c r="H15" s="111">
        <f>INDEX(data!$A$3:$AI$131, MATCH('Table for manuscript'!$C15, data!$C$3:$C$131,0), MATCH('Table for manuscript'!H$1, data!$A$3:$AI$3,0))/100</f>
        <v>0.98749979999999993</v>
      </c>
      <c r="I15" s="113">
        <f>INDEX(data!$A$3:$AI$131, MATCH('Table for manuscript'!$C15, data!$C$3:$C$131,0), MATCH('Table for manuscript'!I$1, data!$A$3:$AI$3,0))</f>
        <v>74517.289066792728</v>
      </c>
      <c r="J15" s="112">
        <f>INDEX(data!$A$3:$AI$131, MATCH('Table for manuscript'!$C15, data!$C$3:$C$131,0), MATCH('Table for manuscript'!J$1, data!$A$3:$AI$3,0))</f>
        <v>21.95593003137849</v>
      </c>
      <c r="K15" s="114">
        <f>INDEX(data!$A$3:$AI$131, MATCH('Table for manuscript'!$C15, data!$C$3:$C$131,0), MATCH('Table for manuscript'!K$1, data!$A$3:$AI$3,0))</f>
        <v>3</v>
      </c>
      <c r="L15" s="114">
        <f>INDEX(data!$A$3:$AI$131, MATCH('Table for manuscript'!$C15, data!$C$3:$C$131,0), MATCH('Table for manuscript'!L$1, data!$A$3:$AI$3,0))</f>
        <v>10</v>
      </c>
      <c r="M15" s="114">
        <f>INDEX(data!$A$3:$AI$131, MATCH('Table for manuscript'!$C15, data!$C$3:$C$131,0), MATCH('Table for manuscript'!M$1, data!$A$3:$AI$3,0))</f>
        <v>0.44999999999999996</v>
      </c>
      <c r="N15" s="114">
        <f>INDEX(data!$A$3:$AI$131, MATCH('Table for manuscript'!$C15, data!$C$3:$C$131,0), MATCH('Table for manuscript'!N$1, data!$A$3:$AI$3,0))</f>
        <v>0</v>
      </c>
      <c r="O15" s="114">
        <f>INDEX(data!$A$3:$AI$131, MATCH('Table for manuscript'!$C15, data!$C$3:$C$131,0), MATCH('Table for manuscript'!O$1, data!$A$3:$AI$3,0))</f>
        <v>0</v>
      </c>
      <c r="P15" s="114">
        <f>INDEX(data!$A$3:$AI$131, MATCH('Table for manuscript'!$C15, data!$C$3:$C$131,0), MATCH('Table for manuscript'!P$1, data!$A$3:$AI$3,0))</f>
        <v>0</v>
      </c>
      <c r="Q15" s="20" t="str">
        <f>INDEX(data!$A$3:$AI$131, MATCH('Table for manuscript'!$C15, data!$C$3:$C$131,0), MATCH('Table for manuscript'!Q$1, data!$A$3:$AI$3,0))</f>
        <v>18-month antiretroviral therapy (ART) to prevent mother-to-child HIV transmission. A combination of zidovudine and lamivudine with either efavirenz or nevirapine</v>
      </c>
    </row>
    <row r="16" spans="1:17">
      <c r="A16" s="91">
        <v>14</v>
      </c>
      <c r="B16" s="91" t="s">
        <v>256</v>
      </c>
      <c r="C16" s="91" t="s">
        <v>633</v>
      </c>
      <c r="D16" s="110">
        <f>INDEX(data!$A$3:$AI$131, MATCH('Table for manuscript'!$C16, data!$C$3:$C$131,0), MATCH('Table for manuscript'!D$1, data!$A$3:$AI$3,0))</f>
        <v>16.201620162016201</v>
      </c>
      <c r="E16" s="108">
        <f>INDEX(data!$A$3:$AI$131, MATCH('Table for manuscript'!$C16, data!$C$3:$C$131,0), MATCH('Table for manuscript'!E$1, data!$A$3:$AI$3,0))</f>
        <v>34091.809180918091</v>
      </c>
      <c r="F16" s="109">
        <f>INDEX(data!$A$3:$AI$131, MATCH('Table for manuscript'!$C16, data!$C$3:$C$131,0), MATCH('Table for manuscript'!F$1, data!$A$3:$AI$3,0))</f>
        <v>2104.2222222222222</v>
      </c>
      <c r="G16" s="110" t="str">
        <f>INDEX(References!$A$2:$C$58,MATCH(INDEX(data!$A$3:$AI$131, MATCH('Table for manuscript'!$C16, data!$C$3:$C$131,0), MATCH('Table for manuscript'!G$1, data!$A$3:$AI$3,0)), References!$C$2:$C$58,0),2)</f>
        <v>[8]</v>
      </c>
      <c r="H16" s="111">
        <f>INDEX(data!$A$3:$AI$131, MATCH('Table for manuscript'!$C16, data!$C$3:$C$131,0), MATCH('Table for manuscript'!H$1, data!$A$3:$AI$3,0))/100</f>
        <v>0.9</v>
      </c>
      <c r="I16" s="113">
        <f>INDEX(data!$A$3:$AI$131, MATCH('Table for manuscript'!$C16, data!$C$3:$C$131,0), MATCH('Table for manuscript'!I$1, data!$A$3:$AI$3,0))</f>
        <v>1111</v>
      </c>
      <c r="J16" s="112">
        <f>INDEX(data!$A$3:$AI$131, MATCH('Table for manuscript'!$C16, data!$C$3:$C$131,0), MATCH('Table for manuscript'!J$1, data!$A$3:$AI$3,0))</f>
        <v>101</v>
      </c>
      <c r="K16" s="114">
        <f>INDEX(data!$A$3:$AI$131, MATCH('Table for manuscript'!$C16, data!$C$3:$C$131,0), MATCH('Table for manuscript'!K$1, data!$A$3:$AI$3,0))</f>
        <v>0</v>
      </c>
      <c r="L16" s="114">
        <f>INDEX(data!$A$3:$AI$131, MATCH('Table for manuscript'!$C16, data!$C$3:$C$131,0), MATCH('Table for manuscript'!L$1, data!$A$3:$AI$3,0))</f>
        <v>0</v>
      </c>
      <c r="M16" s="114">
        <f>INDEX(data!$A$3:$AI$131, MATCH('Table for manuscript'!$C16, data!$C$3:$C$131,0), MATCH('Table for manuscript'!M$1, data!$A$3:$AI$3,0))</f>
        <v>0</v>
      </c>
      <c r="N16" s="114">
        <f>INDEX(data!$A$3:$AI$131, MATCH('Table for manuscript'!$C16, data!$C$3:$C$131,0), MATCH('Table for manuscript'!N$1, data!$A$3:$AI$3,0))</f>
        <v>0</v>
      </c>
      <c r="O16" s="114">
        <f>INDEX(data!$A$3:$AI$131, MATCH('Table for manuscript'!$C16, data!$C$3:$C$131,0), MATCH('Table for manuscript'!O$1, data!$A$3:$AI$3,0))</f>
        <v>0</v>
      </c>
      <c r="P16" s="114">
        <f>INDEX(data!$A$3:$AI$131, MATCH('Table for manuscript'!$C16, data!$C$3:$C$131,0), MATCH('Table for manuscript'!P$1, data!$A$3:$AI$3,0))</f>
        <v>0</v>
      </c>
      <c r="Q16" s="20" t="str">
        <f>INDEX(data!$A$3:$AI$131, MATCH('Table for manuscript'!$C16, data!$C$3:$C$131,0), MATCH('Table for manuscript'!Q$1, data!$A$3:$AI$3,0))</f>
        <v>Pre-exposure prophylaxis (PrEP) for high-risk serodiscordant couples and high-risk couples + antiretroviral therapy (ART) use (40%)</v>
      </c>
    </row>
    <row r="17" spans="1:17">
      <c r="A17" s="91">
        <v>15</v>
      </c>
      <c r="B17" s="91" t="s">
        <v>256</v>
      </c>
      <c r="C17" s="91" t="s">
        <v>640</v>
      </c>
      <c r="D17" s="110">
        <f>INDEX(data!$A$3:$AI$131, MATCH('Table for manuscript'!$C17, data!$C$3:$C$131,0), MATCH('Table for manuscript'!D$1, data!$A$3:$AI$3,0))</f>
        <v>0.34</v>
      </c>
      <c r="E17" s="108">
        <f>INDEX(data!$A$3:$AI$131, MATCH('Table for manuscript'!$C17, data!$C$3:$C$131,0), MATCH('Table for manuscript'!E$1, data!$A$3:$AI$3,0))</f>
        <v>359.30699999999996</v>
      </c>
      <c r="F17" s="109">
        <f>INDEX(data!$A$3:$AI$131, MATCH('Table for manuscript'!$C17, data!$C$3:$C$131,0), MATCH('Table for manuscript'!F$1, data!$A$3:$AI$3,0))</f>
        <v>1056.7852941176468</v>
      </c>
      <c r="G17" s="110" t="str">
        <f>INDEX(References!$A$2:$C$58,MATCH(INDEX(data!$A$3:$AI$131, MATCH('Table for manuscript'!$C17, data!$C$3:$C$131,0), MATCH('Table for manuscript'!G$1, data!$A$3:$AI$3,0)), References!$C$2:$C$58,0),2)</f>
        <v>[9]</v>
      </c>
      <c r="H17" s="111">
        <f>INDEX(data!$A$3:$AI$131, MATCH('Table for manuscript'!$C17, data!$C$3:$C$131,0), MATCH('Table for manuscript'!H$1, data!$A$3:$AI$3,0))/100</f>
        <v>0.98749979999999993</v>
      </c>
      <c r="I17" s="113">
        <f>INDEX(data!$A$3:$AI$131, MATCH('Table for manuscript'!$C17, data!$C$3:$C$131,0), MATCH('Table for manuscript'!I$1, data!$A$3:$AI$3,0))</f>
        <v>74517.289066792728</v>
      </c>
      <c r="J17" s="112">
        <f>INDEX(data!$A$3:$AI$131, MATCH('Table for manuscript'!$C17, data!$C$3:$C$131,0), MATCH('Table for manuscript'!J$1, data!$A$3:$AI$3,0))</f>
        <v>101</v>
      </c>
      <c r="K17" s="114">
        <f>INDEX(data!$A$3:$AI$131, MATCH('Table for manuscript'!$C17, data!$C$3:$C$131,0), MATCH('Table for manuscript'!K$1, data!$A$3:$AI$3,0))</f>
        <v>3</v>
      </c>
      <c r="L17" s="114">
        <f>INDEX(data!$A$3:$AI$131, MATCH('Table for manuscript'!$C17, data!$C$3:$C$131,0), MATCH('Table for manuscript'!L$1, data!$A$3:$AI$3,0))</f>
        <v>10</v>
      </c>
      <c r="M17" s="114">
        <f>INDEX(data!$A$3:$AI$131, MATCH('Table for manuscript'!$C17, data!$C$3:$C$131,0), MATCH('Table for manuscript'!M$1, data!$A$3:$AI$3,0))</f>
        <v>0.44999999999999996</v>
      </c>
      <c r="N17" s="114">
        <f>INDEX(data!$A$3:$AI$131, MATCH('Table for manuscript'!$C17, data!$C$3:$C$131,0), MATCH('Table for manuscript'!N$1, data!$A$3:$AI$3,0))</f>
        <v>0</v>
      </c>
      <c r="O17" s="114">
        <f>INDEX(data!$A$3:$AI$131, MATCH('Table for manuscript'!$C17, data!$C$3:$C$131,0), MATCH('Table for manuscript'!O$1, data!$A$3:$AI$3,0))</f>
        <v>0</v>
      </c>
      <c r="P17" s="114">
        <f>INDEX(data!$A$3:$AI$131, MATCH('Table for manuscript'!$C17, data!$C$3:$C$131,0), MATCH('Table for manuscript'!P$1, data!$A$3:$AI$3,0))</f>
        <v>0</v>
      </c>
      <c r="Q17" s="20" t="str">
        <f>INDEX(data!$A$3:$AI$131, MATCH('Table for manuscript'!$C17, data!$C$3:$C$131,0), MATCH('Table for manuscript'!Q$1, data!$A$3:$AI$3,0))</f>
        <v>Antiretroviral pre-exposure prophylaxis (PrEP) administered to pregnant and breastfeeding women</v>
      </c>
    </row>
    <row r="18" spans="1:17">
      <c r="A18" s="91">
        <v>16</v>
      </c>
      <c r="B18" s="91" t="s">
        <v>256</v>
      </c>
      <c r="C18" s="91" t="s">
        <v>679</v>
      </c>
      <c r="D18" s="110">
        <f>INDEX(data!$A$3:$AI$131, MATCH('Table for manuscript'!$C18, data!$C$3:$C$131,0), MATCH('Table for manuscript'!D$1, data!$A$3:$AI$3,0))</f>
        <v>1.0227290322580644</v>
      </c>
      <c r="E18" s="108">
        <f>INDEX(data!$A$3:$AI$131, MATCH('Table for manuscript'!$C18, data!$C$3:$C$131,0), MATCH('Table for manuscript'!E$1, data!$A$3:$AI$3,0))</f>
        <v>114.84492999999999</v>
      </c>
      <c r="F18" s="109">
        <f>INDEX(data!$A$3:$AI$131, MATCH('Table for manuscript'!$C18, data!$C$3:$C$131,0), MATCH('Table for manuscript'!F$1, data!$A$3:$AI$3,0))</f>
        <v>112.29262725282767</v>
      </c>
      <c r="G18" s="110" t="str">
        <f>INDEX(References!$A$2:$C$58,MATCH(INDEX(data!$A$3:$AI$131, MATCH('Table for manuscript'!$C18, data!$C$3:$C$131,0), MATCH('Table for manuscript'!G$1, data!$A$3:$AI$3,0)), References!$C$2:$C$58,0),2)</f>
        <v>[10]</v>
      </c>
      <c r="H18" s="111">
        <f>INDEX(data!$A$3:$AI$131, MATCH('Table for manuscript'!$C18, data!$C$3:$C$131,0), MATCH('Table for manuscript'!H$1, data!$A$3:$AI$3,0))/100</f>
        <v>0.6</v>
      </c>
      <c r="I18" s="113">
        <f>INDEX(data!$A$3:$AI$131, MATCH('Table for manuscript'!$C18, data!$C$3:$C$131,0), MATCH('Table for manuscript'!I$1, data!$A$3:$AI$3,0))</f>
        <v>1676397</v>
      </c>
      <c r="J18" s="112">
        <f>INDEX(data!$A$3:$AI$131, MATCH('Table for manuscript'!$C18, data!$C$3:$C$131,0), MATCH('Table for manuscript'!J$1, data!$A$3:$AI$3,0))</f>
        <v>11.967214888552261</v>
      </c>
      <c r="K18" s="114">
        <f>INDEX(data!$A$3:$AI$131, MATCH('Table for manuscript'!$C18, data!$C$3:$C$131,0), MATCH('Table for manuscript'!K$1, data!$A$3:$AI$3,0))</f>
        <v>4.5</v>
      </c>
      <c r="L18" s="114">
        <f>INDEX(data!$A$3:$AI$131, MATCH('Table for manuscript'!$C18, data!$C$3:$C$131,0), MATCH('Table for manuscript'!L$1, data!$A$3:$AI$3,0))</f>
        <v>0</v>
      </c>
      <c r="M18" s="114">
        <f>INDEX(data!$A$3:$AI$131, MATCH('Table for manuscript'!$C18, data!$C$3:$C$131,0), MATCH('Table for manuscript'!M$1, data!$A$3:$AI$3,0))</f>
        <v>0</v>
      </c>
      <c r="N18" s="114">
        <f>INDEX(data!$A$3:$AI$131, MATCH('Table for manuscript'!$C18, data!$C$3:$C$131,0), MATCH('Table for manuscript'!N$1, data!$A$3:$AI$3,0))</f>
        <v>0</v>
      </c>
      <c r="O18" s="114">
        <f>INDEX(data!$A$3:$AI$131, MATCH('Table for manuscript'!$C18, data!$C$3:$C$131,0), MATCH('Table for manuscript'!O$1, data!$A$3:$AI$3,0))</f>
        <v>0</v>
      </c>
      <c r="P18" s="114">
        <f>INDEX(data!$A$3:$AI$131, MATCH('Table for manuscript'!$C18, data!$C$3:$C$131,0), MATCH('Table for manuscript'!P$1, data!$A$3:$AI$3,0))</f>
        <v>0</v>
      </c>
      <c r="Q18" s="20" t="str">
        <f>INDEX(data!$A$3:$AI$131, MATCH('Table for manuscript'!$C18, data!$C$3:$C$131,0), MATCH('Table for manuscript'!Q$1, data!$A$3:$AI$3,0))</f>
        <v>Xpert combined with LF-LAM for HIV-infected individuals with signs/symptoms of TB in Uganda</v>
      </c>
    </row>
    <row r="19" spans="1:17">
      <c r="A19" s="91">
        <v>17</v>
      </c>
      <c r="B19" s="91" t="s">
        <v>256</v>
      </c>
      <c r="C19" s="91" t="s">
        <v>263</v>
      </c>
      <c r="D19" s="110">
        <f>INDEX(data!$A$3:$AI$131, MATCH('Table for manuscript'!$C19, data!$C$3:$C$131,0), MATCH('Table for manuscript'!D$1, data!$A$3:$AI$3,0))</f>
        <v>2.5300829136076335E-2</v>
      </c>
      <c r="E19" s="108">
        <f>INDEX(data!$A$3:$AI$131, MATCH('Table for manuscript'!$C19, data!$C$3:$C$131,0), MATCH('Table for manuscript'!E$1, data!$A$3:$AI$3,0))</f>
        <v>0.44957035273342705</v>
      </c>
      <c r="F19" s="109">
        <f>INDEX(data!$A$3:$AI$131, MATCH('Table for manuscript'!$C19, data!$C$3:$C$131,0), MATCH('Table for manuscript'!F$1, data!$A$3:$AI$3,0))</f>
        <v>17.768996830715984</v>
      </c>
      <c r="G19" s="110" t="str">
        <f>INDEX(References!$A$2:$C$58,MATCH(INDEX(data!$A$3:$AI$131, MATCH('Table for manuscript'!$C19, data!$C$3:$C$131,0), MATCH('Table for manuscript'!G$1, data!$A$3:$AI$3,0)), References!$C$2:$C$58,0),2)</f>
        <v>[1]</v>
      </c>
      <c r="H19" s="111">
        <f>INDEX(data!$A$3:$AI$131, MATCH('Table for manuscript'!$C19, data!$C$3:$C$131,0), MATCH('Table for manuscript'!H$1, data!$A$3:$AI$3,0))/100</f>
        <v>0.7</v>
      </c>
      <c r="I19" s="113">
        <f>INDEX(data!$A$3:$AI$131, MATCH('Table for manuscript'!$C19, data!$C$3:$C$131,0), MATCH('Table for manuscript'!I$1, data!$A$3:$AI$3,0))</f>
        <v>21985281.554685716</v>
      </c>
      <c r="J19" s="112">
        <f>INDEX(data!$A$3:$AI$131, MATCH('Table for manuscript'!$C19, data!$C$3:$C$131,0), MATCH('Table for manuscript'!J$1, data!$A$3:$AI$3,0))</f>
        <v>3.5582518935295386</v>
      </c>
      <c r="K19" s="114">
        <f>INDEX(data!$A$3:$AI$131, MATCH('Table for manuscript'!$C19, data!$C$3:$C$131,0), MATCH('Table for manuscript'!K$1, data!$A$3:$AI$3,0))</f>
        <v>0</v>
      </c>
      <c r="L19" s="114">
        <f>INDEX(data!$A$3:$AI$131, MATCH('Table for manuscript'!$C19, data!$C$3:$C$131,0), MATCH('Table for manuscript'!L$1, data!$A$3:$AI$3,0))</f>
        <v>5</v>
      </c>
      <c r="M19" s="114">
        <f>INDEX(data!$A$3:$AI$131, MATCH('Table for manuscript'!$C19, data!$C$3:$C$131,0), MATCH('Table for manuscript'!M$1, data!$A$3:$AI$3,0))</f>
        <v>0.2</v>
      </c>
      <c r="N19" s="114">
        <f>INDEX(data!$A$3:$AI$131, MATCH('Table for manuscript'!$C19, data!$C$3:$C$131,0), MATCH('Table for manuscript'!N$1, data!$A$3:$AI$3,0))</f>
        <v>0</v>
      </c>
      <c r="O19" s="114">
        <f>INDEX(data!$A$3:$AI$131, MATCH('Table for manuscript'!$C19, data!$C$3:$C$131,0), MATCH('Table for manuscript'!O$1, data!$A$3:$AI$3,0))</f>
        <v>0</v>
      </c>
      <c r="P19" s="114">
        <f>INDEX(data!$A$3:$AI$131, MATCH('Table for manuscript'!$C19, data!$C$3:$C$131,0), MATCH('Table for manuscript'!P$1, data!$A$3:$AI$3,0))</f>
        <v>0</v>
      </c>
      <c r="Q19" s="20" t="str">
        <f>INDEX(data!$A$3:$AI$131, MATCH('Table for manuscript'!$C19, data!$C$3:$C$131,0),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0" spans="1:17">
      <c r="A20" s="91">
        <v>18</v>
      </c>
      <c r="B20" s="91" t="s">
        <v>256</v>
      </c>
      <c r="C20" s="91" t="s">
        <v>258</v>
      </c>
      <c r="D20" s="110">
        <f>INDEX(data!$A$3:$AI$131, MATCH('Table for manuscript'!$C20, data!$C$3:$C$131,0), MATCH('Table for manuscript'!D$1, data!$A$3:$AI$3,0))</f>
        <v>2.5300829136076335E-2</v>
      </c>
      <c r="E20" s="108">
        <f>INDEX(data!$A$3:$AI$131, MATCH('Table for manuscript'!$C20, data!$C$3:$C$131,0), MATCH('Table for manuscript'!E$1, data!$A$3:$AI$3,0))</f>
        <v>0.44957035273342705</v>
      </c>
      <c r="F20" s="109">
        <f>INDEX(data!$A$3:$AI$131, MATCH('Table for manuscript'!$C20, data!$C$3:$C$131,0), MATCH('Table for manuscript'!F$1, data!$A$3:$AI$3,0))</f>
        <v>17.768996830715984</v>
      </c>
      <c r="G20" s="110" t="str">
        <f>INDEX(References!$A$2:$C$58,MATCH(INDEX(data!$A$3:$AI$131, MATCH('Table for manuscript'!$C20, data!$C$3:$C$131,0), MATCH('Table for manuscript'!G$1, data!$A$3:$AI$3,0)), References!$C$2:$C$58,0),2)</f>
        <v>[1]</v>
      </c>
      <c r="H20" s="111">
        <f>INDEX(data!$A$3:$AI$131, MATCH('Table for manuscript'!$C20, data!$C$3:$C$131,0), MATCH('Table for manuscript'!H$1, data!$A$3:$AI$3,0))/100</f>
        <v>0.7</v>
      </c>
      <c r="I20" s="113">
        <f>INDEX(data!$A$3:$AI$131, MATCH('Table for manuscript'!$C20, data!$C$3:$C$131,0), MATCH('Table for manuscript'!I$1, data!$A$3:$AI$3,0))</f>
        <v>21985281.554685716</v>
      </c>
      <c r="J20" s="112">
        <f>INDEX(data!$A$3:$AI$131, MATCH('Table for manuscript'!$C20, data!$C$3:$C$131,0), MATCH('Table for manuscript'!J$1, data!$A$3:$AI$3,0))</f>
        <v>0.81775968405107113</v>
      </c>
      <c r="K20" s="114">
        <f>INDEX(data!$A$3:$AI$131, MATCH('Table for manuscript'!$C20, data!$C$3:$C$131,0), MATCH('Table for manuscript'!K$1, data!$A$3:$AI$3,0))</f>
        <v>0</v>
      </c>
      <c r="L20" s="114">
        <f>INDEX(data!$A$3:$AI$131, MATCH('Table for manuscript'!$C20, data!$C$3:$C$131,0), MATCH('Table for manuscript'!L$1, data!$A$3:$AI$3,0))</f>
        <v>5</v>
      </c>
      <c r="M20" s="114">
        <f>INDEX(data!$A$3:$AI$131, MATCH('Table for manuscript'!$C20, data!$C$3:$C$131,0), MATCH('Table for manuscript'!M$1, data!$A$3:$AI$3,0))</f>
        <v>0.2</v>
      </c>
      <c r="N20" s="114">
        <f>INDEX(data!$A$3:$AI$131, MATCH('Table for manuscript'!$C20, data!$C$3:$C$131,0), MATCH('Table for manuscript'!N$1, data!$A$3:$AI$3,0))</f>
        <v>0</v>
      </c>
      <c r="O20" s="114">
        <f>INDEX(data!$A$3:$AI$131, MATCH('Table for manuscript'!$C20, data!$C$3:$C$131,0), MATCH('Table for manuscript'!O$1, data!$A$3:$AI$3,0))</f>
        <v>0</v>
      </c>
      <c r="P20" s="114">
        <f>INDEX(data!$A$3:$AI$131, MATCH('Table for manuscript'!$C20, data!$C$3:$C$131,0), MATCH('Table for manuscript'!P$1, data!$A$3:$AI$3,0))</f>
        <v>0</v>
      </c>
      <c r="Q20" s="20" t="str">
        <f>INDEX(data!$A$3:$AI$131, MATCH('Table for manuscript'!$C20, data!$C$3:$C$131,0),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1" spans="1:17">
      <c r="A21" s="91">
        <v>19</v>
      </c>
      <c r="B21" s="91" t="s">
        <v>256</v>
      </c>
      <c r="C21" s="91" t="s">
        <v>290</v>
      </c>
      <c r="D21" s="110">
        <f>INDEX(data!$A$3:$AI$131, MATCH('Table for manuscript'!$C21, data!$C$3:$C$131,0), MATCH('Table for manuscript'!D$1, data!$A$3:$AI$3,0))</f>
        <v>0.10020130350923125</v>
      </c>
      <c r="E21" s="108">
        <f>INDEX(data!$A$3:$AI$131, MATCH('Table for manuscript'!$C21, data!$C$3:$C$131,0), MATCH('Table for manuscript'!E$1, data!$A$3:$AI$3,0))</f>
        <v>1.7804766444891407</v>
      </c>
      <c r="F21" s="109">
        <f>INDEX(data!$A$3:$AI$131, MATCH('Table for manuscript'!$C21, data!$C$3:$C$131,0), MATCH('Table for manuscript'!F$1, data!$A$3:$AI$3,0))</f>
        <v>17.768996830715988</v>
      </c>
      <c r="G21" s="110" t="str">
        <f>INDEX(References!$A$2:$C$58,MATCH(INDEX(data!$A$3:$AI$131, MATCH('Table for manuscript'!$C21, data!$C$3:$C$131,0), MATCH('Table for manuscript'!G$1, data!$A$3:$AI$3,0)), References!$C$2:$C$58,0),2)</f>
        <v>[1]</v>
      </c>
      <c r="H21" s="111">
        <f>INDEX(data!$A$3:$AI$131, MATCH('Table for manuscript'!$C21, data!$C$3:$C$131,0), MATCH('Table for manuscript'!H$1, data!$A$3:$AI$3,0))/100</f>
        <v>0.7</v>
      </c>
      <c r="I21" s="113">
        <f>INDEX(data!$A$3:$AI$131, MATCH('Table for manuscript'!$C21, data!$C$3:$C$131,0), MATCH('Table for manuscript'!I$1, data!$A$3:$AI$3,0))</f>
        <v>5551283.5925571434</v>
      </c>
      <c r="J21" s="112">
        <f>INDEX(data!$A$3:$AI$131, MATCH('Table for manuscript'!$C21, data!$C$3:$C$131,0), MATCH('Table for manuscript'!J$1, data!$A$3:$AI$3,0))</f>
        <v>5.4450827742912793</v>
      </c>
      <c r="K21" s="114">
        <f>INDEX(data!$A$3:$AI$131, MATCH('Table for manuscript'!$C21, data!$C$3:$C$131,0), MATCH('Table for manuscript'!K$1, data!$A$3:$AI$3,0))</f>
        <v>0</v>
      </c>
      <c r="L21" s="114">
        <f>INDEX(data!$A$3:$AI$131, MATCH('Table for manuscript'!$C21, data!$C$3:$C$131,0), MATCH('Table for manuscript'!L$1, data!$A$3:$AI$3,0))</f>
        <v>5</v>
      </c>
      <c r="M21" s="114">
        <f>INDEX(data!$A$3:$AI$131, MATCH('Table for manuscript'!$C21, data!$C$3:$C$131,0), MATCH('Table for manuscript'!M$1, data!$A$3:$AI$3,0))</f>
        <v>0.2</v>
      </c>
      <c r="N21" s="114">
        <f>INDEX(data!$A$3:$AI$131, MATCH('Table for manuscript'!$C21, data!$C$3:$C$131,0), MATCH('Table for manuscript'!N$1, data!$A$3:$AI$3,0))</f>
        <v>0</v>
      </c>
      <c r="O21" s="114">
        <f>INDEX(data!$A$3:$AI$131, MATCH('Table for manuscript'!$C21, data!$C$3:$C$131,0), MATCH('Table for manuscript'!O$1, data!$A$3:$AI$3,0))</f>
        <v>0</v>
      </c>
      <c r="P21" s="114">
        <f>INDEX(data!$A$3:$AI$131, MATCH('Table for manuscript'!$C21, data!$C$3:$C$131,0), MATCH('Table for manuscript'!P$1, data!$A$3:$AI$3,0))</f>
        <v>0</v>
      </c>
      <c r="Q21" s="20" t="str">
        <f>INDEX(data!$A$3:$AI$131, MATCH('Table for manuscript'!$C21, data!$C$3:$C$131,0),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2" spans="1:17">
      <c r="A22" s="91">
        <v>20</v>
      </c>
      <c r="B22" s="91" t="s">
        <v>256</v>
      </c>
      <c r="C22" s="91" t="s">
        <v>288</v>
      </c>
      <c r="D22" s="110">
        <f>INDEX(data!$A$3:$AI$131, MATCH('Table for manuscript'!$C22, data!$C$3:$C$131,0), MATCH('Table for manuscript'!D$1, data!$A$3:$AI$3,0))</f>
        <v>2.5300829136076335E-2</v>
      </c>
      <c r="E22" s="108">
        <f>INDEX(data!$A$3:$AI$131, MATCH('Table for manuscript'!$C22, data!$C$3:$C$131,0), MATCH('Table for manuscript'!E$1, data!$A$3:$AI$3,0))</f>
        <v>0.44957035273342705</v>
      </c>
      <c r="F22" s="109">
        <f>INDEX(data!$A$3:$AI$131, MATCH('Table for manuscript'!$C22, data!$C$3:$C$131,0), MATCH('Table for manuscript'!F$1, data!$A$3:$AI$3,0))</f>
        <v>17.768996830715984</v>
      </c>
      <c r="G22" s="110" t="str">
        <f>INDEX(References!$A$2:$C$58,MATCH(INDEX(data!$A$3:$AI$131, MATCH('Table for manuscript'!$C22, data!$C$3:$C$131,0), MATCH('Table for manuscript'!G$1, data!$A$3:$AI$3,0)), References!$C$2:$C$58,0),2)</f>
        <v>[1]</v>
      </c>
      <c r="H22" s="111">
        <f>INDEX(data!$A$3:$AI$131, MATCH('Table for manuscript'!$C22, data!$C$3:$C$131,0), MATCH('Table for manuscript'!H$1, data!$A$3:$AI$3,0))/100</f>
        <v>0.7</v>
      </c>
      <c r="I22" s="113">
        <f>INDEX(data!$A$3:$AI$131, MATCH('Table for manuscript'!$C22, data!$C$3:$C$131,0), MATCH('Table for manuscript'!I$1, data!$A$3:$AI$3,0))</f>
        <v>21985281.554685716</v>
      </c>
      <c r="J22" s="112">
        <f>INDEX(data!$A$3:$AI$131, MATCH('Table for manuscript'!$C22, data!$C$3:$C$131,0), MATCH('Table for manuscript'!J$1, data!$A$3:$AI$3,0))</f>
        <v>0.43879787924691621</v>
      </c>
      <c r="K22" s="114">
        <f>INDEX(data!$A$3:$AI$131, MATCH('Table for manuscript'!$C22, data!$C$3:$C$131,0), MATCH('Table for manuscript'!K$1, data!$A$3:$AI$3,0))</f>
        <v>0</v>
      </c>
      <c r="L22" s="114">
        <f>INDEX(data!$A$3:$AI$131, MATCH('Table for manuscript'!$C22, data!$C$3:$C$131,0), MATCH('Table for manuscript'!L$1, data!$A$3:$AI$3,0))</f>
        <v>5</v>
      </c>
      <c r="M22" s="114">
        <f>INDEX(data!$A$3:$AI$131, MATCH('Table for manuscript'!$C22, data!$C$3:$C$131,0), MATCH('Table for manuscript'!M$1, data!$A$3:$AI$3,0))</f>
        <v>0.2</v>
      </c>
      <c r="N22" s="114">
        <f>INDEX(data!$A$3:$AI$131, MATCH('Table for manuscript'!$C22, data!$C$3:$C$131,0), MATCH('Table for manuscript'!N$1, data!$A$3:$AI$3,0))</f>
        <v>0</v>
      </c>
      <c r="O22" s="114">
        <f>INDEX(data!$A$3:$AI$131, MATCH('Table for manuscript'!$C22, data!$C$3:$C$131,0), MATCH('Table for manuscript'!O$1, data!$A$3:$AI$3,0))</f>
        <v>0</v>
      </c>
      <c r="P22" s="114">
        <f>INDEX(data!$A$3:$AI$131, MATCH('Table for manuscript'!$C22, data!$C$3:$C$131,0), MATCH('Table for manuscript'!P$1, data!$A$3:$AI$3,0))</f>
        <v>0</v>
      </c>
      <c r="Q22" s="20" t="str">
        <f>INDEX(data!$A$3:$AI$131, MATCH('Table for manuscript'!$C22, data!$C$3:$C$131,0), MATCH('Table for manuscript'!Q$1, data!$A$3:$AI$3,0))</f>
        <v>Treatment of sexually transmitted infections (Provided in primary care facilities, available to anyone who requests it; includes visits, drugs, counselling, advice on protection, and condom distribution if requested; effectiveness scaled by access and likelihood of using the services)</v>
      </c>
    </row>
    <row r="23" spans="1:17">
      <c r="A23" s="91">
        <v>21</v>
      </c>
      <c r="B23" s="91" t="s">
        <v>256</v>
      </c>
      <c r="C23" s="91" t="s">
        <v>547</v>
      </c>
      <c r="D23" s="110">
        <f>INDEX(data!$A$3:$AI$131, MATCH('Table for manuscript'!$C23, data!$C$3:$C$131,0), MATCH('Table for manuscript'!D$1, data!$A$3:$AI$3,0))</f>
        <v>2.1956612310187725E-3</v>
      </c>
      <c r="E23" s="108">
        <f>INDEX(data!$A$3:$AI$131, MATCH('Table for manuscript'!$C23, data!$C$3:$C$131,0), MATCH('Table for manuscript'!E$1, data!$A$3:$AI$3,0))</f>
        <v>0.46570600652427308</v>
      </c>
      <c r="F23" s="109">
        <f>INDEX(data!$A$3:$AI$131, MATCH('Table for manuscript'!$C23, data!$C$3:$C$131,0), MATCH('Table for manuscript'!F$1, data!$A$3:$AI$3,0))</f>
        <v>212.10285081555523</v>
      </c>
      <c r="G23" s="110" t="str">
        <f>INDEX(References!$A$2:$C$58,MATCH(INDEX(data!$A$3:$AI$131, MATCH('Table for manuscript'!$C23, data!$C$3:$C$131,0), MATCH('Table for manuscript'!G$1, data!$A$3:$AI$3,0)), References!$C$2:$C$58,0),2)</f>
        <v>[1]</v>
      </c>
      <c r="H23" s="111">
        <f>INDEX(data!$A$3:$AI$131, MATCH('Table for manuscript'!$C23, data!$C$3:$C$131,0), MATCH('Table for manuscript'!H$1, data!$A$3:$AI$3,0))/100</f>
        <v>0.71</v>
      </c>
      <c r="I23" s="113">
        <f>INDEX(data!$A$3:$AI$131, MATCH('Table for manuscript'!$C23, data!$C$3:$C$131,0), MATCH('Table for manuscript'!I$1, data!$A$3:$AI$3,0))</f>
        <v>7136300</v>
      </c>
      <c r="J23" s="112">
        <f>INDEX(data!$A$3:$AI$131, MATCH('Table for manuscript'!$C23, data!$C$3:$C$131,0), MATCH('Table for manuscript'!J$1, data!$A$3:$AI$3,0))</f>
        <v>1E-35</v>
      </c>
      <c r="K23" s="114">
        <f>INDEX(data!$A$3:$AI$131, MATCH('Table for manuscript'!$C23, data!$C$3:$C$131,0), MATCH('Table for manuscript'!K$1, data!$A$3:$AI$3,0))</f>
        <v>0</v>
      </c>
      <c r="L23" s="114">
        <f>INDEX(data!$A$3:$AI$131, MATCH('Table for manuscript'!$C23, data!$C$3:$C$131,0), MATCH('Table for manuscript'!L$1, data!$A$3:$AI$3,0))</f>
        <v>0</v>
      </c>
      <c r="M23" s="114">
        <f>INDEX(data!$A$3:$AI$131, MATCH('Table for manuscript'!$C23, data!$C$3:$C$131,0), MATCH('Table for manuscript'!M$1, data!$A$3:$AI$3,0))</f>
        <v>0</v>
      </c>
      <c r="N23" s="114">
        <f>INDEX(data!$A$3:$AI$131, MATCH('Table for manuscript'!$C23, data!$C$3:$C$131,0), MATCH('Table for manuscript'!N$1, data!$A$3:$AI$3,0))</f>
        <v>0</v>
      </c>
      <c r="O23" s="114">
        <f>INDEX(data!$A$3:$AI$131, MATCH('Table for manuscript'!$C23, data!$C$3:$C$131,0), MATCH('Table for manuscript'!O$1, data!$A$3:$AI$3,0))</f>
        <v>0</v>
      </c>
      <c r="P23" s="114">
        <f>INDEX(data!$A$3:$AI$131, MATCH('Table for manuscript'!$C23, data!$C$3:$C$131,0), MATCH('Table for manuscript'!P$1, data!$A$3:$AI$3,0))</f>
        <v>0</v>
      </c>
      <c r="Q23" s="20" t="str">
        <f>INDEX(data!$A$3:$AI$131, MATCH('Table for manuscript'!$C23, data!$C$3:$C$131,0), MATCH('Table for manuscript'!Q$1, data!$A$3:$AI$3,0))</f>
        <v>School-based education targeted at youths aged 10-18 years; sessions provided during regular lessons to all students, to promote prevention of HIV and other sexually transmitted infections; includes training of selected teachers at each school</v>
      </c>
    </row>
    <row r="24" spans="1:17">
      <c r="A24" s="91">
        <v>22</v>
      </c>
      <c r="B24" s="91" t="s">
        <v>1055</v>
      </c>
      <c r="C24" s="91" t="s">
        <v>1066</v>
      </c>
      <c r="D24" s="110">
        <f>INDEX(data!$A$3:$AI$131, MATCH('Table for manuscript'!$C24, data!$C$3:$C$131,0), MATCH('Table for manuscript'!D$1, data!$A$3:$AI$3,0))</f>
        <v>0.3</v>
      </c>
      <c r="E24" s="108">
        <f>INDEX(data!$A$3:$AI$131, MATCH('Table for manuscript'!$C24, data!$C$3:$C$131,0), MATCH('Table for manuscript'!E$1, data!$A$3:$AI$3,0))</f>
        <v>74.96592839698009</v>
      </c>
      <c r="F24" s="109">
        <f>INDEX(data!$A$3:$AI$131, MATCH('Table for manuscript'!$C24, data!$C$3:$C$131,0), MATCH('Table for manuscript'!F$1, data!$A$3:$AI$3,0))</f>
        <v>249.88642798993365</v>
      </c>
      <c r="G24" s="110" t="str">
        <f>INDEX(References!$A$2:$C$58,MATCH(INDEX(data!$A$3:$AI$131, MATCH('Table for manuscript'!$C24, data!$C$3:$C$131,0), MATCH('Table for manuscript'!G$1, data!$A$3:$AI$3,0)), References!$C$2:$C$58,0),2)</f>
        <v>[11]</v>
      </c>
      <c r="H24" s="111">
        <f>INDEX(data!$A$3:$AI$131, MATCH('Table for manuscript'!$C24, data!$C$3:$C$131,0), MATCH('Table for manuscript'!H$1, data!$A$3:$AI$3,0))/100</f>
        <v>0.46333329999999995</v>
      </c>
      <c r="I24" s="113">
        <f>INDEX(data!$A$3:$AI$131, MATCH('Table for manuscript'!$C24, data!$C$3:$C$131,0), MATCH('Table for manuscript'!I$1, data!$A$3:$AI$3,0))</f>
        <v>905008.38617688115</v>
      </c>
      <c r="J24" s="112">
        <f>INDEX(data!$A$3:$AI$131, MATCH('Table for manuscript'!$C24, data!$C$3:$C$131,0), MATCH('Table for manuscript'!J$1, data!$A$3:$AI$3,0))</f>
        <v>4.9163766181313751</v>
      </c>
      <c r="K24" s="114">
        <f>INDEX(data!$A$3:$AI$131, MATCH('Table for manuscript'!$C24, data!$C$3:$C$131,0), MATCH('Table for manuscript'!K$1, data!$A$3:$AI$3,0))</f>
        <v>5</v>
      </c>
      <c r="L24" s="114">
        <f>INDEX(data!$A$3:$AI$131, MATCH('Table for manuscript'!$C24, data!$C$3:$C$131,0), MATCH('Table for manuscript'!L$1, data!$A$3:$AI$3,0))</f>
        <v>3.5</v>
      </c>
      <c r="M24" s="114">
        <f>INDEX(data!$A$3:$AI$131, MATCH('Table for manuscript'!$C24, data!$C$3:$C$131,0), MATCH('Table for manuscript'!M$1, data!$A$3:$AI$3,0))</f>
        <v>0</v>
      </c>
      <c r="N24" s="114">
        <f>INDEX(data!$A$3:$AI$131, MATCH('Table for manuscript'!$C24, data!$C$3:$C$131,0), MATCH('Table for manuscript'!N$1, data!$A$3:$AI$3,0))</f>
        <v>0</v>
      </c>
      <c r="O24" s="114">
        <f>INDEX(data!$A$3:$AI$131, MATCH('Table for manuscript'!$C24, data!$C$3:$C$131,0), MATCH('Table for manuscript'!O$1, data!$A$3:$AI$3,0))</f>
        <v>0</v>
      </c>
      <c r="P24" s="114">
        <f>INDEX(data!$A$3:$AI$131, MATCH('Table for manuscript'!$C24, data!$C$3:$C$131,0), MATCH('Table for manuscript'!P$1, data!$A$3:$AI$3,0))</f>
        <v>0</v>
      </c>
      <c r="Q24" s="20" t="str">
        <f>INDEX(data!$A$3:$AI$131, MATCH('Table for manuscript'!$C24, data!$C$3:$C$131,0), MATCH('Table for manuscript'!Q$1, data!$A$3:$AI$3,0))</f>
        <v/>
      </c>
    </row>
    <row r="25" spans="1:17">
      <c r="A25" s="91">
        <v>23</v>
      </c>
      <c r="B25" s="91" t="s">
        <v>1055</v>
      </c>
      <c r="C25" s="91" t="s">
        <v>1061</v>
      </c>
      <c r="D25" s="110">
        <f>INDEX(data!$A$3:$AI$131, MATCH('Table for manuscript'!$C25, data!$C$3:$C$131,0), MATCH('Table for manuscript'!D$1, data!$A$3:$AI$3,0))</f>
        <v>0.03</v>
      </c>
      <c r="E25" s="108">
        <f>INDEX(data!$A$3:$AI$131, MATCH('Table for manuscript'!$C25, data!$C$3:$C$131,0), MATCH('Table for manuscript'!E$1, data!$A$3:$AI$3,0))</f>
        <v>3.4511600000000002</v>
      </c>
      <c r="F25" s="109">
        <f>INDEX(data!$A$3:$AI$131, MATCH('Table for manuscript'!$C25, data!$C$3:$C$131,0), MATCH('Table for manuscript'!F$1, data!$A$3:$AI$3,0))</f>
        <v>115.03866666666669</v>
      </c>
      <c r="G25" s="110" t="str">
        <f>INDEX(References!$A$2:$C$58,MATCH(INDEX(data!$A$3:$AI$131, MATCH('Table for manuscript'!$C25, data!$C$3:$C$131,0), MATCH('Table for manuscript'!G$1, data!$A$3:$AI$3,0)), References!$C$2:$C$58,0),2)</f>
        <v>[12]</v>
      </c>
      <c r="H25" s="111">
        <f>INDEX(data!$A$3:$AI$131, MATCH('Table for manuscript'!$C25, data!$C$3:$C$131,0), MATCH('Table for manuscript'!H$1, data!$A$3:$AI$3,0))/100</f>
        <v>0.7</v>
      </c>
      <c r="I25" s="113">
        <f>INDEX(data!$A$3:$AI$131, MATCH('Table for manuscript'!$C25, data!$C$3:$C$131,0), MATCH('Table for manuscript'!I$1, data!$A$3:$AI$3,0))</f>
        <v>18272752.542372882</v>
      </c>
      <c r="J25" s="112">
        <f>INDEX(data!$A$3:$AI$131, MATCH('Table for manuscript'!$C25, data!$C$3:$C$131,0), MATCH('Table for manuscript'!J$1, data!$A$3:$AI$3,0))</f>
        <v>1.1074509260873111</v>
      </c>
      <c r="K25" s="114">
        <f>INDEX(data!$A$3:$AI$131, MATCH('Table for manuscript'!$C25, data!$C$3:$C$131,0), MATCH('Table for manuscript'!K$1, data!$A$3:$AI$3,0))</f>
        <v>5</v>
      </c>
      <c r="L25" s="114">
        <f>INDEX(data!$A$3:$AI$131, MATCH('Table for manuscript'!$C25, data!$C$3:$C$131,0), MATCH('Table for manuscript'!L$1, data!$A$3:$AI$3,0))</f>
        <v>3.5</v>
      </c>
      <c r="M25" s="114">
        <f>INDEX(data!$A$3:$AI$131, MATCH('Table for manuscript'!$C25, data!$C$3:$C$131,0), MATCH('Table for manuscript'!M$1, data!$A$3:$AI$3,0))</f>
        <v>0</v>
      </c>
      <c r="N25" s="114">
        <f>INDEX(data!$A$3:$AI$131, MATCH('Table for manuscript'!$C25, data!$C$3:$C$131,0), MATCH('Table for manuscript'!N$1, data!$A$3:$AI$3,0))</f>
        <v>0</v>
      </c>
      <c r="O25" s="114">
        <f>INDEX(data!$A$3:$AI$131, MATCH('Table for manuscript'!$C25, data!$C$3:$C$131,0), MATCH('Table for manuscript'!O$1, data!$A$3:$AI$3,0))</f>
        <v>0</v>
      </c>
      <c r="P25" s="114">
        <f>INDEX(data!$A$3:$AI$131, MATCH('Table for manuscript'!$C25, data!$C$3:$C$131,0), MATCH('Table for manuscript'!P$1, data!$A$3:$AI$3,0))</f>
        <v>0</v>
      </c>
      <c r="Q25" s="20" t="str">
        <f>INDEX(data!$A$3:$AI$131, MATCH('Table for manuscript'!$C25, data!$C$3:$C$131,0), MATCH('Table for manuscript'!Q$1, data!$A$3:$AI$3,0))</f>
        <v>ORS was combined with zinc for treatment of all children with acute diarrhoea</v>
      </c>
    </row>
    <row r="26" spans="1:17">
      <c r="A26" s="91">
        <v>24</v>
      </c>
      <c r="B26" s="91" t="s">
        <v>1055</v>
      </c>
      <c r="C26" s="91" t="s">
        <v>1057</v>
      </c>
      <c r="D26" s="110">
        <f>INDEX(data!$A$3:$AI$131, MATCH('Table for manuscript'!$C26, data!$C$3:$C$131,0), MATCH('Table for manuscript'!D$1, data!$A$3:$AI$3,0))</f>
        <v>2.1041282804930415E-2</v>
      </c>
      <c r="E26" s="108">
        <f>INDEX(data!$A$3:$AI$131, MATCH('Table for manuscript'!$C26, data!$C$3:$C$131,0), MATCH('Table for manuscript'!E$1, data!$A$3:$AI$3,0))</f>
        <v>1.0022241169442405</v>
      </c>
      <c r="F26" s="109">
        <f>INDEX(data!$A$3:$AI$131, MATCH('Table for manuscript'!$C26, data!$C$3:$C$131,0), MATCH('Table for manuscript'!F$1, data!$A$3:$AI$3,0))</f>
        <v>47.631322017562461</v>
      </c>
      <c r="G26" s="110" t="str">
        <f>INDEX(References!$A$2:$C$58,MATCH(INDEX(data!$A$3:$AI$131, MATCH('Table for manuscript'!$C26, data!$C$3:$C$131,0), MATCH('Table for manuscript'!G$1, data!$A$3:$AI$3,0)), References!$C$2:$C$58,0),2)</f>
        <v>[13]</v>
      </c>
      <c r="H26" s="111">
        <f>INDEX(data!$A$3:$AI$131, MATCH('Table for manuscript'!$C26, data!$C$3:$C$131,0), MATCH('Table for manuscript'!H$1, data!$A$3:$AI$3,0))/100</f>
        <v>0.71277789999999996</v>
      </c>
      <c r="I26" s="113">
        <f>INDEX(data!$A$3:$AI$131, MATCH('Table for manuscript'!$C26, data!$C$3:$C$131,0), MATCH('Table for manuscript'!I$1, data!$A$3:$AI$3,0))</f>
        <v>10723306.292198453</v>
      </c>
      <c r="J26" s="112">
        <f>INDEX(data!$A$3:$AI$131, MATCH('Table for manuscript'!$C26, data!$C$3:$C$131,0), MATCH('Table for manuscript'!J$1, data!$A$3:$AI$3,0))</f>
        <v>0.15557379355117937</v>
      </c>
      <c r="K26" s="114">
        <f>INDEX(data!$A$3:$AI$131, MATCH('Table for manuscript'!$C26, data!$C$3:$C$131,0), MATCH('Table for manuscript'!K$1, data!$A$3:$AI$3,0))</f>
        <v>5</v>
      </c>
      <c r="L26" s="114">
        <f>INDEX(data!$A$3:$AI$131, MATCH('Table for manuscript'!$C26, data!$C$3:$C$131,0), MATCH('Table for manuscript'!L$1, data!$A$3:$AI$3,0))</f>
        <v>3.5</v>
      </c>
      <c r="M26" s="114">
        <f>INDEX(data!$A$3:$AI$131, MATCH('Table for manuscript'!$C26, data!$C$3:$C$131,0), MATCH('Table for manuscript'!M$1, data!$A$3:$AI$3,0))</f>
        <v>0</v>
      </c>
      <c r="N26" s="114">
        <f>INDEX(data!$A$3:$AI$131, MATCH('Table for manuscript'!$C26, data!$C$3:$C$131,0), MATCH('Table for manuscript'!N$1, data!$A$3:$AI$3,0))</f>
        <v>0</v>
      </c>
      <c r="O26" s="114">
        <f>INDEX(data!$A$3:$AI$131, MATCH('Table for manuscript'!$C26, data!$C$3:$C$131,0), MATCH('Table for manuscript'!O$1, data!$A$3:$AI$3,0))</f>
        <v>0</v>
      </c>
      <c r="P26" s="114">
        <f>INDEX(data!$A$3:$AI$131, MATCH('Table for manuscript'!$C26, data!$C$3:$C$131,0), MATCH('Table for manuscript'!P$1, data!$A$3:$AI$3,0))</f>
        <v>0</v>
      </c>
      <c r="Q26" s="20" t="str">
        <f>INDEX(data!$A$3:$AI$131, MATCH('Table for manuscript'!$C26, data!$C$3:$C$131,0), MATCH('Table for manuscript'!Q$1, data!$A$3:$AI$3,0))</f>
        <v>Case management of childhoof pneumonia (CM) (95%)</v>
      </c>
    </row>
    <row r="27" spans="1:17">
      <c r="A27" s="91">
        <v>25</v>
      </c>
      <c r="B27" s="91" t="s">
        <v>1055</v>
      </c>
      <c r="C27" s="91" t="s">
        <v>1068</v>
      </c>
      <c r="D27" s="110">
        <f>INDEX(data!$A$3:$AI$131, MATCH('Table for manuscript'!$C27, data!$C$3:$C$131,0), MATCH('Table for manuscript'!D$1, data!$A$3:$AI$3,0))</f>
        <v>0.59</v>
      </c>
      <c r="E27" s="108">
        <f>INDEX(data!$A$3:$AI$131, MATCH('Table for manuscript'!$C27, data!$C$3:$C$131,0), MATCH('Table for manuscript'!E$1, data!$A$3:$AI$3,0))</f>
        <v>58.930600000000005</v>
      </c>
      <c r="F27" s="109">
        <f>INDEX(data!$A$3:$AI$131, MATCH('Table for manuscript'!$C27, data!$C$3:$C$131,0), MATCH('Table for manuscript'!F$1, data!$A$3:$AI$3,0))</f>
        <v>99.882372881355948</v>
      </c>
      <c r="G27" s="110" t="str">
        <f>INDEX(References!$A$2:$C$58,MATCH(INDEX(data!$A$3:$AI$131, MATCH('Table for manuscript'!$C27, data!$C$3:$C$131,0), MATCH('Table for manuscript'!G$1, data!$A$3:$AI$3,0)), References!$C$2:$C$58,0),2)</f>
        <v>[14]</v>
      </c>
      <c r="H27" s="111">
        <f>INDEX(data!$A$3:$AI$131, MATCH('Table for manuscript'!$C27, data!$C$3:$C$131,0), MATCH('Table for manuscript'!H$1, data!$A$3:$AI$3,0))/100</f>
        <v>1</v>
      </c>
      <c r="I27" s="113">
        <f>INDEX(data!$A$3:$AI$131, MATCH('Table for manuscript'!$C27, data!$C$3:$C$131,0), MATCH('Table for manuscript'!I$1, data!$A$3:$AI$3,0))</f>
        <v>199339.11864406781</v>
      </c>
      <c r="J27" s="112">
        <f>INDEX(data!$A$3:$AI$131, MATCH('Table for manuscript'!$C27, data!$C$3:$C$131,0), MATCH('Table for manuscript'!J$1, data!$A$3:$AI$3,0))</f>
        <v>2.0872188549000406</v>
      </c>
      <c r="K27" s="114">
        <f>INDEX(data!$A$3:$AI$131, MATCH('Table for manuscript'!$C27, data!$C$3:$C$131,0), MATCH('Table for manuscript'!K$1, data!$A$3:$AI$3,0))</f>
        <v>5</v>
      </c>
      <c r="L27" s="114">
        <f>INDEX(data!$A$3:$AI$131, MATCH('Table for manuscript'!$C27, data!$C$3:$C$131,0), MATCH('Table for manuscript'!L$1, data!$A$3:$AI$3,0))</f>
        <v>3.5</v>
      </c>
      <c r="M27" s="114">
        <f>INDEX(data!$A$3:$AI$131, MATCH('Table for manuscript'!$C27, data!$C$3:$C$131,0), MATCH('Table for manuscript'!M$1, data!$A$3:$AI$3,0))</f>
        <v>0</v>
      </c>
      <c r="N27" s="114">
        <f>INDEX(data!$A$3:$AI$131, MATCH('Table for manuscript'!$C27, data!$C$3:$C$131,0), MATCH('Table for manuscript'!N$1, data!$A$3:$AI$3,0))</f>
        <v>0</v>
      </c>
      <c r="O27" s="114">
        <f>INDEX(data!$A$3:$AI$131, MATCH('Table for manuscript'!$C27, data!$C$3:$C$131,0), MATCH('Table for manuscript'!O$1, data!$A$3:$AI$3,0))</f>
        <v>0</v>
      </c>
      <c r="P27" s="114">
        <f>INDEX(data!$A$3:$AI$131, MATCH('Table for manuscript'!$C27, data!$C$3:$C$131,0), MATCH('Table for manuscript'!P$1, data!$A$3:$AI$3,0))</f>
        <v>0</v>
      </c>
      <c r="Q27" s="20" t="str">
        <f>INDEX(data!$A$3:$AI$131, MATCH('Table for manuscript'!$C27, data!$C$3:$C$131,0), MATCH('Table for manuscript'!Q$1, data!$A$3:$AI$3,0))</f>
        <v>Current treatment of diarrhea (using oral rehydration salt (ORS) and intravenous (IV) fluid)</v>
      </c>
    </row>
    <row r="28" spans="1:17">
      <c r="A28" s="91">
        <v>26</v>
      </c>
      <c r="B28" s="91" t="s">
        <v>354</v>
      </c>
      <c r="C28" s="91" t="s">
        <v>406</v>
      </c>
      <c r="D28" s="110">
        <f>INDEX(data!$A$3:$AI$131, MATCH('Table for manuscript'!$C28, data!$C$3:$C$131,0), MATCH('Table for manuscript'!D$1, data!$A$3:$AI$3,0))</f>
        <v>1.5653339582855353E-2</v>
      </c>
      <c r="E28" s="108">
        <f>INDEX(data!$A$3:$AI$131, MATCH('Table for manuscript'!$C28, data!$C$3:$C$131,0), MATCH('Table for manuscript'!E$1, data!$A$3:$AI$3,0))</f>
        <v>0.33102391087782185</v>
      </c>
      <c r="F28" s="109">
        <f>INDEX(data!$A$3:$AI$131, MATCH('Table for manuscript'!$C28, data!$C$3:$C$131,0), MATCH('Table for manuscript'!F$1, data!$A$3:$AI$3,0))</f>
        <v>21.147174960695459</v>
      </c>
      <c r="G28" s="110" t="str">
        <f>INDEX(References!$A$2:$C$58,MATCH(INDEX(data!$A$3:$AI$131, MATCH('Table for manuscript'!$C28, data!$C$3:$C$131,0), MATCH('Table for manuscript'!G$1, data!$A$3:$AI$3,0)), References!$C$2:$C$58,0),2)</f>
        <v>[15]</v>
      </c>
      <c r="H28" s="111">
        <f>INDEX(data!$A$3:$AI$131, MATCH('Table for manuscript'!$C28, data!$C$3:$C$131,0), MATCH('Table for manuscript'!H$1, data!$A$3:$AI$3,0))/100</f>
        <v>1</v>
      </c>
      <c r="I28" s="113">
        <f>INDEX(data!$A$3:$AI$131, MATCH('Table for manuscript'!$C28, data!$C$3:$C$131,0), MATCH('Table for manuscript'!I$1, data!$A$3:$AI$3,0))</f>
        <v>25302307.680659998</v>
      </c>
      <c r="J28" s="112">
        <f>INDEX(data!$A$3:$AI$131, MATCH('Table for manuscript'!$C28, data!$C$3:$C$131,0), MATCH('Table for manuscript'!J$1, data!$A$3:$AI$3,0))</f>
        <v>2.5430331638173551</v>
      </c>
      <c r="K28" s="114">
        <f>INDEX(data!$A$3:$AI$131, MATCH('Table for manuscript'!$C28, data!$C$3:$C$131,0), MATCH('Table for manuscript'!K$1, data!$A$3:$AI$3,0))</f>
        <v>3.5</v>
      </c>
      <c r="L28" s="114">
        <f>INDEX(data!$A$3:$AI$131, MATCH('Table for manuscript'!$C28, data!$C$3:$C$131,0), MATCH('Table for manuscript'!L$1, data!$A$3:$AI$3,0))</f>
        <v>1</v>
      </c>
      <c r="M28" s="114">
        <f>INDEX(data!$A$3:$AI$131, MATCH('Table for manuscript'!$C28, data!$C$3:$C$131,0), MATCH('Table for manuscript'!M$1, data!$A$3:$AI$3,0))</f>
        <v>0</v>
      </c>
      <c r="N28" s="114">
        <f>INDEX(data!$A$3:$AI$131, MATCH('Table for manuscript'!$C28, data!$C$3:$C$131,0), MATCH('Table for manuscript'!N$1, data!$A$3:$AI$3,0))</f>
        <v>0</v>
      </c>
      <c r="O28" s="114">
        <f>INDEX(data!$A$3:$AI$131, MATCH('Table for manuscript'!$C28, data!$C$3:$C$131,0), MATCH('Table for manuscript'!O$1, data!$A$3:$AI$3,0))</f>
        <v>0</v>
      </c>
      <c r="P28" s="114">
        <f>INDEX(data!$A$3:$AI$131, MATCH('Table for manuscript'!$C28, data!$C$3:$C$131,0), MATCH('Table for manuscript'!P$1, data!$A$3:$AI$3,0))</f>
        <v>0</v>
      </c>
      <c r="Q28" s="20" t="str">
        <f>INDEX(data!$A$3:$AI$131, MATCH('Table for manuscript'!$C28, data!$C$3:$C$131,0), MATCH('Table for manuscript'!Q$1, data!$A$3:$AI$3,0))</f>
        <v>Case management with artemisinin based combination therapy (80% coverage)</v>
      </c>
    </row>
    <row r="29" spans="1:17">
      <c r="A29" s="91">
        <v>27</v>
      </c>
      <c r="B29" s="91" t="s">
        <v>354</v>
      </c>
      <c r="C29" s="91" t="s">
        <v>437</v>
      </c>
      <c r="D29" s="110">
        <f>INDEX(data!$A$3:$AI$131, MATCH('Table for manuscript'!$C29, data!$C$3:$C$131,0), MATCH('Table for manuscript'!D$1, data!$A$3:$AI$3,0))</f>
        <v>0.7</v>
      </c>
      <c r="E29" s="108">
        <f>INDEX(data!$A$3:$AI$131, MATCH('Table for manuscript'!$C29, data!$C$3:$C$131,0), MATCH('Table for manuscript'!E$1, data!$A$3:$AI$3,0))</f>
        <v>3.5759999999999996</v>
      </c>
      <c r="F29" s="109">
        <f>INDEX(data!$A$3:$AI$131, MATCH('Table for manuscript'!$C29, data!$C$3:$C$131,0), MATCH('Table for manuscript'!F$1, data!$A$3:$AI$3,0))</f>
        <v>5.1085714285714285</v>
      </c>
      <c r="G29" s="110" t="str">
        <f>INDEX(References!$A$2:$C$58,MATCH(INDEX(data!$A$3:$AI$131, MATCH('Table for manuscript'!$C29, data!$C$3:$C$131,0), MATCH('Table for manuscript'!G$1, data!$A$3:$AI$3,0)), References!$C$2:$C$58,0),2)</f>
        <v>[16]</v>
      </c>
      <c r="H29" s="111">
        <f>INDEX(data!$A$3:$AI$131, MATCH('Table for manuscript'!$C29, data!$C$3:$C$131,0), MATCH('Table for manuscript'!H$1, data!$A$3:$AI$3,0))/100</f>
        <v>1</v>
      </c>
      <c r="I29" s="113">
        <f>INDEX(data!$A$3:$AI$131, MATCH('Table for manuscript'!$C29, data!$C$3:$C$131,0), MATCH('Table for manuscript'!I$1, data!$A$3:$AI$3,0))</f>
        <v>27946.856000000011</v>
      </c>
      <c r="J29" s="112">
        <f>INDEX(data!$A$3:$AI$131, MATCH('Table for manuscript'!$C29, data!$C$3:$C$131,0), MATCH('Table for manuscript'!J$1, data!$A$3:$AI$3,0))</f>
        <v>12.887247752786616</v>
      </c>
      <c r="K29" s="114">
        <f>INDEX(data!$A$3:$AI$131, MATCH('Table for manuscript'!$C29, data!$C$3:$C$131,0), MATCH('Table for manuscript'!K$1, data!$A$3:$AI$3,0))</f>
        <v>5</v>
      </c>
      <c r="L29" s="114">
        <f>INDEX(data!$A$3:$AI$131, MATCH('Table for manuscript'!$C29, data!$C$3:$C$131,0), MATCH('Table for manuscript'!L$1, data!$A$3:$AI$3,0))</f>
        <v>3.5</v>
      </c>
      <c r="M29" s="114">
        <f>INDEX(data!$A$3:$AI$131, MATCH('Table for manuscript'!$C29, data!$C$3:$C$131,0), MATCH('Table for manuscript'!M$1, data!$A$3:$AI$3,0))</f>
        <v>0</v>
      </c>
      <c r="N29" s="114">
        <f>INDEX(data!$A$3:$AI$131, MATCH('Table for manuscript'!$C29, data!$C$3:$C$131,0), MATCH('Table for manuscript'!N$1, data!$A$3:$AI$3,0))</f>
        <v>0</v>
      </c>
      <c r="O29" s="114">
        <f>INDEX(data!$A$3:$AI$131, MATCH('Table for manuscript'!$C29, data!$C$3:$C$131,0), MATCH('Table for manuscript'!O$1, data!$A$3:$AI$3,0))</f>
        <v>0</v>
      </c>
      <c r="P29" s="114">
        <f>INDEX(data!$A$3:$AI$131, MATCH('Table for manuscript'!$C29, data!$C$3:$C$131,0), MATCH('Table for manuscript'!P$1, data!$A$3:$AI$3,0))</f>
        <v>0</v>
      </c>
      <c r="Q29" s="20" t="str">
        <f>INDEX(data!$A$3:$AI$131, MATCH('Table for manuscript'!$C29, data!$C$3:$C$131,0), MATCH('Table for manuscript'!Q$1, data!$A$3:$AI$3,0))</f>
        <v>Parental artesunate</v>
      </c>
    </row>
    <row r="30" spans="1:17">
      <c r="A30" s="91">
        <v>28</v>
      </c>
      <c r="B30" s="91" t="s">
        <v>354</v>
      </c>
      <c r="C30" s="91" t="s">
        <v>426</v>
      </c>
      <c r="D30" s="110">
        <f>INDEX(data!$A$3:$AI$131, MATCH('Table for manuscript'!$C30, data!$C$3:$C$131,0), MATCH('Table for manuscript'!D$1, data!$A$3:$AI$3,0))</f>
        <v>3.0923886007400765</v>
      </c>
      <c r="E30" s="108">
        <f>INDEX(data!$A$3:$AI$131, MATCH('Table for manuscript'!$C30, data!$C$3:$C$131,0), MATCH('Table for manuscript'!E$1, data!$A$3:$AI$3,0))</f>
        <v>251.40397038198773</v>
      </c>
      <c r="F30" s="109">
        <f>INDEX(data!$A$3:$AI$131, MATCH('Table for manuscript'!$C30, data!$C$3:$C$131,0), MATCH('Table for manuscript'!F$1, data!$A$3:$AI$3,0))</f>
        <v>81.297664310954076</v>
      </c>
      <c r="G30" s="110" t="str">
        <f>INDEX(References!$A$2:$C$58,MATCH(INDEX(data!$A$3:$AI$131, MATCH('Table for manuscript'!$C30, data!$C$3:$C$131,0), MATCH('Table for manuscript'!G$1, data!$A$3:$AI$3,0)), References!$C$2:$C$58,0),2)</f>
        <v>[17]</v>
      </c>
      <c r="H30" s="111">
        <f>INDEX(data!$A$3:$AI$131, MATCH('Table for manuscript'!$C30, data!$C$3:$C$131,0), MATCH('Table for manuscript'!H$1, data!$A$3:$AI$3,0))/100</f>
        <v>0.87</v>
      </c>
      <c r="I30" s="113">
        <f>INDEX(data!$A$3:$AI$131, MATCH('Table for manuscript'!$C30, data!$C$3:$C$131,0), MATCH('Table for manuscript'!I$1, data!$A$3:$AI$3,0))</f>
        <v>2416001.1187536586</v>
      </c>
      <c r="J30" s="112">
        <f>INDEX(data!$A$3:$AI$131, MATCH('Table for manuscript'!$C30, data!$C$3:$C$131,0), MATCH('Table for manuscript'!J$1, data!$A$3:$AI$3,0))</f>
        <v>2.5430331638173551</v>
      </c>
      <c r="K30" s="114">
        <f>INDEX(data!$A$3:$AI$131, MATCH('Table for manuscript'!$C30, data!$C$3:$C$131,0), MATCH('Table for manuscript'!K$1, data!$A$3:$AI$3,0))</f>
        <v>0</v>
      </c>
      <c r="L30" s="114">
        <f>INDEX(data!$A$3:$AI$131, MATCH('Table for manuscript'!$C30, data!$C$3:$C$131,0), MATCH('Table for manuscript'!L$1, data!$A$3:$AI$3,0))</f>
        <v>3.5</v>
      </c>
      <c r="M30" s="114">
        <f>INDEX(data!$A$3:$AI$131, MATCH('Table for manuscript'!$C30, data!$C$3:$C$131,0), MATCH('Table for manuscript'!M$1, data!$A$3:$AI$3,0))</f>
        <v>0</v>
      </c>
      <c r="N30" s="114">
        <f>INDEX(data!$A$3:$AI$131, MATCH('Table for manuscript'!$C30, data!$C$3:$C$131,0), MATCH('Table for manuscript'!N$1, data!$A$3:$AI$3,0))</f>
        <v>0</v>
      </c>
      <c r="O30" s="114">
        <f>INDEX(data!$A$3:$AI$131, MATCH('Table for manuscript'!$C30, data!$C$3:$C$131,0), MATCH('Table for manuscript'!O$1, data!$A$3:$AI$3,0))</f>
        <v>0</v>
      </c>
      <c r="P30" s="114">
        <f>INDEX(data!$A$3:$AI$131, MATCH('Table for manuscript'!$C30, data!$C$3:$C$131,0), MATCH('Table for manuscript'!P$1, data!$A$3:$AI$3,0))</f>
        <v>0</v>
      </c>
      <c r="Q30" s="20" t="str">
        <f>INDEX(data!$A$3:$AI$131, MATCH('Table for manuscript'!$C30, data!$C$3:$C$131,0), MATCH('Table for manuscript'!Q$1, data!$A$3:$AI$3,0))</f>
        <v>Febrile children 2–59 months received artesunate–amodiaquine when taken to community health workers (CHWs) by their caregivers and diagnosed of having uncomplicated fever</v>
      </c>
    </row>
    <row r="31" spans="1:17">
      <c r="A31" s="91">
        <v>29</v>
      </c>
      <c r="B31" s="91" t="s">
        <v>354</v>
      </c>
      <c r="C31" s="91" t="s">
        <v>374</v>
      </c>
      <c r="D31" s="110">
        <f>INDEX(data!$A$3:$AI$131, MATCH('Table for manuscript'!$C31, data!$C$3:$C$131,0), MATCH('Table for manuscript'!D$1, data!$A$3:$AI$3,0))</f>
        <v>0.76270000000000016</v>
      </c>
      <c r="E31" s="108">
        <f>INDEX(data!$A$3:$AI$131, MATCH('Table for manuscript'!$C31, data!$C$3:$C$131,0), MATCH('Table for manuscript'!E$1, data!$A$3:$AI$3,0))</f>
        <v>6.2788972420000002</v>
      </c>
      <c r="F31" s="109">
        <f>INDEX(data!$A$3:$AI$131, MATCH('Table for manuscript'!$C31, data!$C$3:$C$131,0), MATCH('Table for manuscript'!F$1, data!$A$3:$AI$3,0))</f>
        <v>8.2324599999999979</v>
      </c>
      <c r="G31" s="110" t="str">
        <f>INDEX(References!$A$2:$C$58,MATCH(INDEX(data!$A$3:$AI$131, MATCH('Table for manuscript'!$C31, data!$C$3:$C$131,0), MATCH('Table for manuscript'!G$1, data!$A$3:$AI$3,0)), References!$C$2:$C$58,0),2)</f>
        <v>[18]</v>
      </c>
      <c r="H31" s="111">
        <f>INDEX(data!$A$3:$AI$131, MATCH('Table for manuscript'!$C31, data!$C$3:$C$131,0), MATCH('Table for manuscript'!H$1, data!$A$3:$AI$3,0))/100</f>
        <v>0.7</v>
      </c>
      <c r="I31" s="113">
        <f>INDEX(data!$A$3:$AI$131, MATCH('Table for manuscript'!$C31, data!$C$3:$C$131,0), MATCH('Table for manuscript'!I$1, data!$A$3:$AI$3,0))</f>
        <v>2852575.6533428575</v>
      </c>
      <c r="J31" s="112">
        <f>INDEX(data!$A$3:$AI$131, MATCH('Table for manuscript'!$C31, data!$C$3:$C$131,0), MATCH('Table for manuscript'!J$1, data!$A$3:$AI$3,0))</f>
        <v>9.25</v>
      </c>
      <c r="K31" s="114">
        <f>INDEX(data!$A$3:$AI$131, MATCH('Table for manuscript'!$C31, data!$C$3:$C$131,0), MATCH('Table for manuscript'!K$1, data!$A$3:$AI$3,0))</f>
        <v>0</v>
      </c>
      <c r="L31" s="114">
        <f>INDEX(data!$A$3:$AI$131, MATCH('Table for manuscript'!$C31, data!$C$3:$C$131,0), MATCH('Table for manuscript'!L$1, data!$A$3:$AI$3,0))</f>
        <v>0</v>
      </c>
      <c r="M31" s="114">
        <f>INDEX(data!$A$3:$AI$131, MATCH('Table for manuscript'!$C31, data!$C$3:$C$131,0), MATCH('Table for manuscript'!M$1, data!$A$3:$AI$3,0))</f>
        <v>0</v>
      </c>
      <c r="N31" s="114">
        <f>INDEX(data!$A$3:$AI$131, MATCH('Table for manuscript'!$C31, data!$C$3:$C$131,0), MATCH('Table for manuscript'!N$1, data!$A$3:$AI$3,0))</f>
        <v>0</v>
      </c>
      <c r="O31" s="114">
        <f>INDEX(data!$A$3:$AI$131, MATCH('Table for manuscript'!$C31, data!$C$3:$C$131,0), MATCH('Table for manuscript'!O$1, data!$A$3:$AI$3,0))</f>
        <v>0</v>
      </c>
      <c r="P31" s="114">
        <f>INDEX(data!$A$3:$AI$131, MATCH('Table for manuscript'!$C31, data!$C$3:$C$131,0), MATCH('Table for manuscript'!P$1, data!$A$3:$AI$3,0))</f>
        <v>0</v>
      </c>
      <c r="Q31" s="20" t="str">
        <f>INDEX(data!$A$3:$AI$131, MATCH('Table for manuscript'!$C31, data!$C$3:$C$131,0), MATCH('Table for manuscript'!Q$1, data!$A$3:$AI$3,0))</f>
        <v>Long lasting insecticide treated net (LLIN) (80% coverage) and indoor residual spraying (IRS) (90% coverage)</v>
      </c>
    </row>
    <row r="32" spans="1:17">
      <c r="A32" s="91">
        <v>30</v>
      </c>
      <c r="B32" s="91" t="s">
        <v>354</v>
      </c>
      <c r="C32" s="91" t="s">
        <v>446</v>
      </c>
      <c r="D32" s="110">
        <f>INDEX(data!$A$3:$AI$131, MATCH('Table for manuscript'!$C32, data!$C$3:$C$131,0), MATCH('Table for manuscript'!D$1, data!$A$3:$AI$3,0))</f>
        <v>0.158</v>
      </c>
      <c r="E32" s="108">
        <f>INDEX(data!$A$3:$AI$131, MATCH('Table for manuscript'!$C32, data!$C$3:$C$131,0), MATCH('Table for manuscript'!E$1, data!$A$3:$AI$3,0))</f>
        <v>1.5338520000000002</v>
      </c>
      <c r="F32" s="109">
        <f>INDEX(data!$A$3:$AI$131, MATCH('Table for manuscript'!$C32, data!$C$3:$C$131,0), MATCH('Table for manuscript'!F$1, data!$A$3:$AI$3,0))</f>
        <v>9.7079240506329132</v>
      </c>
      <c r="G32" s="110" t="str">
        <f>INDEX(References!$A$2:$C$58,MATCH(INDEX(data!$A$3:$AI$131, MATCH('Table for manuscript'!$C32, data!$C$3:$C$131,0), MATCH('Table for manuscript'!G$1, data!$A$3:$AI$3,0)), References!$C$2:$C$58,0),2)</f>
        <v>[19]</v>
      </c>
      <c r="H32" s="111">
        <f>INDEX(data!$A$3:$AI$131, MATCH('Table for manuscript'!$C32, data!$C$3:$C$131,0), MATCH('Table for manuscript'!H$1, data!$A$3:$AI$3,0))/100</f>
        <v>0.41</v>
      </c>
      <c r="I32" s="113">
        <f>INDEX(data!$A$3:$AI$131, MATCH('Table for manuscript'!$C32, data!$C$3:$C$131,0), MATCH('Table for manuscript'!I$1, data!$A$3:$AI$3,0))</f>
        <v>8053337.0625121957</v>
      </c>
      <c r="J32" s="112">
        <f>INDEX(data!$A$3:$AI$131, MATCH('Table for manuscript'!$C32, data!$C$3:$C$131,0), MATCH('Table for manuscript'!J$1, data!$A$3:$AI$3,0))</f>
        <v>1.244</v>
      </c>
      <c r="K32" s="114">
        <f>INDEX(data!$A$3:$AI$131, MATCH('Table for manuscript'!$C32, data!$C$3:$C$131,0), MATCH('Table for manuscript'!K$1, data!$A$3:$AI$3,0))</f>
        <v>5</v>
      </c>
      <c r="L32" s="114">
        <f>INDEX(data!$A$3:$AI$131, MATCH('Table for manuscript'!$C32, data!$C$3:$C$131,0), MATCH('Table for manuscript'!L$1, data!$A$3:$AI$3,0))</f>
        <v>3.5</v>
      </c>
      <c r="M32" s="114">
        <f>INDEX(data!$A$3:$AI$131, MATCH('Table for manuscript'!$C32, data!$C$3:$C$131,0), MATCH('Table for manuscript'!M$1, data!$A$3:$AI$3,0))</f>
        <v>0</v>
      </c>
      <c r="N32" s="114">
        <f>INDEX(data!$A$3:$AI$131, MATCH('Table for manuscript'!$C32, data!$C$3:$C$131,0), MATCH('Table for manuscript'!N$1, data!$A$3:$AI$3,0))</f>
        <v>0</v>
      </c>
      <c r="O32" s="114">
        <f>INDEX(data!$A$3:$AI$131, MATCH('Table for manuscript'!$C32, data!$C$3:$C$131,0), MATCH('Table for manuscript'!O$1, data!$A$3:$AI$3,0))</f>
        <v>0</v>
      </c>
      <c r="P32" s="114">
        <f>INDEX(data!$A$3:$AI$131, MATCH('Table for manuscript'!$C32, data!$C$3:$C$131,0), MATCH('Table for manuscript'!P$1, data!$A$3:$AI$3,0))</f>
        <v>0</v>
      </c>
      <c r="Q32" s="20" t="str">
        <f>INDEX(data!$A$3:$AI$131, MATCH('Table for manuscript'!$C32, data!$C$3:$C$131,0), MATCH('Table for manuscript'!Q$1, data!$A$3:$AI$3,0))</f>
        <v>Intermittent preventive treatment in infants (IPTi) using 3 days of amodiaquine-artesunate (AQ3-AS3) against clinical malaria; at 2, 3, and 9 months.</v>
      </c>
    </row>
    <row r="33" spans="1:17">
      <c r="A33" s="91">
        <v>31</v>
      </c>
      <c r="B33" s="91" t="s">
        <v>354</v>
      </c>
      <c r="C33" s="91" t="s">
        <v>364</v>
      </c>
      <c r="D33" s="110">
        <f>INDEX(data!$A$3:$AI$131, MATCH('Table for manuscript'!$C33, data!$C$3:$C$131,0), MATCH('Table for manuscript'!D$1, data!$A$3:$AI$3,0))</f>
        <v>1.7834521637213367E-3</v>
      </c>
      <c r="E33" s="108">
        <f>INDEX(data!$A$3:$AI$131, MATCH('Table for manuscript'!$C33, data!$C$3:$C$131,0), MATCH('Table for manuscript'!E$1, data!$A$3:$AI$3,0))</f>
        <v>0.34557451874239431</v>
      </c>
      <c r="F33" s="109">
        <f>INDEX(data!$A$3:$AI$131, MATCH('Table for manuscript'!$C33, data!$C$3:$C$131,0), MATCH('Table for manuscript'!F$1, data!$A$3:$AI$3,0))</f>
        <v>193.76719251124817</v>
      </c>
      <c r="G33" s="110" t="str">
        <f>INDEX(References!$A$2:$C$58,MATCH(INDEX(data!$A$3:$AI$131, MATCH('Table for manuscript'!$C33, data!$C$3:$C$131,0), MATCH('Table for manuscript'!G$1, data!$A$3:$AI$3,0)), References!$C$2:$C$58,0),2)</f>
        <v>[15]</v>
      </c>
      <c r="H33" s="111">
        <f>INDEX(data!$A$3:$AI$131, MATCH('Table for manuscript'!$C33, data!$C$3:$C$131,0), MATCH('Table for manuscript'!H$1, data!$A$3:$AI$3,0))/100</f>
        <v>0.41</v>
      </c>
      <c r="I33" s="113">
        <f>INDEX(data!$A$3:$AI$131, MATCH('Table for manuscript'!$C33, data!$C$3:$C$131,0), MATCH('Table for manuscript'!I$1, data!$A$3:$AI$3,0))</f>
        <v>2573730.4292195127</v>
      </c>
      <c r="J33" s="112">
        <f>INDEX(data!$A$3:$AI$131, MATCH('Table for manuscript'!$C33, data!$C$3:$C$131,0), MATCH('Table for manuscript'!J$1, data!$A$3:$AI$3,0))</f>
        <v>5.9836074442761303E-2</v>
      </c>
      <c r="K33" s="114">
        <f>INDEX(data!$A$3:$AI$131, MATCH('Table for manuscript'!$C33, data!$C$3:$C$131,0), MATCH('Table for manuscript'!K$1, data!$A$3:$AI$3,0))</f>
        <v>0.5</v>
      </c>
      <c r="L33" s="114">
        <f>INDEX(data!$A$3:$AI$131, MATCH('Table for manuscript'!$C33, data!$C$3:$C$131,0), MATCH('Table for manuscript'!L$1, data!$A$3:$AI$3,0))</f>
        <v>0</v>
      </c>
      <c r="M33" s="114">
        <f>INDEX(data!$A$3:$AI$131, MATCH('Table for manuscript'!$C33, data!$C$3:$C$131,0), MATCH('Table for manuscript'!M$1, data!$A$3:$AI$3,0))</f>
        <v>0</v>
      </c>
      <c r="N33" s="114">
        <f>INDEX(data!$A$3:$AI$131, MATCH('Table for manuscript'!$C33, data!$C$3:$C$131,0), MATCH('Table for manuscript'!N$1, data!$A$3:$AI$3,0))</f>
        <v>0</v>
      </c>
      <c r="O33" s="114">
        <f>INDEX(data!$A$3:$AI$131, MATCH('Table for manuscript'!$C33, data!$C$3:$C$131,0), MATCH('Table for manuscript'!O$1, data!$A$3:$AI$3,0))</f>
        <v>0</v>
      </c>
      <c r="P33" s="114">
        <f>INDEX(data!$A$3:$AI$131, MATCH('Table for manuscript'!$C33, data!$C$3:$C$131,0), MATCH('Table for manuscript'!P$1, data!$A$3:$AI$3,0))</f>
        <v>0</v>
      </c>
      <c r="Q33" s="20" t="str">
        <f>INDEX(data!$A$3:$AI$131, MATCH('Table for manuscript'!$C33, data!$C$3:$C$131,0), MATCH('Table for manuscript'!Q$1, data!$A$3:$AI$3,0))</f>
        <v>Intermittent presumptive treatment with sulfadoxine-pyrimethamine in pregnancy for malaria 95% coverage</v>
      </c>
    </row>
    <row r="34" spans="1:17">
      <c r="A34" s="91">
        <v>32</v>
      </c>
      <c r="B34" s="91" t="s">
        <v>354</v>
      </c>
      <c r="C34" s="91" t="s">
        <v>356</v>
      </c>
      <c r="D34" s="110">
        <f>INDEX(data!$A$3:$AI$131, MATCH('Table for manuscript'!$C34, data!$C$3:$C$131,0), MATCH('Table for manuscript'!D$1, data!$A$3:$AI$3,0))</f>
        <v>3.0126518739503904E-4</v>
      </c>
      <c r="E34" s="108">
        <f>INDEX(data!$A$3:$AI$131, MATCH('Table for manuscript'!$C34, data!$C$3:$C$131,0), MATCH('Table for manuscript'!E$1, data!$A$3:$AI$3,0))</f>
        <v>6.7906794780372825E-3</v>
      </c>
      <c r="F34" s="109">
        <f>INDEX(data!$A$3:$AI$131, MATCH('Table for manuscript'!$C34, data!$C$3:$C$131,0), MATCH('Table for manuscript'!F$1, data!$A$3:$AI$3,0))</f>
        <v>22.540538243912298</v>
      </c>
      <c r="G34" s="110" t="str">
        <f>INDEX(References!$A$2:$C$58,MATCH(INDEX(data!$A$3:$AI$131, MATCH('Table for manuscript'!$C34, data!$C$3:$C$131,0), MATCH('Table for manuscript'!G$1, data!$A$3:$AI$3,0)), References!$C$2:$C$58,0),2)</f>
        <v>[20]</v>
      </c>
      <c r="H34" s="111">
        <f>INDEX(data!$A$3:$AI$131, MATCH('Table for manuscript'!$C34, data!$C$3:$C$131,0), MATCH('Table for manuscript'!H$1, data!$A$3:$AI$3,0))/100</f>
        <v>0.7</v>
      </c>
      <c r="I34" s="113">
        <f>INDEX(data!$A$3:$AI$131, MATCH('Table for manuscript'!$C34, data!$C$3:$C$131,0), MATCH('Table for manuscript'!I$1, data!$A$3:$AI$3,0))</f>
        <v>2573730.4292285717</v>
      </c>
      <c r="J34" s="112">
        <f>INDEX(data!$A$3:$AI$131, MATCH('Table for manuscript'!$C34, data!$C$3:$C$131,0), MATCH('Table for manuscript'!J$1, data!$A$3:$AI$3,0))</f>
        <v>2.9918037221380653</v>
      </c>
      <c r="K34" s="114">
        <f>INDEX(data!$A$3:$AI$131, MATCH('Table for manuscript'!$C34, data!$C$3:$C$131,0), MATCH('Table for manuscript'!K$1, data!$A$3:$AI$3,0))</f>
        <v>0.5</v>
      </c>
      <c r="L34" s="114">
        <f>INDEX(data!$A$3:$AI$131, MATCH('Table for manuscript'!$C34, data!$C$3:$C$131,0), MATCH('Table for manuscript'!L$1, data!$A$3:$AI$3,0))</f>
        <v>0</v>
      </c>
      <c r="M34" s="114">
        <f>INDEX(data!$A$3:$AI$131, MATCH('Table for manuscript'!$C34, data!$C$3:$C$131,0), MATCH('Table for manuscript'!M$1, data!$A$3:$AI$3,0))</f>
        <v>0</v>
      </c>
      <c r="N34" s="114">
        <f>INDEX(data!$A$3:$AI$131, MATCH('Table for manuscript'!$C34, data!$C$3:$C$131,0), MATCH('Table for manuscript'!N$1, data!$A$3:$AI$3,0))</f>
        <v>0</v>
      </c>
      <c r="O34" s="114">
        <f>INDEX(data!$A$3:$AI$131, MATCH('Table for manuscript'!$C34, data!$C$3:$C$131,0), MATCH('Table for manuscript'!O$1, data!$A$3:$AI$3,0))</f>
        <v>0</v>
      </c>
      <c r="P34" s="114">
        <f>INDEX(data!$A$3:$AI$131, MATCH('Table for manuscript'!$C34, data!$C$3:$C$131,0), MATCH('Table for manuscript'!P$1, data!$A$3:$AI$3,0))</f>
        <v>0</v>
      </c>
      <c r="Q34" s="20" t="str">
        <f>INDEX(data!$A$3:$AI$131, MATCH('Table for manuscript'!$C34, data!$C$3:$C$131,0), MATCH('Table for manuscript'!Q$1, data!$A$3:$AI$3,0))</f>
        <v>Long-lasting insecticide-treated bed nets (ITNs) + information on correct use and malaria transmission</v>
      </c>
    </row>
    <row r="35" spans="1:17">
      <c r="A35" s="91">
        <v>33</v>
      </c>
      <c r="B35" s="91" t="s">
        <v>977</v>
      </c>
      <c r="C35" s="91" t="s">
        <v>994</v>
      </c>
      <c r="D35" s="110">
        <f>INDEX(data!$A$3:$AI$131, MATCH('Table for manuscript'!$C35, data!$C$3:$C$131,0), MATCH('Table for manuscript'!D$1, data!$A$3:$AI$3,0))</f>
        <v>0.30671979703706725</v>
      </c>
      <c r="E35" s="108">
        <f>INDEX(data!$A$3:$AI$131, MATCH('Table for manuscript'!$C35, data!$C$3:$C$131,0), MATCH('Table for manuscript'!E$1, data!$A$3:$AI$3,0))</f>
        <v>37.058731669666038</v>
      </c>
      <c r="F35" s="109">
        <f>INDEX(data!$A$3:$AI$131, MATCH('Table for manuscript'!$C35, data!$C$3:$C$131,0), MATCH('Table for manuscript'!F$1, data!$A$3:$AI$3,0))</f>
        <v>120.82275753849521</v>
      </c>
      <c r="G35" s="110" t="str">
        <f>INDEX(References!$A$2:$C$58,MATCH(INDEX(data!$A$3:$AI$131, MATCH('Table for manuscript'!$C35, data!$C$3:$C$131,0), MATCH('Table for manuscript'!G$1, data!$A$3:$AI$3,0)), References!$C$2:$C$58,0),2)</f>
        <v>[21]</v>
      </c>
      <c r="H35" s="111">
        <f>INDEX(data!$A$3:$AI$131, MATCH('Table for manuscript'!$C35, data!$C$3:$C$131,0), MATCH('Table for manuscript'!H$1, data!$A$3:$AI$3,0))/100</f>
        <v>0.1</v>
      </c>
      <c r="I35" s="113">
        <f>INDEX(data!$A$3:$AI$131, MATCH('Table for manuscript'!$C35, data!$C$3:$C$131,0), MATCH('Table for manuscript'!I$1, data!$A$3:$AI$3,0))</f>
        <v>196292</v>
      </c>
      <c r="J35" s="112">
        <f>INDEX(data!$A$3:$AI$131, MATCH('Table for manuscript'!$C35, data!$C$3:$C$131,0), MATCH('Table for manuscript'!J$1, data!$A$3:$AI$3,0))</f>
        <v>7.9556770225377393</v>
      </c>
      <c r="K35" s="114">
        <f>INDEX(data!$A$3:$AI$131, MATCH('Table for manuscript'!$C35, data!$C$3:$C$131,0), MATCH('Table for manuscript'!K$1, data!$A$3:$AI$3,0))</f>
        <v>0</v>
      </c>
      <c r="L35" s="114">
        <f>INDEX(data!$A$3:$AI$131, MATCH('Table for manuscript'!$C35, data!$C$3:$C$131,0), MATCH('Table for manuscript'!L$1, data!$A$3:$AI$3,0))</f>
        <v>0</v>
      </c>
      <c r="M35" s="114">
        <f>INDEX(data!$A$3:$AI$131, MATCH('Table for manuscript'!$C35, data!$C$3:$C$131,0), MATCH('Table for manuscript'!M$1, data!$A$3:$AI$3,0))</f>
        <v>0</v>
      </c>
      <c r="N35" s="114">
        <f>INDEX(data!$A$3:$AI$131, MATCH('Table for manuscript'!$C35, data!$C$3:$C$131,0), MATCH('Table for manuscript'!N$1, data!$A$3:$AI$3,0))</f>
        <v>0</v>
      </c>
      <c r="O35" s="114">
        <f>INDEX(data!$A$3:$AI$131, MATCH('Table for manuscript'!$C35, data!$C$3:$C$131,0), MATCH('Table for manuscript'!O$1, data!$A$3:$AI$3,0))</f>
        <v>15</v>
      </c>
      <c r="P35" s="114">
        <f>INDEX(data!$A$3:$AI$131, MATCH('Table for manuscript'!$C35, data!$C$3:$C$131,0), MATCH('Table for manuscript'!P$1, data!$A$3:$AI$3,0))</f>
        <v>0</v>
      </c>
      <c r="Q35" s="20" t="str">
        <f>INDEX(data!$A$3:$AI$131, MATCH('Table for manuscript'!$C35, data!$C$3:$C$131,0), MATCH('Table for manuscript'!Q$1, data!$A$3:$AI$3,0))</f>
        <v>Older antiepileptic drug in primary care (50% coverage)</v>
      </c>
    </row>
    <row r="36" spans="1:17">
      <c r="A36" s="91">
        <v>34</v>
      </c>
      <c r="B36" s="91" t="s">
        <v>977</v>
      </c>
      <c r="C36" s="91" t="s">
        <v>998</v>
      </c>
      <c r="D36" s="110">
        <f>INDEX(data!$A$3:$AI$131, MATCH('Table for manuscript'!$C36, data!$C$3:$C$131,0), MATCH('Table for manuscript'!D$1, data!$A$3:$AI$3,0))</f>
        <v>1.7537121431558639E-2</v>
      </c>
      <c r="E36" s="108">
        <f>INDEX(data!$A$3:$AI$131, MATCH('Table for manuscript'!$C36, data!$C$3:$C$131,0), MATCH('Table for manuscript'!E$1, data!$A$3:$AI$3,0))</f>
        <v>10.595959654589281</v>
      </c>
      <c r="F36" s="109">
        <f>INDEX(data!$A$3:$AI$131, MATCH('Table for manuscript'!$C36, data!$C$3:$C$131,0), MATCH('Table for manuscript'!F$1, data!$A$3:$AI$3,0))</f>
        <v>604.2017611579912</v>
      </c>
      <c r="G36" s="110" t="str">
        <f>INDEX(References!$A$2:$C$58,MATCH(INDEX(data!$A$3:$AI$131, MATCH('Table for manuscript'!$C36, data!$C$3:$C$131,0), MATCH('Table for manuscript'!G$1, data!$A$3:$AI$3,0)), References!$C$2:$C$58,0),2)</f>
        <v>[21]</v>
      </c>
      <c r="H36" s="111">
        <f>INDEX(data!$A$3:$AI$131, MATCH('Table for manuscript'!$C36, data!$C$3:$C$131,0), MATCH('Table for manuscript'!H$1, data!$A$3:$AI$3,0))/100</f>
        <v>0.1</v>
      </c>
      <c r="I36" s="113">
        <f>INDEX(data!$A$3:$AI$131, MATCH('Table for manuscript'!$C36, data!$C$3:$C$131,0), MATCH('Table for manuscript'!I$1, data!$A$3:$AI$3,0))</f>
        <v>3852137</v>
      </c>
      <c r="J36" s="112">
        <f>INDEX(data!$A$3:$AI$131, MATCH('Table for manuscript'!$C36, data!$C$3:$C$131,0), MATCH('Table for manuscript'!J$1, data!$A$3:$AI$3,0))</f>
        <v>7.2254553045877516</v>
      </c>
      <c r="K36" s="114">
        <f>INDEX(data!$A$3:$AI$131, MATCH('Table for manuscript'!$C36, data!$C$3:$C$131,0), MATCH('Table for manuscript'!K$1, data!$A$3:$AI$3,0))</f>
        <v>0</v>
      </c>
      <c r="L36" s="114">
        <f>INDEX(data!$A$3:$AI$131, MATCH('Table for manuscript'!$C36, data!$C$3:$C$131,0), MATCH('Table for manuscript'!L$1, data!$A$3:$AI$3,0))</f>
        <v>0</v>
      </c>
      <c r="M36" s="114">
        <f>INDEX(data!$A$3:$AI$131, MATCH('Table for manuscript'!$C36, data!$C$3:$C$131,0), MATCH('Table for manuscript'!M$1, data!$A$3:$AI$3,0))</f>
        <v>0</v>
      </c>
      <c r="N36" s="114">
        <f>INDEX(data!$A$3:$AI$131, MATCH('Table for manuscript'!$C36, data!$C$3:$C$131,0), MATCH('Table for manuscript'!N$1, data!$A$3:$AI$3,0))</f>
        <v>0</v>
      </c>
      <c r="O36" s="114">
        <f>INDEX(data!$A$3:$AI$131, MATCH('Table for manuscript'!$C36, data!$C$3:$C$131,0), MATCH('Table for manuscript'!O$1, data!$A$3:$AI$3,0))</f>
        <v>25</v>
      </c>
      <c r="P36" s="114">
        <f>INDEX(data!$A$3:$AI$131, MATCH('Table for manuscript'!$C36, data!$C$3:$C$131,0), MATCH('Table for manuscript'!P$1, data!$A$3:$AI$3,0))</f>
        <v>0</v>
      </c>
      <c r="Q36" s="20" t="str">
        <f>INDEX(data!$A$3:$AI$131, MATCH('Table for manuscript'!$C36, data!$C$3:$C$131,0), MATCH('Table for manuscript'!Q$1, data!$A$3:$AI$3,0))</f>
        <v>Maintenance psychosocial treatment plus newer antidepressants (50% coverage)</v>
      </c>
    </row>
    <row r="37" spans="1:17">
      <c r="A37" s="91">
        <v>35</v>
      </c>
      <c r="B37" s="91" t="s">
        <v>977</v>
      </c>
      <c r="C37" s="91" t="s">
        <v>986</v>
      </c>
      <c r="D37" s="110">
        <f>INDEX(data!$A$3:$AI$131, MATCH('Table for manuscript'!$C37, data!$C$3:$C$131,0), MATCH('Table for manuscript'!D$1, data!$A$3:$AI$3,0))</f>
        <v>5.8907453419136391E-2</v>
      </c>
      <c r="E37" s="108">
        <f>INDEX(data!$A$3:$AI$131, MATCH('Table for manuscript'!$C37, data!$C$3:$C$131,0), MATCH('Table for manuscript'!E$1, data!$A$3:$AI$3,0))</f>
        <v>73.698510091728849</v>
      </c>
      <c r="F37" s="109">
        <f>INDEX(data!$A$3:$AI$131, MATCH('Table for manuscript'!$C37, data!$C$3:$C$131,0), MATCH('Table for manuscript'!F$1, data!$A$3:$AI$3,0))</f>
        <v>1251.0897316737089</v>
      </c>
      <c r="G37" s="110" t="str">
        <f>INDEX(References!$A$2:$C$58,MATCH(INDEX(data!$A$3:$AI$131, MATCH('Table for manuscript'!$C37, data!$C$3:$C$131,0), MATCH('Table for manuscript'!G$1, data!$A$3:$AI$3,0)), References!$C$2:$C$58,0),2)</f>
        <v>[21]</v>
      </c>
      <c r="H37" s="111">
        <f>INDEX(data!$A$3:$AI$131, MATCH('Table for manuscript'!$C37, data!$C$3:$C$131,0), MATCH('Table for manuscript'!H$1, data!$A$3:$AI$3,0))/100</f>
        <v>0.1</v>
      </c>
      <c r="I37" s="113">
        <f>INDEX(data!$A$3:$AI$131, MATCH('Table for manuscript'!$C37, data!$C$3:$C$131,0), MATCH('Table for manuscript'!I$1, data!$A$3:$AI$3,0))</f>
        <v>249501.6</v>
      </c>
      <c r="J37" s="112">
        <f>INDEX(data!$A$3:$AI$131, MATCH('Table for manuscript'!$C37, data!$C$3:$C$131,0), MATCH('Table for manuscript'!J$1, data!$A$3:$AI$3,0))</f>
        <v>18.063112314810279</v>
      </c>
      <c r="K37" s="114">
        <f>INDEX(data!$A$3:$AI$131, MATCH('Table for manuscript'!$C37, data!$C$3:$C$131,0), MATCH('Table for manuscript'!K$1, data!$A$3:$AI$3,0))</f>
        <v>0</v>
      </c>
      <c r="L37" s="114">
        <f>INDEX(data!$A$3:$AI$131, MATCH('Table for manuscript'!$C37, data!$C$3:$C$131,0), MATCH('Table for manuscript'!L$1, data!$A$3:$AI$3,0))</f>
        <v>0</v>
      </c>
      <c r="M37" s="114">
        <f>INDEX(data!$A$3:$AI$131, MATCH('Table for manuscript'!$C37, data!$C$3:$C$131,0), MATCH('Table for manuscript'!M$1, data!$A$3:$AI$3,0))</f>
        <v>0</v>
      </c>
      <c r="N37" s="114">
        <f>INDEX(data!$A$3:$AI$131, MATCH('Table for manuscript'!$C37, data!$C$3:$C$131,0), MATCH('Table for manuscript'!N$1, data!$A$3:$AI$3,0))</f>
        <v>0</v>
      </c>
      <c r="O37" s="114">
        <f>INDEX(data!$A$3:$AI$131, MATCH('Table for manuscript'!$C37, data!$C$3:$C$131,0), MATCH('Table for manuscript'!O$1, data!$A$3:$AI$3,0))</f>
        <v>25</v>
      </c>
      <c r="P37" s="114">
        <f>INDEX(data!$A$3:$AI$131, MATCH('Table for manuscript'!$C37, data!$C$3:$C$131,0), MATCH('Table for manuscript'!P$1, data!$A$3:$AI$3,0))</f>
        <v>0</v>
      </c>
      <c r="Q37" s="20" t="str">
        <f>INDEX(data!$A$3:$AI$131, MATCH('Table for manuscript'!$C37, data!$C$3:$C$131,0), MATCH('Table for manuscript'!Q$1, data!$A$3:$AI$3,0))</f>
        <v>Older anti-psychotic drug + psychosocial intervention  (80% coverage), community model</v>
      </c>
    </row>
    <row r="38" spans="1:17">
      <c r="A38" s="91">
        <v>36</v>
      </c>
      <c r="B38" s="91" t="s">
        <v>977</v>
      </c>
      <c r="C38" s="91" t="s">
        <v>990</v>
      </c>
      <c r="D38" s="110">
        <f>INDEX(data!$A$3:$AI$131, MATCH('Table for manuscript'!$C38, data!$C$3:$C$131,0), MATCH('Table for manuscript'!D$1, data!$A$3:$AI$3,0))</f>
        <v>9.4726134194169004E-2</v>
      </c>
      <c r="E38" s="108">
        <f>INDEX(data!$A$3:$AI$131, MATCH('Table for manuscript'!$C38, data!$C$3:$C$131,0), MATCH('Table for manuscript'!E$1, data!$A$3:$AI$3,0))</f>
        <v>77.253324831849511</v>
      </c>
      <c r="F38" s="109">
        <f>INDEX(data!$A$3:$AI$131, MATCH('Table for manuscript'!$C38, data!$C$3:$C$131,0), MATCH('Table for manuscript'!F$1, data!$A$3:$AI$3,0))</f>
        <v>815.54394137415295</v>
      </c>
      <c r="G38" s="110" t="str">
        <f>INDEX(References!$A$2:$C$58,MATCH(INDEX(data!$A$3:$AI$131, MATCH('Table for manuscript'!$C38, data!$C$3:$C$131,0), MATCH('Table for manuscript'!G$1, data!$A$3:$AI$3,0)), References!$C$2:$C$58,0),2)</f>
        <v>[21]</v>
      </c>
      <c r="H38" s="111">
        <f>INDEX(data!$A$3:$AI$131, MATCH('Table for manuscript'!$C38, data!$C$3:$C$131,0), MATCH('Table for manuscript'!H$1, data!$A$3:$AI$3,0))/100</f>
        <v>0.1</v>
      </c>
      <c r="I38" s="113">
        <f>INDEX(data!$A$3:$AI$131, MATCH('Table for manuscript'!$C38, data!$C$3:$C$131,0), MATCH('Table for manuscript'!I$1, data!$A$3:$AI$3,0))</f>
        <v>162168</v>
      </c>
      <c r="J38" s="112">
        <f>INDEX(data!$A$3:$AI$131, MATCH('Table for manuscript'!$C38, data!$C$3:$C$131,0), MATCH('Table for manuscript'!J$1, data!$A$3:$AI$3,0))</f>
        <v>63.01892415889025</v>
      </c>
      <c r="K38" s="114">
        <f>INDEX(data!$A$3:$AI$131, MATCH('Table for manuscript'!$C38, data!$C$3:$C$131,0), MATCH('Table for manuscript'!K$1, data!$A$3:$AI$3,0))</f>
        <v>0</v>
      </c>
      <c r="L38" s="114">
        <f>INDEX(data!$A$3:$AI$131, MATCH('Table for manuscript'!$C38, data!$C$3:$C$131,0), MATCH('Table for manuscript'!L$1, data!$A$3:$AI$3,0))</f>
        <v>0</v>
      </c>
      <c r="M38" s="114">
        <f>INDEX(data!$A$3:$AI$131, MATCH('Table for manuscript'!$C38, data!$C$3:$C$131,0), MATCH('Table for manuscript'!M$1, data!$A$3:$AI$3,0))</f>
        <v>0</v>
      </c>
      <c r="N38" s="114">
        <f>INDEX(data!$A$3:$AI$131, MATCH('Table for manuscript'!$C38, data!$C$3:$C$131,0), MATCH('Table for manuscript'!N$1, data!$A$3:$AI$3,0))</f>
        <v>0</v>
      </c>
      <c r="O38" s="114">
        <f>INDEX(data!$A$3:$AI$131, MATCH('Table for manuscript'!$C38, data!$C$3:$C$131,0), MATCH('Table for manuscript'!O$1, data!$A$3:$AI$3,0))</f>
        <v>25</v>
      </c>
      <c r="P38" s="114">
        <f>INDEX(data!$A$3:$AI$131, MATCH('Table for manuscript'!$C38, data!$C$3:$C$131,0), MATCH('Table for manuscript'!P$1, data!$A$3:$AI$3,0))</f>
        <v>0</v>
      </c>
      <c r="Q38" s="20" t="str">
        <f>INDEX(data!$A$3:$AI$131, MATCH('Table for manuscript'!$C38, data!$C$3:$C$131,0), MATCH('Table for manuscript'!Q$1, data!$A$3:$AI$3,0))</f>
        <v>Lithium (older mood stabiliser) alone (50% coverage), community model</v>
      </c>
    </row>
    <row r="39" spans="1:17">
      <c r="A39" s="91">
        <v>37</v>
      </c>
      <c r="B39" s="91" t="s">
        <v>977</v>
      </c>
      <c r="C39" s="91" t="s">
        <v>979</v>
      </c>
      <c r="D39" s="110">
        <f>INDEX(data!$A$3:$AI$131, MATCH('Table for manuscript'!$C39, data!$C$3:$C$131,0), MATCH('Table for manuscript'!D$1, data!$A$3:$AI$3,0))</f>
        <v>2.6575592039555396E-2</v>
      </c>
      <c r="E39" s="108">
        <f>INDEX(data!$A$3:$AI$131, MATCH('Table for manuscript'!$C39, data!$C$3:$C$131,0), MATCH('Table for manuscript'!E$1, data!$A$3:$AI$3,0))</f>
        <v>10.331157464673016</v>
      </c>
      <c r="F39" s="109">
        <f>INDEX(data!$A$3:$AI$131, MATCH('Table for manuscript'!$C39, data!$C$3:$C$131,0), MATCH('Table for manuscript'!F$1, data!$A$3:$AI$3,0))</f>
        <v>388.74608886590408</v>
      </c>
      <c r="G39" s="110" t="str">
        <f>INDEX(References!$A$2:$C$58,MATCH(INDEX(data!$A$3:$AI$131, MATCH('Table for manuscript'!$C39, data!$C$3:$C$131,0), MATCH('Table for manuscript'!G$1, data!$A$3:$AI$3,0)), References!$C$2:$C$58,0),2)</f>
        <v>[21]</v>
      </c>
      <c r="H39" s="111">
        <f>INDEX(data!$A$3:$AI$131, MATCH('Table for manuscript'!$C39, data!$C$3:$C$131,0), MATCH('Table for manuscript'!H$1, data!$A$3:$AI$3,0))/100</f>
        <v>0.1</v>
      </c>
      <c r="I39" s="113">
        <f>INDEX(data!$A$3:$AI$131, MATCH('Table for manuscript'!$C39, data!$C$3:$C$131,0), MATCH('Table for manuscript'!I$1, data!$A$3:$AI$3,0))</f>
        <v>1134409</v>
      </c>
      <c r="J39" s="112">
        <f>INDEX(data!$A$3:$AI$131, MATCH('Table for manuscript'!$C39, data!$C$3:$C$131,0), MATCH('Table for manuscript'!J$1, data!$A$3:$AI$3,0))</f>
        <v>6.252198175634434</v>
      </c>
      <c r="K39" s="114">
        <f>INDEX(data!$A$3:$AI$131, MATCH('Table for manuscript'!$C39, data!$C$3:$C$131,0), MATCH('Table for manuscript'!K$1, data!$A$3:$AI$3,0))</f>
        <v>0</v>
      </c>
      <c r="L39" s="114">
        <f>INDEX(data!$A$3:$AI$131, MATCH('Table for manuscript'!$C39, data!$C$3:$C$131,0), MATCH('Table for manuscript'!L$1, data!$A$3:$AI$3,0))</f>
        <v>0</v>
      </c>
      <c r="M39" s="114">
        <f>INDEX(data!$A$3:$AI$131, MATCH('Table for manuscript'!$C39, data!$C$3:$C$131,0), MATCH('Table for manuscript'!M$1, data!$A$3:$AI$3,0))</f>
        <v>0</v>
      </c>
      <c r="N39" s="114">
        <f>INDEX(data!$A$3:$AI$131, MATCH('Table for manuscript'!$C39, data!$C$3:$C$131,0), MATCH('Table for manuscript'!N$1, data!$A$3:$AI$3,0))</f>
        <v>0</v>
      </c>
      <c r="O39" s="114">
        <f>INDEX(data!$A$3:$AI$131, MATCH('Table for manuscript'!$C39, data!$C$3:$C$131,0), MATCH('Table for manuscript'!O$1, data!$A$3:$AI$3,0))</f>
        <v>15</v>
      </c>
      <c r="P39" s="114">
        <f>INDEX(data!$A$3:$AI$131, MATCH('Table for manuscript'!$C39, data!$C$3:$C$131,0), MATCH('Table for manuscript'!P$1, data!$A$3:$AI$3,0))</f>
        <v>0</v>
      </c>
      <c r="Q39" s="20" t="str">
        <f>INDEX(data!$A$3:$AI$131, MATCH('Table for manuscript'!$C39, data!$C$3:$C$131,0), MATCH('Table for manuscript'!Q$1, data!$A$3:$AI$3,0))</f>
        <v>Episodic treatment with newer antidepressants (TCAs) (50% coverage)</v>
      </c>
    </row>
    <row r="40" spans="1:17">
      <c r="A40" s="91">
        <v>38</v>
      </c>
      <c r="B40" s="91" t="s">
        <v>977</v>
      </c>
      <c r="C40" s="91" t="s">
        <v>1003</v>
      </c>
      <c r="D40" s="110">
        <f>INDEX(data!$A$3:$AI$131, MATCH('Table for manuscript'!$C40, data!$C$3:$C$131,0), MATCH('Table for manuscript'!D$1, data!$A$3:$AI$3,0))</f>
        <v>0.44096921332133215</v>
      </c>
      <c r="E40" s="108">
        <f>INDEX(data!$A$3:$AI$131, MATCH('Table for manuscript'!$C40, data!$C$3:$C$131,0), MATCH('Table for manuscript'!E$1, data!$A$3:$AI$3,0))</f>
        <v>551.69205477055186</v>
      </c>
      <c r="F40" s="109">
        <f>INDEX(data!$A$3:$AI$131, MATCH('Table for manuscript'!$C40, data!$C$3:$C$131,0), MATCH('Table for manuscript'!F$1, data!$A$3:$AI$3,0))</f>
        <v>1251.0897316737087</v>
      </c>
      <c r="G40" s="110" t="str">
        <f>INDEX(References!$A$2:$C$58,MATCH(INDEX(data!$A$3:$AI$131, MATCH('Table for manuscript'!$C40, data!$C$3:$C$131,0), MATCH('Table for manuscript'!G$1, data!$A$3:$AI$3,0)), References!$C$2:$C$58,0),2)</f>
        <v>[21]</v>
      </c>
      <c r="H40" s="111">
        <f>INDEX(data!$A$3:$AI$131, MATCH('Table for manuscript'!$C40, data!$C$3:$C$131,0), MATCH('Table for manuscript'!H$1, data!$A$3:$AI$3,0))/100</f>
        <v>0.1</v>
      </c>
      <c r="I40" s="113">
        <f>INDEX(data!$A$3:$AI$131, MATCH('Table for manuscript'!$C40, data!$C$3:$C$131,0), MATCH('Table for manuscript'!I$1, data!$A$3:$AI$3,0))</f>
        <v>33330</v>
      </c>
      <c r="J40" s="112">
        <f>INDEX(data!$A$3:$AI$131, MATCH('Table for manuscript'!$C40, data!$C$3:$C$131,0), MATCH('Table for manuscript'!J$1, data!$A$3:$AI$3,0))</f>
        <v>18.063112314810279</v>
      </c>
      <c r="K40" s="114">
        <f>INDEX(data!$A$3:$AI$131, MATCH('Table for manuscript'!$C40, data!$C$3:$C$131,0), MATCH('Table for manuscript'!K$1, data!$A$3:$AI$3,0))</f>
        <v>0</v>
      </c>
      <c r="L40" s="114">
        <f>INDEX(data!$A$3:$AI$131, MATCH('Table for manuscript'!$C40, data!$C$3:$C$131,0), MATCH('Table for manuscript'!L$1, data!$A$3:$AI$3,0))</f>
        <v>0</v>
      </c>
      <c r="M40" s="114">
        <f>INDEX(data!$A$3:$AI$131, MATCH('Table for manuscript'!$C40, data!$C$3:$C$131,0), MATCH('Table for manuscript'!M$1, data!$A$3:$AI$3,0))</f>
        <v>0</v>
      </c>
      <c r="N40" s="114">
        <f>INDEX(data!$A$3:$AI$131, MATCH('Table for manuscript'!$C40, data!$C$3:$C$131,0), MATCH('Table for manuscript'!N$1, data!$A$3:$AI$3,0))</f>
        <v>0</v>
      </c>
      <c r="O40" s="114">
        <f>INDEX(data!$A$3:$AI$131, MATCH('Table for manuscript'!$C40, data!$C$3:$C$131,0), MATCH('Table for manuscript'!O$1, data!$A$3:$AI$3,0))</f>
        <v>25</v>
      </c>
      <c r="P40" s="114">
        <f>INDEX(data!$A$3:$AI$131, MATCH('Table for manuscript'!$C40, data!$C$3:$C$131,0), MATCH('Table for manuscript'!P$1, data!$A$3:$AI$3,0))</f>
        <v>0</v>
      </c>
      <c r="Q40" s="20" t="str">
        <f>INDEX(data!$A$3:$AI$131, MATCH('Table for manuscript'!$C40, data!$C$3:$C$131,0), MATCH('Table for manuscript'!Q$1, data!$A$3:$AI$3,0))</f>
        <v>Older anti-psychotic drug + psychosocial intervention  (80% coverage), community model</v>
      </c>
    </row>
    <row r="41" spans="1:17">
      <c r="A41" s="91">
        <v>39</v>
      </c>
      <c r="B41" s="91" t="s">
        <v>767</v>
      </c>
      <c r="C41" s="91" t="s">
        <v>830</v>
      </c>
      <c r="D41" s="110">
        <f>INDEX(data!$A$3:$AI$131, MATCH('Table for manuscript'!$C41, data!$C$3:$C$131,0), MATCH('Table for manuscript'!D$1, data!$A$3:$AI$3,0))</f>
        <v>21.260869565217391</v>
      </c>
      <c r="E41" s="108">
        <f>INDEX(data!$A$3:$AI$131, MATCH('Table for manuscript'!$C41, data!$C$3:$C$131,0), MATCH('Table for manuscript'!E$1, data!$A$3:$AI$3,0))</f>
        <v>637.59063478260873</v>
      </c>
      <c r="F41" s="109">
        <f>INDEX(data!$A$3:$AI$131, MATCH('Table for manuscript'!$C41, data!$C$3:$C$131,0), MATCH('Table for manuscript'!F$1, data!$A$3:$AI$3,0))</f>
        <v>29.988925562372192</v>
      </c>
      <c r="G41" s="110" t="str">
        <f>INDEX(References!$A$2:$C$58,MATCH(INDEX(data!$A$3:$AI$131, MATCH('Table for manuscript'!$C41, data!$C$3:$C$131,0), MATCH('Table for manuscript'!G$1, data!$A$3:$AI$3,0)), References!$C$2:$C$58,0),2)</f>
        <v>[22]</v>
      </c>
      <c r="H41" s="111">
        <f>INDEX(data!$A$3:$AI$131, MATCH('Table for manuscript'!$C41, data!$C$3:$C$131,0), MATCH('Table for manuscript'!H$1, data!$A$3:$AI$3,0))/100</f>
        <v>0.9</v>
      </c>
      <c r="I41" s="113">
        <f>INDEX(data!$A$3:$AI$131, MATCH('Table for manuscript'!$C41, data!$C$3:$C$131,0), MATCH('Table for manuscript'!I$1, data!$A$3:$AI$3,0))</f>
        <v>124.75079999999998</v>
      </c>
      <c r="J41" s="112">
        <f>INDEX(data!$A$3:$AI$131, MATCH('Table for manuscript'!$C41, data!$C$3:$C$131,0), MATCH('Table for manuscript'!J$1, data!$A$3:$AI$3,0))</f>
        <v>778.21550000000002</v>
      </c>
      <c r="K41" s="114">
        <f>INDEX(data!$A$3:$AI$131, MATCH('Table for manuscript'!$C41, data!$C$3:$C$131,0), MATCH('Table for manuscript'!K$1, data!$A$3:$AI$3,0))</f>
        <v>172</v>
      </c>
      <c r="L41" s="114">
        <f>INDEX(data!$A$3:$AI$131, MATCH('Table for manuscript'!$C41, data!$C$3:$C$131,0), MATCH('Table for manuscript'!L$1, data!$A$3:$AI$3,0))</f>
        <v>137.6</v>
      </c>
      <c r="M41" s="114">
        <f>INDEX(data!$A$3:$AI$131, MATCH('Table for manuscript'!$C41, data!$C$3:$C$131,0), MATCH('Table for manuscript'!M$1, data!$A$3:$AI$3,0))</f>
        <v>5</v>
      </c>
      <c r="N41" s="114">
        <f>INDEX(data!$A$3:$AI$131, MATCH('Table for manuscript'!$C41, data!$C$3:$C$131,0), MATCH('Table for manuscript'!N$1, data!$A$3:$AI$3,0))</f>
        <v>0</v>
      </c>
      <c r="O41" s="114">
        <f>INDEX(data!$A$3:$AI$131, MATCH('Table for manuscript'!$C41, data!$C$3:$C$131,0), MATCH('Table for manuscript'!O$1, data!$A$3:$AI$3,0))</f>
        <v>0</v>
      </c>
      <c r="P41" s="114">
        <f>INDEX(data!$A$3:$AI$131, MATCH('Table for manuscript'!$C41, data!$C$3:$C$131,0), MATCH('Table for manuscript'!P$1, data!$A$3:$AI$3,0))</f>
        <v>0</v>
      </c>
      <c r="Q41" s="20" t="str">
        <f>INDEX(data!$A$3:$AI$131, MATCH('Table for manuscript'!$C41, data!$C$3:$C$131,0), MATCH('Table for manuscript'!Q$1, data!$A$3:$AI$3,0))</f>
        <v>Amputation, using Zambian life expectancy</v>
      </c>
    </row>
    <row r="42" spans="1:17">
      <c r="A42" s="91">
        <v>40</v>
      </c>
      <c r="B42" s="91" t="s">
        <v>767</v>
      </c>
      <c r="C42" s="91" t="s">
        <v>884</v>
      </c>
      <c r="D42" s="110">
        <f>INDEX(data!$A$3:$AI$131, MATCH('Table for manuscript'!$C42, data!$C$3:$C$131,0), MATCH('Table for manuscript'!D$1, data!$A$3:$AI$3,0))</f>
        <v>1.047475056118023E-2</v>
      </c>
      <c r="E42" s="108">
        <f>INDEX(data!$A$3:$AI$131, MATCH('Table for manuscript'!$C42, data!$C$3:$C$131,0), MATCH('Table for manuscript'!E$1, data!$A$3:$AI$3,0))</f>
        <v>61.74615462934343</v>
      </c>
      <c r="F42" s="109">
        <f>INDEX(data!$A$3:$AI$131, MATCH('Table for manuscript'!$C42, data!$C$3:$C$131,0), MATCH('Table for manuscript'!F$1, data!$A$3:$AI$3,0))</f>
        <v>5894.761337628096</v>
      </c>
      <c r="G42" s="110" t="str">
        <f>INDEX(References!$A$2:$C$58,MATCH(INDEX(data!$A$3:$AI$131, MATCH('Table for manuscript'!$C42, data!$C$3:$C$131,0), MATCH('Table for manuscript'!G$1, data!$A$3:$AI$3,0)), References!$C$2:$C$58,0),2)</f>
        <v>[23]</v>
      </c>
      <c r="H42" s="111">
        <f>INDEX(data!$A$3:$AI$131, MATCH('Table for manuscript'!$C42, data!$C$3:$C$131,0), MATCH('Table for manuscript'!H$1, data!$A$3:$AI$3,0))/100</f>
        <v>0.36</v>
      </c>
      <c r="I42" s="113">
        <f>INDEX(data!$A$3:$AI$131, MATCH('Table for manuscript'!$C42, data!$C$3:$C$131,0), MATCH('Table for manuscript'!I$1, data!$A$3:$AI$3,0))</f>
        <v>245126.24</v>
      </c>
      <c r="J42" s="112">
        <f>INDEX(data!$A$3:$AI$131, MATCH('Table for manuscript'!$C42, data!$C$3:$C$131,0), MATCH('Table for manuscript'!J$1, data!$A$3:$AI$3,0))</f>
        <v>18.018137916576499</v>
      </c>
      <c r="K42" s="114">
        <f>INDEX(data!$A$3:$AI$131, MATCH('Table for manuscript'!$C42, data!$C$3:$C$131,0), MATCH('Table for manuscript'!K$1, data!$A$3:$AI$3,0))</f>
        <v>3.5</v>
      </c>
      <c r="L42" s="114">
        <f>INDEX(data!$A$3:$AI$131, MATCH('Table for manuscript'!$C42, data!$C$3:$C$131,0), MATCH('Table for manuscript'!L$1, data!$A$3:$AI$3,0))</f>
        <v>1</v>
      </c>
      <c r="M42" s="114">
        <f>INDEX(data!$A$3:$AI$131, MATCH('Table for manuscript'!$C42, data!$C$3:$C$131,0), MATCH('Table for manuscript'!M$1, data!$A$3:$AI$3,0))</f>
        <v>0</v>
      </c>
      <c r="N42" s="114">
        <f>INDEX(data!$A$3:$AI$131, MATCH('Table for manuscript'!$C42, data!$C$3:$C$131,0), MATCH('Table for manuscript'!N$1, data!$A$3:$AI$3,0))</f>
        <v>0</v>
      </c>
      <c r="O42" s="114">
        <f>INDEX(data!$A$3:$AI$131, MATCH('Table for manuscript'!$C42, data!$C$3:$C$131,0), MATCH('Table for manuscript'!O$1, data!$A$3:$AI$3,0))</f>
        <v>0</v>
      </c>
      <c r="P42" s="114">
        <f>INDEX(data!$A$3:$AI$131, MATCH('Table for manuscript'!$C42, data!$C$3:$C$131,0), MATCH('Table for manuscript'!P$1, data!$A$3:$AI$3,0))</f>
        <v>0</v>
      </c>
      <c r="Q42" s="20" t="str">
        <f>INDEX(data!$A$3:$AI$131, MATCH('Table for manuscript'!$C42, data!$C$3:$C$131,0), MATCH('Table for manuscript'!Q$1, data!$A$3:$AI$3,0))</f>
        <v>Inhaled bronchodilator</v>
      </c>
    </row>
    <row r="43" spans="1:17">
      <c r="A43" s="91">
        <v>41</v>
      </c>
      <c r="B43" s="91" t="s">
        <v>767</v>
      </c>
      <c r="C43" s="91" t="s">
        <v>888</v>
      </c>
      <c r="D43" s="110">
        <f>INDEX(data!$A$3:$AI$131, MATCH('Table for manuscript'!$C43, data!$C$3:$C$131,0), MATCH('Table for manuscript'!D$1, data!$A$3:$AI$3,0))</f>
        <v>4.0634808211475037E-3</v>
      </c>
      <c r="E43" s="108">
        <f>INDEX(data!$A$3:$AI$131, MATCH('Table for manuscript'!$C43, data!$C$3:$C$131,0), MATCH('Table for manuscript'!E$1, data!$A$3:$AI$3,0))</f>
        <v>10.112297395017196</v>
      </c>
      <c r="F43" s="109">
        <f>INDEX(data!$A$3:$AI$131, MATCH('Table for manuscript'!$C43, data!$C$3:$C$131,0), MATCH('Table for manuscript'!F$1, data!$A$3:$AI$3,0))</f>
        <v>2488.5800721366618</v>
      </c>
      <c r="G43" s="110" t="str">
        <f>INDEX(References!$A$2:$C$58,MATCH(INDEX(data!$A$3:$AI$131, MATCH('Table for manuscript'!$C43, data!$C$3:$C$131,0), MATCH('Table for manuscript'!G$1, data!$A$3:$AI$3,0)), References!$C$2:$C$58,0),2)</f>
        <v>[23]</v>
      </c>
      <c r="H43" s="111">
        <f>INDEX(data!$A$3:$AI$131, MATCH('Table for manuscript'!$C43, data!$C$3:$C$131,0), MATCH('Table for manuscript'!H$1, data!$A$3:$AI$3,0))/100</f>
        <v>0.36</v>
      </c>
      <c r="I43" s="113">
        <f>INDEX(data!$A$3:$AI$131, MATCH('Table for manuscript'!$C43, data!$C$3:$C$131,0), MATCH('Table for manuscript'!I$1, data!$A$3:$AI$3,0))</f>
        <v>490252.48</v>
      </c>
      <c r="J43" s="112">
        <f>INDEX(data!$A$3:$AI$131, MATCH('Table for manuscript'!$C43, data!$C$3:$C$131,0), MATCH('Table for manuscript'!J$1, data!$A$3:$AI$3,0))</f>
        <v>48.812773628543603</v>
      </c>
      <c r="K43" s="114">
        <f>INDEX(data!$A$3:$AI$131, MATCH('Table for manuscript'!$C43, data!$C$3:$C$131,0), MATCH('Table for manuscript'!K$1, data!$A$3:$AI$3,0))</f>
        <v>3.5</v>
      </c>
      <c r="L43" s="114">
        <f>INDEX(data!$A$3:$AI$131, MATCH('Table for manuscript'!$C43, data!$C$3:$C$131,0), MATCH('Table for manuscript'!L$1, data!$A$3:$AI$3,0))</f>
        <v>1</v>
      </c>
      <c r="M43" s="114">
        <f>INDEX(data!$A$3:$AI$131, MATCH('Table for manuscript'!$C43, data!$C$3:$C$131,0), MATCH('Table for manuscript'!M$1, data!$A$3:$AI$3,0))</f>
        <v>0</v>
      </c>
      <c r="N43" s="114">
        <f>INDEX(data!$A$3:$AI$131, MATCH('Table for manuscript'!$C43, data!$C$3:$C$131,0), MATCH('Table for manuscript'!N$1, data!$A$3:$AI$3,0))</f>
        <v>0</v>
      </c>
      <c r="O43" s="114">
        <f>INDEX(data!$A$3:$AI$131, MATCH('Table for manuscript'!$C43, data!$C$3:$C$131,0), MATCH('Table for manuscript'!O$1, data!$A$3:$AI$3,0))</f>
        <v>0</v>
      </c>
      <c r="P43" s="114">
        <f>INDEX(data!$A$3:$AI$131, MATCH('Table for manuscript'!$C43, data!$C$3:$C$131,0), MATCH('Table for manuscript'!P$1, data!$A$3:$AI$3,0))</f>
        <v>0</v>
      </c>
      <c r="Q43" s="20" t="str">
        <f>INDEX(data!$A$3:$AI$131, MATCH('Table for manuscript'!$C43, data!$C$3:$C$131,0), MATCH('Table for manuscript'!Q$1, data!$A$3:$AI$3,0))</f>
        <v>Low dose inhaled corticosteroids + long acting beta agonists</v>
      </c>
    </row>
    <row r="44" spans="1:17">
      <c r="A44" s="91">
        <v>42</v>
      </c>
      <c r="B44" s="91" t="s">
        <v>767</v>
      </c>
      <c r="C44" s="91" t="s">
        <v>951</v>
      </c>
      <c r="D44" s="110">
        <f>INDEX(data!$A$3:$AI$131, MATCH('Table for manuscript'!$C44, data!$C$3:$C$131,0), MATCH('Table for manuscript'!D$1, data!$A$3:$AI$3,0))</f>
        <v>3.5320584926884133</v>
      </c>
      <c r="E44" s="108">
        <f>INDEX(data!$A$3:$AI$131, MATCH('Table for manuscript'!$C44, data!$C$3:$C$131,0), MATCH('Table for manuscript'!E$1, data!$A$3:$AI$3,0))</f>
        <v>5467.5947221597298</v>
      </c>
      <c r="F44" s="109">
        <f>INDEX(data!$A$3:$AI$131, MATCH('Table for manuscript'!$C44, data!$C$3:$C$131,0), MATCH('Table for manuscript'!F$1, data!$A$3:$AI$3,0))</f>
        <v>1547.9909898089174</v>
      </c>
      <c r="G44" s="110" t="str">
        <f>INDEX(References!$A$2:$C$58,MATCH(INDEX(data!$A$3:$AI$131, MATCH('Table for manuscript'!$C44, data!$C$3:$C$131,0), MATCH('Table for manuscript'!G$1, data!$A$3:$AI$3,0)), References!$C$2:$C$58,0),2)</f>
        <v>[24]</v>
      </c>
      <c r="H44" s="111">
        <f>INDEX(data!$A$3:$AI$131, MATCH('Table for manuscript'!$C44, data!$C$3:$C$131,0), MATCH('Table for manuscript'!H$1, data!$A$3:$AI$3,0))/100</f>
        <v>0.5</v>
      </c>
      <c r="I44" s="113">
        <f>INDEX(data!$A$3:$AI$131, MATCH('Table for manuscript'!$C44, data!$C$3:$C$131,0), MATCH('Table for manuscript'!I$1, data!$A$3:$AI$3,0))</f>
        <v>2835000</v>
      </c>
      <c r="J44" s="112">
        <f>INDEX(data!$A$3:$AI$131, MATCH('Table for manuscript'!$C44, data!$C$3:$C$131,0), MATCH('Table for manuscript'!J$1, data!$A$3:$AI$3,0))</f>
        <v>392.51165641615722</v>
      </c>
      <c r="K44" s="114">
        <f>INDEX(data!$A$3:$AI$131, MATCH('Table for manuscript'!$C44, data!$C$3:$C$131,0), MATCH('Table for manuscript'!K$1, data!$A$3:$AI$3,0))</f>
        <v>172</v>
      </c>
      <c r="L44" s="114">
        <f>INDEX(data!$A$3:$AI$131, MATCH('Table for manuscript'!$C44, data!$C$3:$C$131,0), MATCH('Table for manuscript'!L$1, data!$A$3:$AI$3,0))</f>
        <v>137.6</v>
      </c>
      <c r="M44" s="114">
        <f>INDEX(data!$A$3:$AI$131, MATCH('Table for manuscript'!$C44, data!$C$3:$C$131,0), MATCH('Table for manuscript'!M$1, data!$A$3:$AI$3,0))</f>
        <v>5</v>
      </c>
      <c r="N44" s="114">
        <f>INDEX(data!$A$3:$AI$131, MATCH('Table for manuscript'!$C44, data!$C$3:$C$131,0), MATCH('Table for manuscript'!N$1, data!$A$3:$AI$3,0))</f>
        <v>0</v>
      </c>
      <c r="O44" s="114">
        <f>INDEX(data!$A$3:$AI$131, MATCH('Table for manuscript'!$C44, data!$C$3:$C$131,0), MATCH('Table for manuscript'!O$1, data!$A$3:$AI$3,0))</f>
        <v>0</v>
      </c>
      <c r="P44" s="114">
        <f>INDEX(data!$A$3:$AI$131, MATCH('Table for manuscript'!$C44, data!$C$3:$C$131,0), MATCH('Table for manuscript'!P$1, data!$A$3:$AI$3,0))</f>
        <v>0</v>
      </c>
      <c r="Q44" s="20" t="str">
        <f>INDEX(data!$A$3:$AI$131, MATCH('Table for manuscript'!$C44, data!$C$3:$C$131,0), MATCH('Table for manuscript'!Q$1, data!$A$3:$AI$3,0))</f>
        <v>Biennial clinical breast examination (CBE) screening + Treatment of breast cancer, stages I-IV</v>
      </c>
    </row>
    <row r="45" spans="1:17">
      <c r="A45" s="91">
        <v>43</v>
      </c>
      <c r="B45" s="91" t="s">
        <v>767</v>
      </c>
      <c r="C45" s="91" t="s">
        <v>958</v>
      </c>
      <c r="D45" s="110">
        <f>INDEX(data!$A$3:$AI$131, MATCH('Table for manuscript'!$C45, data!$C$3:$C$131,0), MATCH('Table for manuscript'!D$1, data!$A$3:$AI$3,0))</f>
        <v>0.38556701030927837</v>
      </c>
      <c r="E45" s="108">
        <f>INDEX(data!$A$3:$AI$131, MATCH('Table for manuscript'!$C45, data!$C$3:$C$131,0), MATCH('Table for manuscript'!E$1, data!$A$3:$AI$3,0))</f>
        <v>7418.0838927835039</v>
      </c>
      <c r="F45" s="109">
        <f>INDEX(data!$A$3:$AI$131, MATCH('Table for manuscript'!$C45, data!$C$3:$C$131,0), MATCH('Table for manuscript'!F$1, data!$A$3:$AI$3,0))</f>
        <v>19239.415443850263</v>
      </c>
      <c r="G45" s="110" t="str">
        <f>INDEX(References!$A$2:$C$58,MATCH(INDEX(data!$A$3:$AI$131, MATCH('Table for manuscript'!$C45, data!$C$3:$C$131,0), MATCH('Table for manuscript'!G$1, data!$A$3:$AI$3,0)), References!$C$2:$C$58,0),2)</f>
        <v>[24]</v>
      </c>
      <c r="H45" s="111">
        <f>INDEX(data!$A$3:$AI$131, MATCH('Table for manuscript'!$C45, data!$C$3:$C$131,0), MATCH('Table for manuscript'!H$1, data!$A$3:$AI$3,0))/100</f>
        <v>0.1</v>
      </c>
      <c r="I45" s="113">
        <f>INDEX(data!$A$3:$AI$131, MATCH('Table for manuscript'!$C45, data!$C$3:$C$131,0), MATCH('Table for manuscript'!I$1, data!$A$3:$AI$3,0))</f>
        <v>13811</v>
      </c>
      <c r="J45" s="112">
        <f>INDEX(data!$A$3:$AI$131, MATCH('Table for manuscript'!$C45, data!$C$3:$C$131,0), MATCH('Table for manuscript'!J$1, data!$A$3:$AI$3,0))</f>
        <v>235.70975488260115</v>
      </c>
      <c r="K45" s="114">
        <f>INDEX(data!$A$3:$AI$131, MATCH('Table for manuscript'!$C45, data!$C$3:$C$131,0), MATCH('Table for manuscript'!K$1, data!$A$3:$AI$3,0))</f>
        <v>172</v>
      </c>
      <c r="L45" s="114">
        <f>INDEX(data!$A$3:$AI$131, MATCH('Table for manuscript'!$C45, data!$C$3:$C$131,0), MATCH('Table for manuscript'!L$1, data!$A$3:$AI$3,0))</f>
        <v>137.6</v>
      </c>
      <c r="M45" s="114">
        <f>INDEX(data!$A$3:$AI$131, MATCH('Table for manuscript'!$C45, data!$C$3:$C$131,0), MATCH('Table for manuscript'!M$1, data!$A$3:$AI$3,0))</f>
        <v>5</v>
      </c>
      <c r="N45" s="114">
        <f>INDEX(data!$A$3:$AI$131, MATCH('Table for manuscript'!$C45, data!$C$3:$C$131,0), MATCH('Table for manuscript'!N$1, data!$A$3:$AI$3,0))</f>
        <v>0</v>
      </c>
      <c r="O45" s="114">
        <f>INDEX(data!$A$3:$AI$131, MATCH('Table for manuscript'!$C45, data!$C$3:$C$131,0), MATCH('Table for manuscript'!O$1, data!$A$3:$AI$3,0))</f>
        <v>0</v>
      </c>
      <c r="P45" s="114">
        <f>INDEX(data!$A$3:$AI$131, MATCH('Table for manuscript'!$C45, data!$C$3:$C$131,0), MATCH('Table for manuscript'!P$1, data!$A$3:$AI$3,0))</f>
        <v>0</v>
      </c>
      <c r="Q45" s="20" t="str">
        <f>INDEX(data!$A$3:$AI$131, MATCH('Table for manuscript'!$C45, data!$C$3:$C$131,0), MATCH('Table for manuscript'!Q$1, data!$A$3:$AI$3,0))</f>
        <v>Basic palliative care (BPC) for breast cancer</v>
      </c>
    </row>
    <row r="46" spans="1:17">
      <c r="A46" s="91">
        <v>44</v>
      </c>
      <c r="B46" s="91" t="s">
        <v>767</v>
      </c>
      <c r="C46" s="91" t="s">
        <v>964</v>
      </c>
      <c r="D46" s="110">
        <f>INDEX(data!$A$3:$AI$131, MATCH('Table for manuscript'!$C46, data!$C$3:$C$131,0), MATCH('Table for manuscript'!D$1, data!$A$3:$AI$3,0))</f>
        <v>5.0100000000000003E-4</v>
      </c>
      <c r="E46" s="108">
        <f>INDEX(data!$A$3:$AI$131, MATCH('Table for manuscript'!$C46, data!$C$3:$C$131,0), MATCH('Table for manuscript'!E$1, data!$A$3:$AI$3,0))</f>
        <v>0.49752126604184815</v>
      </c>
      <c r="F46" s="109">
        <f>INDEX(data!$A$3:$AI$131, MATCH('Table for manuscript'!$C46, data!$C$3:$C$131,0), MATCH('Table for manuscript'!F$1, data!$A$3:$AI$3,0))</f>
        <v>993.0564192452058</v>
      </c>
      <c r="G46" s="110" t="str">
        <f>INDEX(References!$A$2:$C$58,MATCH(INDEX(data!$A$3:$AI$131, MATCH('Table for manuscript'!$C46, data!$C$3:$C$131,0), MATCH('Table for manuscript'!G$1, data!$A$3:$AI$3,0)), References!$C$2:$C$58,0),2)</f>
        <v>[25]</v>
      </c>
      <c r="H46" s="111">
        <f>INDEX(data!$A$3:$AI$131, MATCH('Table for manuscript'!$C46, data!$C$3:$C$131,0), MATCH('Table for manuscript'!H$1, data!$A$3:$AI$3,0))/100</f>
        <v>0.5</v>
      </c>
      <c r="I46" s="113">
        <f>INDEX(data!$A$3:$AI$131, MATCH('Table for manuscript'!$C46, data!$C$3:$C$131,0), MATCH('Table for manuscript'!I$1, data!$A$3:$AI$3,0))</f>
        <v>1401400</v>
      </c>
      <c r="J46" s="112">
        <f>INDEX(data!$A$3:$AI$131, MATCH('Table for manuscript'!$C46, data!$C$3:$C$131,0), MATCH('Table for manuscript'!J$1, data!$A$3:$AI$3,0))</f>
        <v>397.73734025082507</v>
      </c>
      <c r="K46" s="114">
        <f>INDEX(data!$A$3:$AI$131, MATCH('Table for manuscript'!$C46, data!$C$3:$C$131,0), MATCH('Table for manuscript'!K$1, data!$A$3:$AI$3,0))</f>
        <v>172</v>
      </c>
      <c r="L46" s="114">
        <f>INDEX(data!$A$3:$AI$131, MATCH('Table for manuscript'!$C46, data!$C$3:$C$131,0), MATCH('Table for manuscript'!L$1, data!$A$3:$AI$3,0))</f>
        <v>137.6</v>
      </c>
      <c r="M46" s="114">
        <f>INDEX(data!$A$3:$AI$131, MATCH('Table for manuscript'!$C46, data!$C$3:$C$131,0), MATCH('Table for manuscript'!M$1, data!$A$3:$AI$3,0))</f>
        <v>5</v>
      </c>
      <c r="N46" s="114">
        <f>INDEX(data!$A$3:$AI$131, MATCH('Table for manuscript'!$C46, data!$C$3:$C$131,0), MATCH('Table for manuscript'!N$1, data!$A$3:$AI$3,0))</f>
        <v>0</v>
      </c>
      <c r="O46" s="114">
        <f>INDEX(data!$A$3:$AI$131, MATCH('Table for manuscript'!$C46, data!$C$3:$C$131,0), MATCH('Table for manuscript'!O$1, data!$A$3:$AI$3,0))</f>
        <v>0</v>
      </c>
      <c r="P46" s="114">
        <f>INDEX(data!$A$3:$AI$131, MATCH('Table for manuscript'!$C46, data!$C$3:$C$131,0), MATCH('Table for manuscript'!P$1, data!$A$3:$AI$3,0))</f>
        <v>0</v>
      </c>
      <c r="Q46" s="20" t="str">
        <f>INDEX(data!$A$3:$AI$131, MATCH('Table for manuscript'!$C46, data!$C$3:$C$131,0), MATCH('Table for manuscript'!Q$1, data!$A$3:$AI$3,0))</f>
        <v>Optimal  programme- treatment of stages I-IV cancer, plus biannual mammographic screening for 50-70 years</v>
      </c>
    </row>
    <row r="47" spans="1:17">
      <c r="A47" s="91">
        <v>45</v>
      </c>
      <c r="B47" s="91" t="s">
        <v>767</v>
      </c>
      <c r="C47" s="91" t="s">
        <v>969</v>
      </c>
      <c r="D47" s="110">
        <f>INDEX(data!$A$3:$AI$131, MATCH('Table for manuscript'!$C47, data!$C$3:$C$131,0), MATCH('Table for manuscript'!D$1, data!$A$3:$AI$3,0))</f>
        <v>6.0599999999999998E-4</v>
      </c>
      <c r="E47" s="108">
        <f>INDEX(data!$A$3:$AI$131, MATCH('Table for manuscript'!$C47, data!$C$3:$C$131,0), MATCH('Table for manuscript'!E$1, data!$A$3:$AI$3,0))</f>
        <v>0.10954596683490234</v>
      </c>
      <c r="F47" s="109">
        <f>INDEX(data!$A$3:$AI$131, MATCH('Table for manuscript'!$C47, data!$C$3:$C$131,0), MATCH('Table for manuscript'!F$1, data!$A$3:$AI$3,0))</f>
        <v>180.76892216980585</v>
      </c>
      <c r="G47" s="110" t="str">
        <f>INDEX(References!$A$2:$C$58,MATCH(INDEX(data!$A$3:$AI$131, MATCH('Table for manuscript'!$C47, data!$C$3:$C$131,0), MATCH('Table for manuscript'!G$1, data!$A$3:$AI$3,0)), References!$C$2:$C$58,0),2)</f>
        <v>[25]</v>
      </c>
      <c r="H47" s="111">
        <f>INDEX(data!$A$3:$AI$131, MATCH('Table for manuscript'!$C47, data!$C$3:$C$131,0), MATCH('Table for manuscript'!H$1, data!$A$3:$AI$3,0))/100</f>
        <v>0.5</v>
      </c>
      <c r="I47" s="113">
        <f>INDEX(data!$A$3:$AI$131, MATCH('Table for manuscript'!$C47, data!$C$3:$C$131,0), MATCH('Table for manuscript'!I$1, data!$A$3:$AI$3,0))</f>
        <v>2921</v>
      </c>
      <c r="J47" s="112">
        <f>INDEX(data!$A$3:$AI$131, MATCH('Table for manuscript'!$C47, data!$C$3:$C$131,0), MATCH('Table for manuscript'!J$1, data!$A$3:$AI$3,0))</f>
        <v>1154.2832507312633</v>
      </c>
      <c r="K47" s="114">
        <f>INDEX(data!$A$3:$AI$131, MATCH('Table for manuscript'!$C47, data!$C$3:$C$131,0), MATCH('Table for manuscript'!K$1, data!$A$3:$AI$3,0))</f>
        <v>60</v>
      </c>
      <c r="L47" s="114">
        <f>INDEX(data!$A$3:$AI$131, MATCH('Table for manuscript'!$C47, data!$C$3:$C$131,0), MATCH('Table for manuscript'!L$1, data!$A$3:$AI$3,0))</f>
        <v>18</v>
      </c>
      <c r="M47" s="114">
        <f>INDEX(data!$A$3:$AI$131, MATCH('Table for manuscript'!$C47, data!$C$3:$C$131,0), MATCH('Table for manuscript'!M$1, data!$A$3:$AI$3,0))</f>
        <v>2.5</v>
      </c>
      <c r="N47" s="114">
        <f>INDEX(data!$A$3:$AI$131, MATCH('Table for manuscript'!$C47, data!$C$3:$C$131,0), MATCH('Table for manuscript'!N$1, data!$A$3:$AI$3,0))</f>
        <v>0</v>
      </c>
      <c r="O47" s="114">
        <f>INDEX(data!$A$3:$AI$131, MATCH('Table for manuscript'!$C47, data!$C$3:$C$131,0), MATCH('Table for manuscript'!O$1, data!$A$3:$AI$3,0))</f>
        <v>0</v>
      </c>
      <c r="P47" s="114">
        <f>INDEX(data!$A$3:$AI$131, MATCH('Table for manuscript'!$C47, data!$C$3:$C$131,0), MATCH('Table for manuscript'!P$1, data!$A$3:$AI$3,0))</f>
        <v>0</v>
      </c>
      <c r="Q47" s="20" t="str">
        <f>INDEX(data!$A$3:$AI$131, MATCH('Table for manuscript'!$C47, data!$C$3:$C$131,0), MATCH('Table for manuscript'!Q$1, data!$A$3:$AI$3,0))</f>
        <v>Treatment of invasive cervical cancer by surgery, chemotherapy, and/or radiotherapy</v>
      </c>
    </row>
    <row r="48" spans="1:17">
      <c r="A48" s="91">
        <v>46</v>
      </c>
      <c r="B48" s="91" t="s">
        <v>767</v>
      </c>
      <c r="C48" s="91" t="s">
        <v>810</v>
      </c>
      <c r="D48" s="110">
        <f>INDEX(data!$A$3:$AI$131, MATCH('Table for manuscript'!$C48, data!$C$3:$C$131,0), MATCH('Table for manuscript'!D$1, data!$A$3:$AI$3,0))</f>
        <v>1.1150000000000001E-3</v>
      </c>
      <c r="E48" s="108">
        <f>INDEX(data!$A$3:$AI$131, MATCH('Table for manuscript'!$C48, data!$C$3:$C$131,0), MATCH('Table for manuscript'!E$1, data!$A$3:$AI$3,0))</f>
        <v>0.29668699351119382</v>
      </c>
      <c r="F48" s="109">
        <f>INDEX(data!$A$3:$AI$131, MATCH('Table for manuscript'!$C48, data!$C$3:$C$131,0), MATCH('Table for manuscript'!F$1, data!$A$3:$AI$3,0))</f>
        <v>266.08698969613795</v>
      </c>
      <c r="G48" s="110" t="str">
        <f>INDEX(References!$A$2:$C$58,MATCH(INDEX(data!$A$3:$AI$131, MATCH('Table for manuscript'!$C48, data!$C$3:$C$131,0), MATCH('Table for manuscript'!G$1, data!$A$3:$AI$3,0)), References!$C$2:$C$58,0),2)</f>
        <v>[25]</v>
      </c>
      <c r="H48" s="111">
        <f>INDEX(data!$A$3:$AI$131, MATCH('Table for manuscript'!$C48, data!$C$3:$C$131,0), MATCH('Table for manuscript'!H$1, data!$A$3:$AI$3,0))/100</f>
        <v>0.1</v>
      </c>
      <c r="I48" s="113">
        <f>INDEX(data!$A$3:$AI$131, MATCH('Table for manuscript'!$C48, data!$C$3:$C$131,0), MATCH('Table for manuscript'!I$1, data!$A$3:$AI$3,0))</f>
        <v>213100</v>
      </c>
      <c r="J48" s="112">
        <f>INDEX(data!$A$3:$AI$131, MATCH('Table for manuscript'!$C48, data!$C$3:$C$131,0), MATCH('Table for manuscript'!J$1, data!$A$3:$AI$3,0))</f>
        <v>5.3255722653623225</v>
      </c>
      <c r="K48" s="114">
        <f>INDEX(data!$A$3:$AI$131, MATCH('Table for manuscript'!$C48, data!$C$3:$C$131,0), MATCH('Table for manuscript'!K$1, data!$A$3:$AI$3,0))</f>
        <v>172</v>
      </c>
      <c r="L48" s="114">
        <f>INDEX(data!$A$3:$AI$131, MATCH('Table for manuscript'!$C48, data!$C$3:$C$131,0), MATCH('Table for manuscript'!L$1, data!$A$3:$AI$3,0))</f>
        <v>137.6</v>
      </c>
      <c r="M48" s="114">
        <f>INDEX(data!$A$3:$AI$131, MATCH('Table for manuscript'!$C48, data!$C$3:$C$131,0), MATCH('Table for manuscript'!M$1, data!$A$3:$AI$3,0))</f>
        <v>5</v>
      </c>
      <c r="N48" s="114">
        <f>INDEX(data!$A$3:$AI$131, MATCH('Table for manuscript'!$C48, data!$C$3:$C$131,0), MATCH('Table for manuscript'!N$1, data!$A$3:$AI$3,0))</f>
        <v>0</v>
      </c>
      <c r="O48" s="114">
        <f>INDEX(data!$A$3:$AI$131, MATCH('Table for manuscript'!$C48, data!$C$3:$C$131,0), MATCH('Table for manuscript'!O$1, data!$A$3:$AI$3,0))</f>
        <v>0</v>
      </c>
      <c r="P48" s="114">
        <f>INDEX(data!$A$3:$AI$131, MATCH('Table for manuscript'!$C48, data!$C$3:$C$131,0), MATCH('Table for manuscript'!P$1, data!$A$3:$AI$3,0))</f>
        <v>0</v>
      </c>
      <c r="Q48" s="20" t="str">
        <f>INDEX(data!$A$3:$AI$131, MATCH('Table for manuscript'!$C48, data!$C$3:$C$131,0), MATCH('Table for manuscript'!Q$1, data!$A$3:$AI$3,0))</f>
        <v>Colonoscopy at age 50 (with surgical removal of polyps)+ cancer treatment</v>
      </c>
    </row>
    <row r="49" spans="1:17">
      <c r="A49" s="91">
        <v>47</v>
      </c>
      <c r="B49" s="91" t="s">
        <v>767</v>
      </c>
      <c r="C49" s="91" t="s">
        <v>815</v>
      </c>
      <c r="D49" s="110">
        <f>INDEX(data!$A$3:$AI$131, MATCH('Table for manuscript'!$C49, data!$C$3:$C$131,0), MATCH('Table for manuscript'!D$1, data!$A$3:$AI$3,0))</f>
        <v>7.9199999999999995E-4</v>
      </c>
      <c r="E49" s="108">
        <f>INDEX(data!$A$3:$AI$131, MATCH('Table for manuscript'!$C49, data!$C$3:$C$131,0), MATCH('Table for manuscript'!E$1, data!$A$3:$AI$3,0))</f>
        <v>0.12323921268926513</v>
      </c>
      <c r="F49" s="109">
        <f>INDEX(data!$A$3:$AI$131, MATCH('Table for manuscript'!$C49, data!$C$3:$C$131,0), MATCH('Table for manuscript'!F$1, data!$A$3:$AI$3,0))</f>
        <v>155.60506652684992</v>
      </c>
      <c r="G49" s="110" t="str">
        <f>INDEX(References!$A$2:$C$58,MATCH(INDEX(data!$A$3:$AI$131, MATCH('Table for manuscript'!$C49, data!$C$3:$C$131,0), MATCH('Table for manuscript'!G$1, data!$A$3:$AI$3,0)), References!$C$2:$C$58,0),2)</f>
        <v>[25]</v>
      </c>
      <c r="H49" s="111">
        <f>INDEX(data!$A$3:$AI$131, MATCH('Table for manuscript'!$C49, data!$C$3:$C$131,0), MATCH('Table for manuscript'!H$1, data!$A$3:$AI$3,0))/100</f>
        <v>1</v>
      </c>
      <c r="I49" s="113">
        <f>INDEX(data!$A$3:$AI$131, MATCH('Table for manuscript'!$C49, data!$C$3:$C$131,0), MATCH('Table for manuscript'!I$1, data!$A$3:$AI$3,0))</f>
        <v>1111</v>
      </c>
      <c r="J49" s="112">
        <f>INDEX(data!$A$3:$AI$131, MATCH('Table for manuscript'!$C49, data!$C$3:$C$131,0), MATCH('Table for manuscript'!J$1, data!$A$3:$AI$3,0))</f>
        <v>680.53561999567194</v>
      </c>
      <c r="K49" s="114">
        <f>INDEX(data!$A$3:$AI$131, MATCH('Table for manuscript'!$C49, data!$C$3:$C$131,0), MATCH('Table for manuscript'!K$1, data!$A$3:$AI$3,0))</f>
        <v>172</v>
      </c>
      <c r="L49" s="114">
        <f>INDEX(data!$A$3:$AI$131, MATCH('Table for manuscript'!$C49, data!$C$3:$C$131,0), MATCH('Table for manuscript'!L$1, data!$A$3:$AI$3,0))</f>
        <v>137.6</v>
      </c>
      <c r="M49" s="114">
        <f>INDEX(data!$A$3:$AI$131, MATCH('Table for manuscript'!$C49, data!$C$3:$C$131,0), MATCH('Table for manuscript'!M$1, data!$A$3:$AI$3,0))</f>
        <v>5</v>
      </c>
      <c r="N49" s="114">
        <f>INDEX(data!$A$3:$AI$131, MATCH('Table for manuscript'!$C49, data!$C$3:$C$131,0), MATCH('Table for manuscript'!N$1, data!$A$3:$AI$3,0))</f>
        <v>0</v>
      </c>
      <c r="O49" s="114">
        <f>INDEX(data!$A$3:$AI$131, MATCH('Table for manuscript'!$C49, data!$C$3:$C$131,0), MATCH('Table for manuscript'!O$1, data!$A$3:$AI$3,0))</f>
        <v>0</v>
      </c>
      <c r="P49" s="114">
        <f>INDEX(data!$A$3:$AI$131, MATCH('Table for manuscript'!$C49, data!$C$3:$C$131,0), MATCH('Table for manuscript'!P$1, data!$A$3:$AI$3,0))</f>
        <v>0</v>
      </c>
      <c r="Q49" s="20" t="str">
        <f>INDEX(data!$A$3:$AI$131, MATCH('Table for manuscript'!$C49, data!$C$3:$C$131,0), MATCH('Table for manuscript'!Q$1, data!$A$3:$AI$3,0))</f>
        <v>Cancer treatment by surgery, chemotherapy, and/or radiotherapy</v>
      </c>
    </row>
    <row r="50" spans="1:17">
      <c r="A50" s="91">
        <v>48</v>
      </c>
      <c r="B50" s="91" t="s">
        <v>767</v>
      </c>
      <c r="C50" s="91" t="s">
        <v>910</v>
      </c>
      <c r="D50" s="110">
        <f>INDEX(data!$A$3:$AI$131, MATCH('Table for manuscript'!$C50, data!$C$3:$C$131,0), MATCH('Table for manuscript'!D$1, data!$A$3:$AI$3,0))</f>
        <v>2.0500000000000001E-2</v>
      </c>
      <c r="E50" s="108">
        <f>INDEX(data!$A$3:$AI$131, MATCH('Table for manuscript'!$C50, data!$C$3:$C$131,0), MATCH('Table for manuscript'!E$1, data!$A$3:$AI$3,0))</f>
        <v>7.3078399999999997</v>
      </c>
      <c r="F50" s="109">
        <f>INDEX(data!$A$3:$AI$131, MATCH('Table for manuscript'!$C50, data!$C$3:$C$131,0), MATCH('Table for manuscript'!F$1, data!$A$3:$AI$3,0))</f>
        <v>356.47999999999996</v>
      </c>
      <c r="G50" s="110" t="str">
        <f>INDEX(References!$A$2:$C$58,MATCH(INDEX(data!$A$3:$AI$131, MATCH('Table for manuscript'!$C50, data!$C$3:$C$131,0), MATCH('Table for manuscript'!G$1, data!$A$3:$AI$3,0)), References!$C$2:$C$58,0),2)</f>
        <v>[26]</v>
      </c>
      <c r="H50" s="111">
        <f>INDEX(data!$A$3:$AI$131, MATCH('Table for manuscript'!$C50, data!$C$3:$C$131,0), MATCH('Table for manuscript'!H$1, data!$A$3:$AI$3,0))/100</f>
        <v>0.5</v>
      </c>
      <c r="I50" s="113">
        <f>INDEX(data!$A$3:$AI$131, MATCH('Table for manuscript'!$C50, data!$C$3:$C$131,0), MATCH('Table for manuscript'!I$1, data!$A$3:$AI$3,0))</f>
        <v>15812</v>
      </c>
      <c r="J50" s="112">
        <f>INDEX(data!$A$3:$AI$131, MATCH('Table for manuscript'!$C50, data!$C$3:$C$131,0), MATCH('Table for manuscript'!J$1, data!$A$3:$AI$3,0))</f>
        <v>9.9999999999999995E-7</v>
      </c>
      <c r="K50" s="114">
        <f>INDEX(data!$A$3:$AI$131, MATCH('Table for manuscript'!$C50, data!$C$3:$C$131,0), MATCH('Table for manuscript'!K$1, data!$A$3:$AI$3,0))</f>
        <v>0</v>
      </c>
      <c r="L50" s="114">
        <f>INDEX(data!$A$3:$AI$131, MATCH('Table for manuscript'!$C50, data!$C$3:$C$131,0), MATCH('Table for manuscript'!L$1, data!$A$3:$AI$3,0))</f>
        <v>60</v>
      </c>
      <c r="M50" s="114">
        <f>INDEX(data!$A$3:$AI$131, MATCH('Table for manuscript'!$C50, data!$C$3:$C$131,0), MATCH('Table for manuscript'!M$1, data!$A$3:$AI$3,0))</f>
        <v>0</v>
      </c>
      <c r="N50" s="114">
        <f>INDEX(data!$A$3:$AI$131, MATCH('Table for manuscript'!$C50, data!$C$3:$C$131,0), MATCH('Table for manuscript'!N$1, data!$A$3:$AI$3,0))</f>
        <v>0</v>
      </c>
      <c r="O50" s="114">
        <f>INDEX(data!$A$3:$AI$131, MATCH('Table for manuscript'!$C50, data!$C$3:$C$131,0), MATCH('Table for manuscript'!O$1, data!$A$3:$AI$3,0))</f>
        <v>0</v>
      </c>
      <c r="P50" s="114">
        <f>INDEX(data!$A$3:$AI$131, MATCH('Table for manuscript'!$C50, data!$C$3:$C$131,0), MATCH('Table for manuscript'!P$1, data!$A$3:$AI$3,0))</f>
        <v>0</v>
      </c>
      <c r="Q50" s="20" t="str">
        <f>INDEX(data!$A$3:$AI$131, MATCH('Table for manuscript'!$C50, data!$C$3:$C$131,0), MATCH('Table for manuscript'!Q$1, data!$A$3:$AI$3,0))</f>
        <v>Community health workers (CHW) visit patients twice yearly to increase hypertension adherence by monitoring blood pressure, teaching them about healthy lifestyle choices and encouraging follow-up visits</v>
      </c>
    </row>
    <row r="51" spans="1:17">
      <c r="A51" s="91">
        <v>49</v>
      </c>
      <c r="B51" s="91" t="s">
        <v>767</v>
      </c>
      <c r="C51" s="91" t="s">
        <v>857</v>
      </c>
      <c r="D51" s="110">
        <f>INDEX(data!$A$3:$AI$131, MATCH('Table for manuscript'!$C51, data!$C$3:$C$131,0), MATCH('Table for manuscript'!D$1, data!$A$3:$AI$3,0))</f>
        <v>8.1189307927513731E-3</v>
      </c>
      <c r="E51" s="108">
        <f>INDEX(data!$A$3:$AI$131, MATCH('Table for manuscript'!$C51, data!$C$3:$C$131,0), MATCH('Table for manuscript'!E$1, data!$A$3:$AI$3,0))</f>
        <v>47.85915933998902</v>
      </c>
      <c r="F51" s="109">
        <f>INDEX(data!$A$3:$AI$131, MATCH('Table for manuscript'!$C51, data!$C$3:$C$131,0), MATCH('Table for manuscript'!F$1, data!$A$3:$AI$3,0))</f>
        <v>5894.761337628096</v>
      </c>
      <c r="G51" s="110" t="str">
        <f>INDEX(References!$A$2:$C$58,MATCH(INDEX(data!$A$3:$AI$131, MATCH('Table for manuscript'!$C51, data!$C$3:$C$131,0), MATCH('Table for manuscript'!G$1, data!$A$3:$AI$3,0)), References!$C$2:$C$58,0),2)</f>
        <v>[23]</v>
      </c>
      <c r="H51" s="111">
        <f>INDEX(data!$A$3:$AI$131, MATCH('Table for manuscript'!$C51, data!$C$3:$C$131,0), MATCH('Table for manuscript'!H$1, data!$A$3:$AI$3,0))/100</f>
        <v>0.11</v>
      </c>
      <c r="I51" s="113">
        <f>INDEX(data!$A$3:$AI$131, MATCH('Table for manuscript'!$C51, data!$C$3:$C$131,0), MATCH('Table for manuscript'!I$1, data!$A$3:$AI$3,0))</f>
        <v>316253</v>
      </c>
      <c r="J51" s="112">
        <f>INDEX(data!$A$3:$AI$131, MATCH('Table for manuscript'!$C51, data!$C$3:$C$131,0), MATCH('Table for manuscript'!J$1, data!$A$3:$AI$3,0))</f>
        <v>18.018137916576499</v>
      </c>
      <c r="K51" s="114">
        <f>INDEX(data!$A$3:$AI$131, MATCH('Table for manuscript'!$C51, data!$C$3:$C$131,0), MATCH('Table for manuscript'!K$1, data!$A$3:$AI$3,0))</f>
        <v>3.5</v>
      </c>
      <c r="L51" s="114">
        <f>INDEX(data!$A$3:$AI$131, MATCH('Table for manuscript'!$C51, data!$C$3:$C$131,0), MATCH('Table for manuscript'!L$1, data!$A$3:$AI$3,0))</f>
        <v>1</v>
      </c>
      <c r="M51" s="114">
        <f>INDEX(data!$A$3:$AI$131, MATCH('Table for manuscript'!$C51, data!$C$3:$C$131,0), MATCH('Table for manuscript'!M$1, data!$A$3:$AI$3,0))</f>
        <v>0</v>
      </c>
      <c r="N51" s="114">
        <f>INDEX(data!$A$3:$AI$131, MATCH('Table for manuscript'!$C51, data!$C$3:$C$131,0), MATCH('Table for manuscript'!N$1, data!$A$3:$AI$3,0))</f>
        <v>0</v>
      </c>
      <c r="O51" s="114">
        <f>INDEX(data!$A$3:$AI$131, MATCH('Table for manuscript'!$C51, data!$C$3:$C$131,0), MATCH('Table for manuscript'!O$1, data!$A$3:$AI$3,0))</f>
        <v>0</v>
      </c>
      <c r="P51" s="114">
        <f>INDEX(data!$A$3:$AI$131, MATCH('Table for manuscript'!$C51, data!$C$3:$C$131,0), MATCH('Table for manuscript'!P$1, data!$A$3:$AI$3,0))</f>
        <v>0</v>
      </c>
      <c r="Q51" s="20" t="str">
        <f>INDEX(data!$A$3:$AI$131, MATCH('Table for manuscript'!$C51, data!$C$3:$C$131,0), MATCH('Table for manuscript'!Q$1, data!$A$3:$AI$3,0))</f>
        <v>Inhaled bronchodilator</v>
      </c>
    </row>
    <row r="52" spans="1:17">
      <c r="A52" s="91">
        <v>50</v>
      </c>
      <c r="B52" s="91" t="s">
        <v>767</v>
      </c>
      <c r="C52" s="91" t="s">
        <v>874</v>
      </c>
      <c r="D52" s="110">
        <f>INDEX(data!$A$3:$AI$131, MATCH('Table for manuscript'!$C52, data!$C$3:$C$131,0), MATCH('Table for manuscript'!D$1, data!$A$3:$AI$3,0))</f>
        <v>1.1665130449355422E-2</v>
      </c>
      <c r="E52" s="108">
        <f>INDEX(data!$A$3:$AI$131, MATCH('Table for manuscript'!$C52, data!$C$3:$C$131,0), MATCH('Table for manuscript'!E$1, data!$A$3:$AI$3,0))</f>
        <v>200.47672279856943</v>
      </c>
      <c r="F52" s="109">
        <f>INDEX(data!$A$3:$AI$131, MATCH('Table for manuscript'!$C52, data!$C$3:$C$131,0), MATCH('Table for manuscript'!F$1, data!$A$3:$AI$3,0))</f>
        <v>17185.982074435105</v>
      </c>
      <c r="G52" s="110" t="str">
        <f>INDEX(References!$A$2:$C$58,MATCH(INDEX(data!$A$3:$AI$131, MATCH('Table for manuscript'!$C52, data!$C$3:$C$131,0), MATCH('Table for manuscript'!G$1, data!$A$3:$AI$3,0)), References!$C$2:$C$58,0),2)</f>
        <v>[23]</v>
      </c>
      <c r="H52" s="111">
        <f>INDEX(data!$A$3:$AI$131, MATCH('Table for manuscript'!$C52, data!$C$3:$C$131,0), MATCH('Table for manuscript'!H$1, data!$A$3:$AI$3,0))/100</f>
        <v>0.05</v>
      </c>
      <c r="I52" s="113">
        <f>INDEX(data!$A$3:$AI$131, MATCH('Table for manuscript'!$C52, data!$C$3:$C$131,0), MATCH('Table for manuscript'!I$1, data!$A$3:$AI$3,0))</f>
        <v>37950.36</v>
      </c>
      <c r="J52" s="112">
        <f>INDEX(data!$A$3:$AI$131, MATCH('Table for manuscript'!$C52, data!$C$3:$C$131,0), MATCH('Table for manuscript'!J$1, data!$A$3:$AI$3,0))</f>
        <v>43.225580177450766</v>
      </c>
      <c r="K52" s="114">
        <f>INDEX(data!$A$3:$AI$131, MATCH('Table for manuscript'!$C52, data!$C$3:$C$131,0), MATCH('Table for manuscript'!K$1, data!$A$3:$AI$3,0))</f>
        <v>5</v>
      </c>
      <c r="L52" s="114">
        <f>INDEX(data!$A$3:$AI$131, MATCH('Table for manuscript'!$C52, data!$C$3:$C$131,0), MATCH('Table for manuscript'!L$1, data!$A$3:$AI$3,0))</f>
        <v>12</v>
      </c>
      <c r="M52" s="114">
        <f>INDEX(data!$A$3:$AI$131, MATCH('Table for manuscript'!$C52, data!$C$3:$C$131,0), MATCH('Table for manuscript'!M$1, data!$A$3:$AI$3,0))</f>
        <v>2</v>
      </c>
      <c r="N52" s="114">
        <f>INDEX(data!$A$3:$AI$131, MATCH('Table for manuscript'!$C52, data!$C$3:$C$131,0), MATCH('Table for manuscript'!N$1, data!$A$3:$AI$3,0))</f>
        <v>0</v>
      </c>
      <c r="O52" s="114">
        <f>INDEX(data!$A$3:$AI$131, MATCH('Table for manuscript'!$C52, data!$C$3:$C$131,0), MATCH('Table for manuscript'!O$1, data!$A$3:$AI$3,0))</f>
        <v>0</v>
      </c>
      <c r="P52" s="114">
        <f>INDEX(data!$A$3:$AI$131, MATCH('Table for manuscript'!$C52, data!$C$3:$C$131,0), MATCH('Table for manuscript'!P$1, data!$A$3:$AI$3,0))</f>
        <v>0</v>
      </c>
      <c r="Q52" s="20" t="str">
        <f>INDEX(data!$A$3:$AI$131, MATCH('Table for manuscript'!$C52, data!$C$3:$C$131,0), MATCH('Table for manuscript'!Q$1, data!$A$3:$AI$3,0))</f>
        <v>Oxygen therapy + drugs</v>
      </c>
    </row>
    <row r="53" spans="1:17">
      <c r="A53" s="91">
        <v>51</v>
      </c>
      <c r="B53" s="91" t="s">
        <v>767</v>
      </c>
      <c r="C53" s="91" t="s">
        <v>870</v>
      </c>
      <c r="D53" s="110">
        <f>INDEX(data!$A$3:$AI$131, MATCH('Table for manuscript'!$C53, data!$C$3:$C$131,0), MATCH('Table for manuscript'!D$1, data!$A$3:$AI$3,0))</f>
        <v>8.1655913145487948E-3</v>
      </c>
      <c r="E53" s="108">
        <f>INDEX(data!$A$3:$AI$131, MATCH('Table for manuscript'!$C53, data!$C$3:$C$131,0), MATCH('Table for manuscript'!E$1, data!$A$3:$AI$3,0))</f>
        <v>62.469109298929297</v>
      </c>
      <c r="F53" s="109">
        <f>INDEX(data!$A$3:$AI$131, MATCH('Table for manuscript'!$C53, data!$C$3:$C$131,0), MATCH('Table for manuscript'!F$1, data!$A$3:$AI$3,0))</f>
        <v>7650.2860469672114</v>
      </c>
      <c r="G53" s="110" t="str">
        <f>INDEX(References!$A$2:$C$58,MATCH(INDEX(data!$A$3:$AI$131, MATCH('Table for manuscript'!$C53, data!$C$3:$C$131,0), MATCH('Table for manuscript'!G$1, data!$A$3:$AI$3,0)), References!$C$2:$C$58,0),2)</f>
        <v>[23]</v>
      </c>
      <c r="H53" s="111">
        <f>INDEX(data!$A$3:$AI$131, MATCH('Table for manuscript'!$C53, data!$C$3:$C$131,0), MATCH('Table for manuscript'!H$1, data!$A$3:$AI$3,0))/100</f>
        <v>0.05</v>
      </c>
      <c r="I53" s="113">
        <f>INDEX(data!$A$3:$AI$131, MATCH('Table for manuscript'!$C53, data!$C$3:$C$131,0), MATCH('Table for manuscript'!I$1, data!$A$3:$AI$3,0))</f>
        <v>37950.36</v>
      </c>
      <c r="J53" s="112">
        <f>INDEX(data!$A$3:$AI$131, MATCH('Table for manuscript'!$C53, data!$C$3:$C$131,0), MATCH('Table for manuscript'!J$1, data!$A$3:$AI$3,0))</f>
        <v>0.43700279701363343</v>
      </c>
      <c r="K53" s="114">
        <f>INDEX(data!$A$3:$AI$131, MATCH('Table for manuscript'!$C53, data!$C$3:$C$131,0), MATCH('Table for manuscript'!K$1, data!$A$3:$AI$3,0))</f>
        <v>3.5</v>
      </c>
      <c r="L53" s="114">
        <f>INDEX(data!$A$3:$AI$131, MATCH('Table for manuscript'!$C53, data!$C$3:$C$131,0), MATCH('Table for manuscript'!L$1, data!$A$3:$AI$3,0))</f>
        <v>1</v>
      </c>
      <c r="M53" s="114">
        <f>INDEX(data!$A$3:$AI$131, MATCH('Table for manuscript'!$C53, data!$C$3:$C$131,0), MATCH('Table for manuscript'!M$1, data!$A$3:$AI$3,0))</f>
        <v>0</v>
      </c>
      <c r="N53" s="114">
        <f>INDEX(data!$A$3:$AI$131, MATCH('Table for manuscript'!$C53, data!$C$3:$C$131,0), MATCH('Table for manuscript'!N$1, data!$A$3:$AI$3,0))</f>
        <v>0</v>
      </c>
      <c r="O53" s="114">
        <f>INDEX(data!$A$3:$AI$131, MATCH('Table for manuscript'!$C53, data!$C$3:$C$131,0), MATCH('Table for manuscript'!O$1, data!$A$3:$AI$3,0))</f>
        <v>0</v>
      </c>
      <c r="P53" s="114">
        <f>INDEX(data!$A$3:$AI$131, MATCH('Table for manuscript'!$C53, data!$C$3:$C$131,0), MATCH('Table for manuscript'!P$1, data!$A$3:$AI$3,0))</f>
        <v>0</v>
      </c>
      <c r="Q53" s="20" t="str">
        <f>INDEX(data!$A$3:$AI$131, MATCH('Table for manuscript'!$C53, data!$C$3:$C$131,0), MATCH('Table for manuscript'!Q$1, data!$A$3:$AI$3,0))</f>
        <v>Treatment of severe exacerbations</v>
      </c>
    </row>
    <row r="54" spans="1:17">
      <c r="A54" s="91">
        <v>52</v>
      </c>
      <c r="B54" s="91" t="s">
        <v>767</v>
      </c>
      <c r="C54" s="91" t="s">
        <v>840</v>
      </c>
      <c r="D54" s="110">
        <f>INDEX(data!$A$3:$AI$131, MATCH('Table for manuscript'!$C54, data!$C$3:$C$131,0), MATCH('Table for manuscript'!D$1, data!$A$3:$AI$3,0))</f>
        <v>6.125</v>
      </c>
      <c r="E54" s="108">
        <f>INDEX(data!$A$3:$AI$131, MATCH('Table for manuscript'!$C54, data!$C$3:$C$131,0), MATCH('Table for manuscript'!E$1, data!$A$3:$AI$3,0))</f>
        <v>163.96269750000002</v>
      </c>
      <c r="F54" s="109">
        <f>INDEX(data!$A$3:$AI$131, MATCH('Table for manuscript'!$C54, data!$C$3:$C$131,0), MATCH('Table for manuscript'!F$1, data!$A$3:$AI$3,0))</f>
        <v>26.769420000000004</v>
      </c>
      <c r="G54" s="110" t="str">
        <f>INDEX(References!$A$2:$C$58,MATCH(INDEX(data!$A$3:$AI$131, MATCH('Table for manuscript'!$C54, data!$C$3:$C$131,0), MATCH('Table for manuscript'!G$1, data!$A$3:$AI$3,0)), References!$C$2:$C$58,0),2)</f>
        <v>[22]</v>
      </c>
      <c r="H54" s="111">
        <f>INDEX(data!$A$3:$AI$131, MATCH('Table for manuscript'!$C54, data!$C$3:$C$131,0), MATCH('Table for manuscript'!H$1, data!$A$3:$AI$3,0))/100</f>
        <v>0.5</v>
      </c>
      <c r="I54" s="113">
        <f>INDEX(data!$A$3:$AI$131, MATCH('Table for manuscript'!$C54, data!$C$3:$C$131,0), MATCH('Table for manuscript'!I$1, data!$A$3:$AI$3,0))</f>
        <v>431.63776800000005</v>
      </c>
      <c r="J54" s="112">
        <f>INDEX(data!$A$3:$AI$131, MATCH('Table for manuscript'!$C54, data!$C$3:$C$131,0), MATCH('Table for manuscript'!J$1, data!$A$3:$AI$3,0))</f>
        <v>91.53</v>
      </c>
      <c r="K54" s="114">
        <f>INDEX(data!$A$3:$AI$131, MATCH('Table for manuscript'!$C54, data!$C$3:$C$131,0), MATCH('Table for manuscript'!K$1, data!$A$3:$AI$3,0))</f>
        <v>172</v>
      </c>
      <c r="L54" s="114">
        <f>INDEX(data!$A$3:$AI$131, MATCH('Table for manuscript'!$C54, data!$C$3:$C$131,0), MATCH('Table for manuscript'!L$1, data!$A$3:$AI$3,0))</f>
        <v>137.6</v>
      </c>
      <c r="M54" s="114">
        <f>INDEX(data!$A$3:$AI$131, MATCH('Table for manuscript'!$C54, data!$C$3:$C$131,0), MATCH('Table for manuscript'!M$1, data!$A$3:$AI$3,0))</f>
        <v>5</v>
      </c>
      <c r="N54" s="114">
        <f>INDEX(data!$A$3:$AI$131, MATCH('Table for manuscript'!$C54, data!$C$3:$C$131,0), MATCH('Table for manuscript'!N$1, data!$A$3:$AI$3,0))</f>
        <v>0</v>
      </c>
      <c r="O54" s="114">
        <f>INDEX(data!$A$3:$AI$131, MATCH('Table for manuscript'!$C54, data!$C$3:$C$131,0), MATCH('Table for manuscript'!O$1, data!$A$3:$AI$3,0))</f>
        <v>0</v>
      </c>
      <c r="P54" s="114">
        <f>INDEX(data!$A$3:$AI$131, MATCH('Table for manuscript'!$C54, data!$C$3:$C$131,0), MATCH('Table for manuscript'!P$1, data!$A$3:$AI$3,0))</f>
        <v>0</v>
      </c>
      <c r="Q54" s="20" t="str">
        <f>INDEX(data!$A$3:$AI$131, MATCH('Table for manuscript'!$C54, data!$C$3:$C$131,0), MATCH('Table for manuscript'!Q$1, data!$A$3:$AI$3,0))</f>
        <v>Elective inguinal hernia repair, using Zambian life expectancy</v>
      </c>
    </row>
    <row r="55" spans="1:17">
      <c r="A55" s="91">
        <v>53</v>
      </c>
      <c r="B55" s="91" t="s">
        <v>767</v>
      </c>
      <c r="C55" s="91" t="s">
        <v>835</v>
      </c>
      <c r="D55" s="110">
        <f>INDEX(data!$A$3:$AI$131, MATCH('Table for manuscript'!$C55, data!$C$3:$C$131,0), MATCH('Table for manuscript'!D$1, data!$A$3:$AI$3,0))</f>
        <v>35.833333333333336</v>
      </c>
      <c r="E55" s="108">
        <f>INDEX(data!$A$3:$AI$131, MATCH('Table for manuscript'!$C55, data!$C$3:$C$131,0), MATCH('Table for manuscript'!E$1, data!$A$3:$AI$3,0))</f>
        <v>265.85610000000003</v>
      </c>
      <c r="F55" s="109">
        <f>INDEX(data!$A$3:$AI$131, MATCH('Table for manuscript'!$C55, data!$C$3:$C$131,0), MATCH('Table for manuscript'!F$1, data!$A$3:$AI$3,0))</f>
        <v>7.4192400000000003</v>
      </c>
      <c r="G55" s="110" t="str">
        <f>INDEX(References!$A$2:$C$58,MATCH(INDEX(data!$A$3:$AI$131, MATCH('Table for manuscript'!$C55, data!$C$3:$C$131,0), MATCH('Table for manuscript'!G$1, data!$A$3:$AI$3,0)), References!$C$2:$C$58,0),2)</f>
        <v>[22]</v>
      </c>
      <c r="H55" s="111">
        <f>INDEX(data!$A$3:$AI$131, MATCH('Table for manuscript'!$C55, data!$C$3:$C$131,0), MATCH('Table for manuscript'!H$1, data!$A$3:$AI$3,0))/100</f>
        <v>0.9</v>
      </c>
      <c r="I55" s="113">
        <f>INDEX(data!$A$3:$AI$131, MATCH('Table for manuscript'!$C55, data!$C$3:$C$131,0), MATCH('Table for manuscript'!I$1, data!$A$3:$AI$3,0))</f>
        <v>727.71300000000008</v>
      </c>
      <c r="J55" s="112">
        <f>INDEX(data!$A$3:$AI$131, MATCH('Table for manuscript'!$C55, data!$C$3:$C$131,0), MATCH('Table for manuscript'!J$1, data!$A$3:$AI$3,0))</f>
        <v>91.53</v>
      </c>
      <c r="K55" s="114">
        <f>INDEX(data!$A$3:$AI$131, MATCH('Table for manuscript'!$C55, data!$C$3:$C$131,0), MATCH('Table for manuscript'!K$1, data!$A$3:$AI$3,0))</f>
        <v>12</v>
      </c>
      <c r="L55" s="114">
        <f>INDEX(data!$A$3:$AI$131, MATCH('Table for manuscript'!$C55, data!$C$3:$C$131,0), MATCH('Table for manuscript'!L$1, data!$A$3:$AI$3,0))</f>
        <v>12.5</v>
      </c>
      <c r="M55" s="114">
        <f>INDEX(data!$A$3:$AI$131, MATCH('Table for manuscript'!$C55, data!$C$3:$C$131,0), MATCH('Table for manuscript'!M$1, data!$A$3:$AI$3,0))</f>
        <v>0</v>
      </c>
      <c r="N55" s="114">
        <f>INDEX(data!$A$3:$AI$131, MATCH('Table for manuscript'!$C55, data!$C$3:$C$131,0), MATCH('Table for manuscript'!N$1, data!$A$3:$AI$3,0))</f>
        <v>0</v>
      </c>
      <c r="O55" s="114">
        <f>INDEX(data!$A$3:$AI$131, MATCH('Table for manuscript'!$C55, data!$C$3:$C$131,0), MATCH('Table for manuscript'!O$1, data!$A$3:$AI$3,0))</f>
        <v>0</v>
      </c>
      <c r="P55" s="114">
        <f>INDEX(data!$A$3:$AI$131, MATCH('Table for manuscript'!$C55, data!$C$3:$C$131,0), MATCH('Table for manuscript'!P$1, data!$A$3:$AI$3,0))</f>
        <v>0</v>
      </c>
      <c r="Q55" s="20" t="str">
        <f>INDEX(data!$A$3:$AI$131, MATCH('Table for manuscript'!$C55, data!$C$3:$C$131,0), MATCH('Table for manuscript'!Q$1, data!$A$3:$AI$3,0))</f>
        <v>Emergency inguinal hernia repair, using Zambian life expectancy</v>
      </c>
    </row>
    <row r="56" spans="1:17">
      <c r="A56" s="91">
        <v>54</v>
      </c>
      <c r="B56" s="91" t="s">
        <v>767</v>
      </c>
      <c r="C56" s="91" t="s">
        <v>784</v>
      </c>
      <c r="D56" s="110">
        <f>INDEX(data!$A$3:$AI$131, MATCH('Table for manuscript'!$C56, data!$C$3:$C$131,0), MATCH('Table for manuscript'!D$1, data!$A$3:$AI$3,0))</f>
        <v>1.1529999999999999E-3</v>
      </c>
      <c r="E56" s="108">
        <f>INDEX(data!$A$3:$AI$131, MATCH('Table for manuscript'!$C56, data!$C$3:$C$131,0), MATCH('Table for manuscript'!E$1, data!$A$3:$AI$3,0))</f>
        <v>0.50208568132663578</v>
      </c>
      <c r="F56" s="109">
        <f>INDEX(data!$A$3:$AI$131, MATCH('Table for manuscript'!$C56, data!$C$3:$C$131,0), MATCH('Table for manuscript'!F$1, data!$A$3:$AI$3,0))</f>
        <v>435.46026134140141</v>
      </c>
      <c r="G56" s="110" t="str">
        <f>INDEX(References!$A$2:$C$58,MATCH(INDEX(data!$A$3:$AI$131, MATCH('Table for manuscript'!$C56, data!$C$3:$C$131,0), MATCH('Table for manuscript'!G$1, data!$A$3:$AI$3,0)), References!$C$2:$C$58,0),2)</f>
        <v>[25]</v>
      </c>
      <c r="H56" s="111">
        <f>INDEX(data!$A$3:$AI$131, MATCH('Table for manuscript'!$C56, data!$C$3:$C$131,0), MATCH('Table for manuscript'!H$1, data!$A$3:$AI$3,0))/100</f>
        <v>0.1</v>
      </c>
      <c r="I56" s="113">
        <f>INDEX(data!$A$3:$AI$131, MATCH('Table for manuscript'!$C56, data!$C$3:$C$131,0), MATCH('Table for manuscript'!I$1, data!$A$3:$AI$3,0))</f>
        <v>3317026.1259999997</v>
      </c>
      <c r="J56" s="112">
        <f>INDEX(data!$A$3:$AI$131, MATCH('Table for manuscript'!$C56, data!$C$3:$C$131,0), MATCH('Table for manuscript'!J$1, data!$A$3:$AI$3,0))</f>
        <v>6.2275013607962109</v>
      </c>
      <c r="K56" s="114">
        <f>INDEX(data!$A$3:$AI$131, MATCH('Table for manuscript'!$C56, data!$C$3:$C$131,0), MATCH('Table for manuscript'!K$1, data!$A$3:$AI$3,0))</f>
        <v>0.3</v>
      </c>
      <c r="L56" s="114">
        <f>INDEX(data!$A$3:$AI$131, MATCH('Table for manuscript'!$C56, data!$C$3:$C$131,0), MATCH('Table for manuscript'!L$1, data!$A$3:$AI$3,0))</f>
        <v>0</v>
      </c>
      <c r="M56" s="114">
        <f>INDEX(data!$A$3:$AI$131, MATCH('Table for manuscript'!$C56, data!$C$3:$C$131,0), MATCH('Table for manuscript'!M$1, data!$A$3:$AI$3,0))</f>
        <v>0</v>
      </c>
      <c r="N56" s="114">
        <f>INDEX(data!$A$3:$AI$131, MATCH('Table for manuscript'!$C56, data!$C$3:$C$131,0), MATCH('Table for manuscript'!N$1, data!$A$3:$AI$3,0))</f>
        <v>0.75</v>
      </c>
      <c r="O56" s="114">
        <f>INDEX(data!$A$3:$AI$131, MATCH('Table for manuscript'!$C56, data!$C$3:$C$131,0), MATCH('Table for manuscript'!O$1, data!$A$3:$AI$3,0))</f>
        <v>0</v>
      </c>
      <c r="P56" s="114">
        <f>INDEX(data!$A$3:$AI$131, MATCH('Table for manuscript'!$C56, data!$C$3:$C$131,0), MATCH('Table for manuscript'!P$1, data!$A$3:$AI$3,0))</f>
        <v>0</v>
      </c>
      <c r="Q56" s="20" t="str">
        <f>INDEX(data!$A$3:$AI$131, MATCH('Table for manuscript'!$C56, data!$C$3:$C$131,0), MATCH('Table for manuscript'!Q$1, data!$A$3:$AI$3,0))</f>
        <v>Annual faecal occult blood test + sigmoidoscopy every 5 years (with surgical removal of polyps) + cancer treatment</v>
      </c>
    </row>
    <row r="57" spans="1:17">
      <c r="A57" s="91">
        <v>55</v>
      </c>
      <c r="B57" s="91" t="s">
        <v>767</v>
      </c>
      <c r="C57" s="91" t="s">
        <v>936</v>
      </c>
      <c r="D57" s="110">
        <f>INDEX(data!$A$3:$AI$131, MATCH('Table for manuscript'!$C57, data!$C$3:$C$131,0), MATCH('Table for manuscript'!D$1, data!$A$3:$AI$3,0))</f>
        <v>5.2649999999999997E-3</v>
      </c>
      <c r="E57" s="108">
        <f>INDEX(data!$A$3:$AI$131, MATCH('Table for manuscript'!$C57, data!$C$3:$C$131,0), MATCH('Table for manuscript'!E$1, data!$A$3:$AI$3,0))</f>
        <v>0.28299374765683105</v>
      </c>
      <c r="F57" s="109">
        <f>INDEX(data!$A$3:$AI$131, MATCH('Table for manuscript'!$C57, data!$C$3:$C$131,0), MATCH('Table for manuscript'!F$1, data!$A$3:$AI$3,0))</f>
        <v>53.749999554953668</v>
      </c>
      <c r="G57" s="110" t="str">
        <f>INDEX(References!$A$2:$C$58,MATCH(INDEX(data!$A$3:$AI$131, MATCH('Table for manuscript'!$C57, data!$C$3:$C$131,0), MATCH('Table for manuscript'!G$1, data!$A$3:$AI$3,0)), References!$C$2:$C$58,0),2)</f>
        <v>[27]</v>
      </c>
      <c r="H57" s="111">
        <f>INDEX(data!$A$3:$AI$131, MATCH('Table for manuscript'!$C57, data!$C$3:$C$131,0), MATCH('Table for manuscript'!H$1, data!$A$3:$AI$3,0))/100</f>
        <v>0.05</v>
      </c>
      <c r="I57" s="113">
        <f>INDEX(data!$A$3:$AI$131, MATCH('Table for manuscript'!$C57, data!$C$3:$C$131,0), MATCH('Table for manuscript'!I$1, data!$A$3:$AI$3,0))</f>
        <v>3212775</v>
      </c>
      <c r="J57" s="112">
        <f>INDEX(data!$A$3:$AI$131, MATCH('Table for manuscript'!$C57, data!$C$3:$C$131,0), MATCH('Table for manuscript'!J$1, data!$A$3:$AI$3,0))</f>
        <v>30.223511530903981</v>
      </c>
      <c r="K57" s="114">
        <f>INDEX(data!$A$3:$AI$131, MATCH('Table for manuscript'!$C57, data!$C$3:$C$131,0), MATCH('Table for manuscript'!K$1, data!$A$3:$AI$3,0))</f>
        <v>3.5</v>
      </c>
      <c r="L57" s="114">
        <f>INDEX(data!$A$3:$AI$131, MATCH('Table for manuscript'!$C57, data!$C$3:$C$131,0), MATCH('Table for manuscript'!L$1, data!$A$3:$AI$3,0))</f>
        <v>1</v>
      </c>
      <c r="M57" s="114">
        <f>INDEX(data!$A$3:$AI$131, MATCH('Table for manuscript'!$C57, data!$C$3:$C$131,0), MATCH('Table for manuscript'!M$1, data!$A$3:$AI$3,0))</f>
        <v>0</v>
      </c>
      <c r="N57" s="114">
        <f>INDEX(data!$A$3:$AI$131, MATCH('Table for manuscript'!$C57, data!$C$3:$C$131,0), MATCH('Table for manuscript'!N$1, data!$A$3:$AI$3,0))</f>
        <v>0</v>
      </c>
      <c r="O57" s="114">
        <f>INDEX(data!$A$3:$AI$131, MATCH('Table for manuscript'!$C57, data!$C$3:$C$131,0), MATCH('Table for manuscript'!O$1, data!$A$3:$AI$3,0))</f>
        <v>0</v>
      </c>
      <c r="P57" s="114">
        <f>INDEX(data!$A$3:$AI$131, MATCH('Table for manuscript'!$C57, data!$C$3:$C$131,0), MATCH('Table for manuscript'!P$1, data!$A$3:$AI$3,0))</f>
        <v>0</v>
      </c>
      <c r="Q57" s="20" t="str">
        <f>INDEX(data!$A$3:$AI$131, MATCH('Table for manuscript'!$C57, data!$C$3:$C$131,0), MATCH('Table for manuscript'!Q$1, data!$A$3:$AI$3,0))</f>
        <v>Preventive multidrug treatment for &gt;35% risk of CVD event + multidrug treatment of acute myocardial infarction &amp; post-acute ischemic heart disease &amp; stroke + diuretics &amp; exercise for coronary heart failure</v>
      </c>
    </row>
    <row r="58" spans="1:17">
      <c r="A58" s="91">
        <v>56</v>
      </c>
      <c r="B58" s="91" t="s">
        <v>767</v>
      </c>
      <c r="C58" s="91" t="s">
        <v>931</v>
      </c>
      <c r="D58" s="110">
        <f>INDEX(data!$A$3:$AI$131, MATCH('Table for manuscript'!$C58, data!$C$3:$C$131,0), MATCH('Table for manuscript'!D$1, data!$A$3:$AI$3,0))</f>
        <v>3.163E-3</v>
      </c>
      <c r="E58" s="108">
        <f>INDEX(data!$A$3:$AI$131, MATCH('Table for manuscript'!$C58, data!$C$3:$C$131,0), MATCH('Table for manuscript'!E$1, data!$A$3:$AI$3,0))</f>
        <v>0.15062570439799072</v>
      </c>
      <c r="F58" s="109">
        <f>INDEX(data!$A$3:$AI$131, MATCH('Table for manuscript'!$C58, data!$C$3:$C$131,0), MATCH('Table for manuscript'!F$1, data!$A$3:$AI$3,0))</f>
        <v>47.621152196645816</v>
      </c>
      <c r="G58" s="110" t="str">
        <f>INDEX(References!$A$2:$C$58,MATCH(INDEX(data!$A$3:$AI$131, MATCH('Table for manuscript'!$C58, data!$C$3:$C$131,0), MATCH('Table for manuscript'!G$1, data!$A$3:$AI$3,0)), References!$C$2:$C$58,0),2)</f>
        <v>[27]</v>
      </c>
      <c r="H58" s="111">
        <f>INDEX(data!$A$3:$AI$131, MATCH('Table for manuscript'!$C58, data!$C$3:$C$131,0), MATCH('Table for manuscript'!H$1, data!$A$3:$AI$3,0))/100</f>
        <v>0.05</v>
      </c>
      <c r="I58" s="113">
        <f>INDEX(data!$A$3:$AI$131, MATCH('Table for manuscript'!$C58, data!$C$3:$C$131,0), MATCH('Table for manuscript'!I$1, data!$A$3:$AI$3,0))</f>
        <v>3212775</v>
      </c>
      <c r="J58" s="112">
        <f>INDEX(data!$A$3:$AI$131, MATCH('Table for manuscript'!$C58, data!$C$3:$C$131,0), MATCH('Table for manuscript'!J$1, data!$A$3:$AI$3,0))</f>
        <v>27.397716833477599</v>
      </c>
      <c r="K58" s="114">
        <f>INDEX(data!$A$3:$AI$131, MATCH('Table for manuscript'!$C58, data!$C$3:$C$131,0), MATCH('Table for manuscript'!K$1, data!$A$3:$AI$3,0))</f>
        <v>3.5</v>
      </c>
      <c r="L58" s="114">
        <f>INDEX(data!$A$3:$AI$131, MATCH('Table for manuscript'!$C58, data!$C$3:$C$131,0), MATCH('Table for manuscript'!L$1, data!$A$3:$AI$3,0))</f>
        <v>1</v>
      </c>
      <c r="M58" s="114">
        <f>INDEX(data!$A$3:$AI$131, MATCH('Table for manuscript'!$C58, data!$C$3:$C$131,0), MATCH('Table for manuscript'!M$1, data!$A$3:$AI$3,0))</f>
        <v>0</v>
      </c>
      <c r="N58" s="114">
        <f>INDEX(data!$A$3:$AI$131, MATCH('Table for manuscript'!$C58, data!$C$3:$C$131,0), MATCH('Table for manuscript'!N$1, data!$A$3:$AI$3,0))</f>
        <v>0</v>
      </c>
      <c r="O58" s="114">
        <f>INDEX(data!$A$3:$AI$131, MATCH('Table for manuscript'!$C58, data!$C$3:$C$131,0), MATCH('Table for manuscript'!O$1, data!$A$3:$AI$3,0))</f>
        <v>0</v>
      </c>
      <c r="P58" s="114">
        <f>INDEX(data!$A$3:$AI$131, MATCH('Table for manuscript'!$C58, data!$C$3:$C$131,0), MATCH('Table for manuscript'!P$1, data!$A$3:$AI$3,0))</f>
        <v>0</v>
      </c>
      <c r="Q58" s="20" t="str">
        <f>INDEX(data!$A$3:$AI$131, MATCH('Table for manuscript'!$C58, data!$C$3:$C$131,0), MATCH('Table for manuscript'!Q$1, data!$A$3:$AI$3,0))</f>
        <v>Preventive multidrug treatment for &gt;35% risk of cardiovascular event</v>
      </c>
    </row>
    <row r="59" spans="1:17">
      <c r="A59" s="91">
        <v>57</v>
      </c>
      <c r="B59" s="91" t="s">
        <v>767</v>
      </c>
      <c r="C59" s="91" t="s">
        <v>921</v>
      </c>
      <c r="D59" s="110">
        <f>INDEX(data!$A$3:$AI$131, MATCH('Table for manuscript'!$C59, data!$C$3:$C$131,0), MATCH('Table for manuscript'!D$1, data!$A$3:$AI$3,0))</f>
        <v>1.529E-3</v>
      </c>
      <c r="E59" s="108">
        <f>INDEX(data!$A$3:$AI$131, MATCH('Table for manuscript'!$C59, data!$C$3:$C$131,0), MATCH('Table for manuscript'!E$1, data!$A$3:$AI$3,0))</f>
        <v>1.446919645277668</v>
      </c>
      <c r="F59" s="109">
        <f>INDEX(data!$A$3:$AI$131, MATCH('Table for manuscript'!$C59, data!$C$3:$C$131,0), MATCH('Table for manuscript'!F$1, data!$A$3:$AI$3,0))</f>
        <v>946.31762281077044</v>
      </c>
      <c r="G59" s="110" t="str">
        <f>INDEX(References!$A$2:$C$58,MATCH(INDEX(data!$A$3:$AI$131, MATCH('Table for manuscript'!$C59, data!$C$3:$C$131,0), MATCH('Table for manuscript'!G$1, data!$A$3:$AI$3,0)), References!$C$2:$C$58,0),2)</f>
        <v>[27]</v>
      </c>
      <c r="H59" s="111">
        <f>INDEX(data!$A$3:$AI$131, MATCH('Table for manuscript'!$C59, data!$C$3:$C$131,0), MATCH('Table for manuscript'!H$1, data!$A$3:$AI$3,0))/100</f>
        <v>0.1</v>
      </c>
      <c r="I59" s="113">
        <f>INDEX(data!$A$3:$AI$131, MATCH('Table for manuscript'!$C59, data!$C$3:$C$131,0), MATCH('Table for manuscript'!I$1, data!$A$3:$AI$3,0))</f>
        <v>784741</v>
      </c>
      <c r="J59" s="112">
        <f>INDEX(data!$A$3:$AI$131, MATCH('Table for manuscript'!$C59, data!$C$3:$C$131,0), MATCH('Table for manuscript'!J$1, data!$A$3:$AI$3,0))</f>
        <v>1.0331625703310972</v>
      </c>
      <c r="K59" s="114">
        <f>INDEX(data!$A$3:$AI$131, MATCH('Table for manuscript'!$C59, data!$C$3:$C$131,0), MATCH('Table for manuscript'!K$1, data!$A$3:$AI$3,0))</f>
        <v>60</v>
      </c>
      <c r="L59" s="114">
        <f>INDEX(data!$A$3:$AI$131, MATCH('Table for manuscript'!$C59, data!$C$3:$C$131,0), MATCH('Table for manuscript'!L$1, data!$A$3:$AI$3,0))</f>
        <v>18</v>
      </c>
      <c r="M59" s="114">
        <f>INDEX(data!$A$3:$AI$131, MATCH('Table for manuscript'!$C59, data!$C$3:$C$131,0), MATCH('Table for manuscript'!M$1, data!$A$3:$AI$3,0))</f>
        <v>2.5</v>
      </c>
      <c r="N59" s="114">
        <f>INDEX(data!$A$3:$AI$131, MATCH('Table for manuscript'!$C59, data!$C$3:$C$131,0), MATCH('Table for manuscript'!N$1, data!$A$3:$AI$3,0))</f>
        <v>0</v>
      </c>
      <c r="O59" s="114">
        <f>INDEX(data!$A$3:$AI$131, MATCH('Table for manuscript'!$C59, data!$C$3:$C$131,0), MATCH('Table for manuscript'!O$1, data!$A$3:$AI$3,0))</f>
        <v>0</v>
      </c>
      <c r="P59" s="114">
        <f>INDEX(data!$A$3:$AI$131, MATCH('Table for manuscript'!$C59, data!$C$3:$C$131,0), MATCH('Table for manuscript'!P$1, data!$A$3:$AI$3,0))</f>
        <v>0</v>
      </c>
      <c r="Q59" s="20" t="str">
        <f>INDEX(data!$A$3:$AI$131, MATCH('Table for manuscript'!$C59, data!$C$3:$C$131,0), MATCH('Table for manuscript'!Q$1, data!$A$3:$AI$3,0))</f>
        <v>Retinopathy screening + photocoagulation + intensive glycaemic control</v>
      </c>
    </row>
    <row r="60" spans="1:17">
      <c r="A60" s="91">
        <v>58</v>
      </c>
      <c r="B60" s="91" t="s">
        <v>767</v>
      </c>
      <c r="C60" s="91" t="s">
        <v>1006</v>
      </c>
      <c r="D60" s="110">
        <f>INDEX(data!$A$3:$AI$131, MATCH('Table for manuscript'!$C60, data!$C$3:$C$131,0), MATCH('Table for manuscript'!D$1, data!$A$3:$AI$3,0))</f>
        <v>4.9077715710039535E-2</v>
      </c>
      <c r="E60" s="108">
        <f>INDEX(data!$A$3:$AI$131, MATCH('Table for manuscript'!$C60, data!$C$3:$C$131,0), MATCH('Table for manuscript'!E$1, data!$A$3:$AI$3,0))</f>
        <v>18.4651212097958</v>
      </c>
      <c r="F60" s="109">
        <f>INDEX(data!$A$3:$AI$131, MATCH('Table for manuscript'!$C60, data!$C$3:$C$131,0), MATCH('Table for manuscript'!F$1, data!$A$3:$AI$3,0))</f>
        <v>376.24247466795811</v>
      </c>
      <c r="G60" s="110" t="str">
        <f>INDEX(References!$A$2:$C$58,MATCH(INDEX(data!$A$3:$AI$131, MATCH('Table for manuscript'!$C60, data!$C$3:$C$131,0), MATCH('Table for manuscript'!G$1, data!$A$3:$AI$3,0)), References!$C$2:$C$58,0),2)</f>
        <v>[21]</v>
      </c>
      <c r="H60" s="111">
        <f>INDEX(data!$A$3:$AI$131, MATCH('Table for manuscript'!$C60, data!$C$3:$C$131,0), MATCH('Table for manuscript'!H$1, data!$A$3:$AI$3,0))/100</f>
        <v>0.3</v>
      </c>
      <c r="I60" s="113">
        <f>INDEX(data!$A$3:$AI$131, MATCH('Table for manuscript'!$C60, data!$C$3:$C$131,0), MATCH('Table for manuscript'!I$1, data!$A$3:$AI$3,0))</f>
        <v>415836</v>
      </c>
      <c r="J60" s="112">
        <f>INDEX(data!$A$3:$AI$131, MATCH('Table for manuscript'!$C60, data!$C$3:$C$131,0), MATCH('Table for manuscript'!J$1, data!$A$3:$AI$3,0))</f>
        <v>3.5938808584251324E-2</v>
      </c>
      <c r="K60" s="114">
        <f>INDEX(data!$A$3:$AI$131, MATCH('Table for manuscript'!$C60, data!$C$3:$C$131,0), MATCH('Table for manuscript'!K$1, data!$A$3:$AI$3,0))</f>
        <v>0</v>
      </c>
      <c r="L60" s="114">
        <f>INDEX(data!$A$3:$AI$131, MATCH('Table for manuscript'!$C60, data!$C$3:$C$131,0), MATCH('Table for manuscript'!L$1, data!$A$3:$AI$3,0))</f>
        <v>60</v>
      </c>
      <c r="M60" s="114">
        <f>INDEX(data!$A$3:$AI$131, MATCH('Table for manuscript'!$C60, data!$C$3:$C$131,0), MATCH('Table for manuscript'!M$1, data!$A$3:$AI$3,0))</f>
        <v>0</v>
      </c>
      <c r="N60" s="114">
        <f>INDEX(data!$A$3:$AI$131, MATCH('Table for manuscript'!$C60, data!$C$3:$C$131,0), MATCH('Table for manuscript'!N$1, data!$A$3:$AI$3,0))</f>
        <v>0</v>
      </c>
      <c r="O60" s="114">
        <f>INDEX(data!$A$3:$AI$131, MATCH('Table for manuscript'!$C60, data!$C$3:$C$131,0), MATCH('Table for manuscript'!O$1, data!$A$3:$AI$3,0))</f>
        <v>0</v>
      </c>
      <c r="P60" s="114">
        <f>INDEX(data!$A$3:$AI$131, MATCH('Table for manuscript'!$C60, data!$C$3:$C$131,0), MATCH('Table for manuscript'!P$1, data!$A$3:$AI$3,0))</f>
        <v>0</v>
      </c>
      <c r="Q60" s="20" t="str">
        <f>INDEX(data!$A$3:$AI$131, MATCH('Table for manuscript'!$C60, data!$C$3:$C$131,0), MATCH('Table for manuscript'!Q$1, data!$A$3:$AI$3,0))</f>
        <v>Brief advice on alcohol use in primary care including education and psychosocial counselling (30% coverage)</v>
      </c>
    </row>
    <row r="61" spans="1:17">
      <c r="A61" s="91">
        <v>59</v>
      </c>
      <c r="B61" s="91" t="s">
        <v>767</v>
      </c>
      <c r="C61" s="91" t="s">
        <v>1316</v>
      </c>
      <c r="D61" s="110">
        <f>INDEX(data!$A$3:$AI$131, MATCH('Table for manuscript'!$C61, data!$C$3:$C$131,0), MATCH('Table for manuscript'!D$1, data!$A$3:$AI$3,0))</f>
        <v>6.0287081339712917E-2</v>
      </c>
      <c r="E61" s="108">
        <f>INDEX(data!$A$3:$AI$131, MATCH('Table for manuscript'!$C61, data!$C$3:$C$131,0), MATCH('Table for manuscript'!E$1, data!$A$3:$AI$3,0))</f>
        <v>4.193794258373206</v>
      </c>
      <c r="F61" s="109">
        <f>INDEX(data!$A$3:$AI$131, MATCH('Table for manuscript'!$C61, data!$C$3:$C$131,0), MATCH('Table for manuscript'!F$1, data!$A$3:$AI$3,0))</f>
        <v>69.563730158730166</v>
      </c>
      <c r="G61" s="110" t="str">
        <f>INDEX(References!$A$2:$C$58,MATCH(INDEX(data!$A$3:$AI$131, MATCH('Table for manuscript'!$C61, data!$C$3:$C$131,0), MATCH('Table for manuscript'!G$1, data!$A$3:$AI$3,0)), References!$C$2:$C$58,0),2)</f>
        <v>[28]</v>
      </c>
      <c r="H61" s="111">
        <f>INDEX(data!$A$3:$AI$131, MATCH('Table for manuscript'!$C61, data!$C$3:$C$131,0), MATCH('Table for manuscript'!H$1, data!$A$3:$AI$3,0))/100</f>
        <v>7.8125E-3</v>
      </c>
      <c r="I61" s="113">
        <f>INDEX(data!$A$3:$AI$131, MATCH('Table for manuscript'!$C61, data!$C$3:$C$131,0), MATCH('Table for manuscript'!I$1, data!$A$3:$AI$3,0))</f>
        <v>1430071.69536</v>
      </c>
      <c r="J61" s="112">
        <f>INDEX(data!$A$3:$AI$131, MATCH('Table for manuscript'!$C61, data!$C$3:$C$131,0), MATCH('Table for manuscript'!J$1, data!$A$3:$AI$3,0))</f>
        <v>2.9900983932049336</v>
      </c>
      <c r="K61" s="114">
        <f>INDEX(data!$A$3:$AI$131, MATCH('Table for manuscript'!$C61, data!$C$3:$C$131,0), MATCH('Table for manuscript'!K$1, data!$A$3:$AI$3,0))</f>
        <v>3.5</v>
      </c>
      <c r="L61" s="114">
        <f>INDEX(data!$A$3:$AI$131, MATCH('Table for manuscript'!$C61, data!$C$3:$C$131,0), MATCH('Table for manuscript'!L$1, data!$A$3:$AI$3,0))</f>
        <v>1</v>
      </c>
      <c r="M61" s="114">
        <f>INDEX(data!$A$3:$AI$131, MATCH('Table for manuscript'!$C61, data!$C$3:$C$131,0), MATCH('Table for manuscript'!M$1, data!$A$3:$AI$3,0))</f>
        <v>0</v>
      </c>
      <c r="N61" s="114">
        <f>INDEX(data!$A$3:$AI$131, MATCH('Table for manuscript'!$C61, data!$C$3:$C$131,0), MATCH('Table for manuscript'!N$1, data!$A$3:$AI$3,0))</f>
        <v>0</v>
      </c>
      <c r="O61" s="114">
        <f>INDEX(data!$A$3:$AI$131, MATCH('Table for manuscript'!$C61, data!$C$3:$C$131,0), MATCH('Table for manuscript'!O$1, data!$A$3:$AI$3,0))</f>
        <v>0</v>
      </c>
      <c r="P61" s="114">
        <f>INDEX(data!$A$3:$AI$131, MATCH('Table for manuscript'!$C61, data!$C$3:$C$131,0), MATCH('Table for manuscript'!P$1, data!$A$3:$AI$3,0))</f>
        <v>0</v>
      </c>
      <c r="Q61" s="20" t="str">
        <f>INDEX(data!$A$3:$AI$131, MATCH('Table for manuscript'!$C61, data!$C$3:$C$131,0), MATCH('Table for manuscript'!Q$1, data!$A$3:$AI$3,0))</f>
        <v>Cervical screening with either HPV testing or visual inspection with acetic acid VIA</v>
      </c>
    </row>
    <row r="62" spans="1:17">
      <c r="A62" s="91">
        <v>60</v>
      </c>
      <c r="B62" s="91" t="s">
        <v>767</v>
      </c>
      <c r="C62" s="91" t="s">
        <v>825</v>
      </c>
      <c r="D62" s="110">
        <f>INDEX(data!$A$3:$AI$131, MATCH('Table for manuscript'!$C62, data!$C$3:$C$131,0), MATCH('Table for manuscript'!D$1, data!$A$3:$AI$3,0))</f>
        <v>1.2068965517241379</v>
      </c>
      <c r="E62" s="108">
        <f>INDEX(data!$A$3:$AI$131, MATCH('Table for manuscript'!$C62, data!$C$3:$C$131,0), MATCH('Table for manuscript'!E$1, data!$A$3:$AI$3,0))</f>
        <v>452.79490344827587</v>
      </c>
      <c r="F62" s="109">
        <f>INDEX(data!$A$3:$AI$131, MATCH('Table for manuscript'!$C62, data!$C$3:$C$131,0), MATCH('Table for manuscript'!F$1, data!$A$3:$AI$3,0))</f>
        <v>375.17292000000003</v>
      </c>
      <c r="G62" s="110" t="str">
        <f>INDEX(References!$A$2:$C$58,MATCH(INDEX(data!$A$3:$AI$131, MATCH('Table for manuscript'!$C62, data!$C$3:$C$131,0), MATCH('Table for manuscript'!G$1, data!$A$3:$AI$3,0)), References!$C$2:$C$58,0),2)</f>
        <v>[22]</v>
      </c>
      <c r="H62" s="111">
        <f>INDEX(data!$A$3:$AI$131, MATCH('Table for manuscript'!$C62, data!$C$3:$C$131,0), MATCH('Table for manuscript'!H$1, data!$A$3:$AI$3,0))/100</f>
        <v>0.9</v>
      </c>
      <c r="I62" s="113">
        <f>INDEX(data!$A$3:$AI$131, MATCH('Table for manuscript'!$C62, data!$C$3:$C$131,0), MATCH('Table for manuscript'!I$1, data!$A$3:$AI$3,0))</f>
        <v>41583.599999999999</v>
      </c>
      <c r="J62" s="112">
        <f>INDEX(data!$A$3:$AI$131, MATCH('Table for manuscript'!$C62, data!$C$3:$C$131,0), MATCH('Table for manuscript'!J$1, data!$A$3:$AI$3,0))</f>
        <v>24.905242881858626</v>
      </c>
      <c r="K62" s="114">
        <f>INDEX(data!$A$3:$AI$131, MATCH('Table for manuscript'!$C62, data!$C$3:$C$131,0), MATCH('Table for manuscript'!K$1, data!$A$3:$AI$3,0))</f>
        <v>12</v>
      </c>
      <c r="L62" s="114">
        <f>INDEX(data!$A$3:$AI$131, MATCH('Table for manuscript'!$C62, data!$C$3:$C$131,0), MATCH('Table for manuscript'!L$1, data!$A$3:$AI$3,0))</f>
        <v>12.5</v>
      </c>
      <c r="M62" s="114">
        <f>INDEX(data!$A$3:$AI$131, MATCH('Table for manuscript'!$C62, data!$C$3:$C$131,0), MATCH('Table for manuscript'!M$1, data!$A$3:$AI$3,0))</f>
        <v>0</v>
      </c>
      <c r="N62" s="114">
        <f>INDEX(data!$A$3:$AI$131, MATCH('Table for manuscript'!$C62, data!$C$3:$C$131,0), MATCH('Table for manuscript'!N$1, data!$A$3:$AI$3,0))</f>
        <v>0</v>
      </c>
      <c r="O62" s="114">
        <f>INDEX(data!$A$3:$AI$131, MATCH('Table for manuscript'!$C62, data!$C$3:$C$131,0), MATCH('Table for manuscript'!O$1, data!$A$3:$AI$3,0))</f>
        <v>0</v>
      </c>
      <c r="P62" s="114">
        <f>INDEX(data!$A$3:$AI$131, MATCH('Table for manuscript'!$C62, data!$C$3:$C$131,0), MATCH('Table for manuscript'!P$1, data!$A$3:$AI$3,0))</f>
        <v>0</v>
      </c>
      <c r="Q62" s="20" t="str">
        <f>INDEX(data!$A$3:$AI$131, MATCH('Table for manuscript'!$C62, data!$C$3:$C$131,0), MATCH('Table for manuscript'!Q$1, data!$A$3:$AI$3,0))</f>
        <v>Fracture/dislocation fixation, using Zambian life expectancy</v>
      </c>
    </row>
    <row r="63" spans="1:17">
      <c r="A63" s="91">
        <v>61</v>
      </c>
      <c r="B63" s="91" t="s">
        <v>767</v>
      </c>
      <c r="C63" s="91" t="s">
        <v>821</v>
      </c>
      <c r="D63" s="110">
        <f>INDEX(data!$A$3:$AI$131, MATCH('Table for manuscript'!$C63, data!$C$3:$C$131,0), MATCH('Table for manuscript'!D$1, data!$A$3:$AI$3,0))</f>
        <v>1.6116504854368932</v>
      </c>
      <c r="E63" s="108">
        <f>INDEX(data!$A$3:$AI$131, MATCH('Table for manuscript'!$C63, data!$C$3:$C$131,0), MATCH('Table for manuscript'!E$1, data!$A$3:$AI$3,0))</f>
        <v>177.25794951456311</v>
      </c>
      <c r="F63" s="109">
        <f>INDEX(data!$A$3:$AI$131, MATCH('Table for manuscript'!$C63, data!$C$3:$C$131,0), MATCH('Table for manuscript'!F$1, data!$A$3:$AI$3,0))</f>
        <v>109.98535421686748</v>
      </c>
      <c r="G63" s="110" t="str">
        <f>INDEX(References!$A$2:$C$58,MATCH(INDEX(data!$A$3:$AI$131, MATCH('Table for manuscript'!$C63, data!$C$3:$C$131,0), MATCH('Table for manuscript'!G$1, data!$A$3:$AI$3,0)), References!$C$2:$C$58,0),2)</f>
        <v>[22]</v>
      </c>
      <c r="H63" s="111">
        <f>INDEX(data!$A$3:$AI$131, MATCH('Table for manuscript'!$C63, data!$C$3:$C$131,0), MATCH('Table for manuscript'!H$1, data!$A$3:$AI$3,0))/100</f>
        <v>0.9</v>
      </c>
      <c r="I63" s="113">
        <f>INDEX(data!$A$3:$AI$131, MATCH('Table for manuscript'!$C63, data!$C$3:$C$131,0), MATCH('Table for manuscript'!I$1, data!$A$3:$AI$3,0))</f>
        <v>374252.4</v>
      </c>
      <c r="J63" s="112">
        <f>INDEX(data!$A$3:$AI$131, MATCH('Table for manuscript'!$C63, data!$C$3:$C$131,0), MATCH('Table for manuscript'!J$1, data!$A$3:$AI$3,0))</f>
        <v>5.2</v>
      </c>
      <c r="K63" s="114">
        <f>INDEX(data!$A$3:$AI$131, MATCH('Table for manuscript'!$C63, data!$C$3:$C$131,0), MATCH('Table for manuscript'!K$1, data!$A$3:$AI$3,0))</f>
        <v>12</v>
      </c>
      <c r="L63" s="114">
        <f>INDEX(data!$A$3:$AI$131, MATCH('Table for manuscript'!$C63, data!$C$3:$C$131,0), MATCH('Table for manuscript'!L$1, data!$A$3:$AI$3,0))</f>
        <v>12.5</v>
      </c>
      <c r="M63" s="114">
        <f>INDEX(data!$A$3:$AI$131, MATCH('Table for manuscript'!$C63, data!$C$3:$C$131,0), MATCH('Table for manuscript'!M$1, data!$A$3:$AI$3,0))</f>
        <v>0</v>
      </c>
      <c r="N63" s="114">
        <f>INDEX(data!$A$3:$AI$131, MATCH('Table for manuscript'!$C63, data!$C$3:$C$131,0), MATCH('Table for manuscript'!N$1, data!$A$3:$AI$3,0))</f>
        <v>0</v>
      </c>
      <c r="O63" s="114">
        <f>INDEX(data!$A$3:$AI$131, MATCH('Table for manuscript'!$C63, data!$C$3:$C$131,0), MATCH('Table for manuscript'!O$1, data!$A$3:$AI$3,0))</f>
        <v>0</v>
      </c>
      <c r="P63" s="114">
        <f>INDEX(data!$A$3:$AI$131, MATCH('Table for manuscript'!$C63, data!$C$3:$C$131,0), MATCH('Table for manuscript'!P$1, data!$A$3:$AI$3,0))</f>
        <v>0</v>
      </c>
      <c r="Q63" s="20" t="str">
        <f>INDEX(data!$A$3:$AI$131, MATCH('Table for manuscript'!$C63, data!$C$3:$C$131,0), MATCH('Table for manuscript'!Q$1, data!$A$3:$AI$3,0))</f>
        <v>Fracture/dislocation reduction, using Zambian life expectancy</v>
      </c>
    </row>
    <row r="64" spans="1:17">
      <c r="A64" s="91">
        <v>62</v>
      </c>
      <c r="B64" s="91" t="s">
        <v>1012</v>
      </c>
      <c r="C64" s="91" t="s">
        <v>1034</v>
      </c>
      <c r="D64" s="110">
        <f>INDEX(data!$A$3:$AI$131, MATCH('Table for manuscript'!$C64, data!$C$3:$C$131,0), MATCH('Table for manuscript'!D$1, data!$A$3:$AI$3,0))</f>
        <v>0.121465</v>
      </c>
      <c r="E64" s="108">
        <f>INDEX(data!$A$3:$AI$131, MATCH('Table for manuscript'!$C64, data!$C$3:$C$131,0), MATCH('Table for manuscript'!E$1, data!$A$3:$AI$3,0))</f>
        <v>14.840118</v>
      </c>
      <c r="F64" s="109">
        <f>INDEX(data!$A$3:$AI$131, MATCH('Table for manuscript'!$C64, data!$C$3:$C$131,0), MATCH('Table for manuscript'!F$1, data!$A$3:$AI$3,0))</f>
        <v>122.17608364549459</v>
      </c>
      <c r="G64" s="110" t="str">
        <f>INDEX(References!$A$2:$C$58,MATCH(INDEX(data!$A$3:$AI$131, MATCH('Table for manuscript'!$C64, data!$C$3:$C$131,0), MATCH('Table for manuscript'!G$1, data!$A$3:$AI$3,0)), References!$C$2:$C$58,0),2)</f>
        <v>[29]</v>
      </c>
      <c r="H64" s="111">
        <f>INDEX(data!$A$3:$AI$131, MATCH('Table for manuscript'!$C64, data!$C$3:$C$131,0), MATCH('Table for manuscript'!H$1, data!$A$3:$AI$3,0))/100</f>
        <v>0.8</v>
      </c>
      <c r="I64" s="113">
        <f>INDEX(data!$A$3:$AI$131, MATCH('Table for manuscript'!$C64, data!$C$3:$C$131,0), MATCH('Table for manuscript'!I$1, data!$A$3:$AI$3,0))</f>
        <v>6384460.4506000001</v>
      </c>
      <c r="J64" s="112">
        <f>INDEX(data!$A$3:$AI$131, MATCH('Table for manuscript'!$C64, data!$C$3:$C$131,0), MATCH('Table for manuscript'!J$1, data!$A$3:$AI$3,0))</f>
        <v>0.35901644665656784</v>
      </c>
      <c r="K64" s="114">
        <f>INDEX(data!$A$3:$AI$131, MATCH('Table for manuscript'!$C64, data!$C$3:$C$131,0), MATCH('Table for manuscript'!K$1, data!$A$3:$AI$3,0))</f>
        <v>0</v>
      </c>
      <c r="L64" s="114">
        <f>INDEX(data!$A$3:$AI$131, MATCH('Table for manuscript'!$C64, data!$C$3:$C$131,0), MATCH('Table for manuscript'!L$1, data!$A$3:$AI$3,0))</f>
        <v>0</v>
      </c>
      <c r="M64" s="114">
        <f>INDEX(data!$A$3:$AI$131, MATCH('Table for manuscript'!$C64, data!$C$3:$C$131,0), MATCH('Table for manuscript'!M$1, data!$A$3:$AI$3,0))</f>
        <v>0</v>
      </c>
      <c r="N64" s="114">
        <f>INDEX(data!$A$3:$AI$131, MATCH('Table for manuscript'!$C64, data!$C$3:$C$131,0), MATCH('Table for manuscript'!N$1, data!$A$3:$AI$3,0))</f>
        <v>0</v>
      </c>
      <c r="O64" s="114">
        <f>INDEX(data!$A$3:$AI$131, MATCH('Table for manuscript'!$C64, data!$C$3:$C$131,0), MATCH('Table for manuscript'!O$1, data!$A$3:$AI$3,0))</f>
        <v>0</v>
      </c>
      <c r="P64" s="114">
        <f>INDEX(data!$A$3:$AI$131, MATCH('Table for manuscript'!$C64, data!$C$3:$C$131,0), MATCH('Table for manuscript'!P$1, data!$A$3:$AI$3,0))</f>
        <v>0</v>
      </c>
      <c r="Q64" s="20" t="str">
        <f>INDEX(data!$A$3:$AI$131, MATCH('Table for manuscript'!$C64, data!$C$3:$C$131,0), MATCH('Table for manuscript'!Q$1, data!$A$3:$AI$3,0))</f>
        <v>Annual mass drug administration for protection against schistosomiasis and/or soil-transmitted helminthiasis (praziquantel and albendazole)</v>
      </c>
    </row>
    <row r="65" spans="1:17">
      <c r="A65" s="91">
        <v>63</v>
      </c>
      <c r="B65" s="91" t="s">
        <v>1012</v>
      </c>
      <c r="C65" s="91" t="s">
        <v>1043</v>
      </c>
      <c r="D65" s="110">
        <f>INDEX(data!$A$3:$AI$131, MATCH('Table for manuscript'!$C65, data!$C$3:$C$131,0), MATCH('Table for manuscript'!D$1, data!$A$3:$AI$3,0))</f>
        <v>2.0227686759008361E-2</v>
      </c>
      <c r="E65" s="108">
        <f>INDEX(data!$A$3:$AI$131, MATCH('Table for manuscript'!$C65, data!$C$3:$C$131,0), MATCH('Table for manuscript'!E$1, data!$A$3:$AI$3,0))</f>
        <v>1.2864673126141892</v>
      </c>
      <c r="F65" s="109">
        <f>INDEX(data!$A$3:$AI$131, MATCH('Table for manuscript'!$C65, data!$C$3:$C$131,0), MATCH('Table for manuscript'!F$1, data!$A$3:$AI$3,0))</f>
        <v>63.599329371721829</v>
      </c>
      <c r="G65" s="110" t="str">
        <f>INDEX(References!$A$2:$C$58,MATCH(INDEX(data!$A$3:$AI$131, MATCH('Table for manuscript'!$C65, data!$C$3:$C$131,0), MATCH('Table for manuscript'!G$1, data!$A$3:$AI$3,0)), References!$C$2:$C$58,0),2)</f>
        <v>[30]</v>
      </c>
      <c r="H65" s="111">
        <f>INDEX(data!$A$3:$AI$131, MATCH('Table for manuscript'!$C65, data!$C$3:$C$131,0), MATCH('Table for manuscript'!H$1, data!$A$3:$AI$3,0))/100</f>
        <v>0.8</v>
      </c>
      <c r="I65" s="113">
        <f>INDEX(data!$A$3:$AI$131, MATCH('Table for manuscript'!$C65, data!$C$3:$C$131,0), MATCH('Table for manuscript'!I$1, data!$A$3:$AI$3,0))</f>
        <v>12879700</v>
      </c>
      <c r="J65" s="112">
        <f>INDEX(data!$A$3:$AI$131, MATCH('Table for manuscript'!$C65, data!$C$3:$C$131,0), MATCH('Table for manuscript'!J$1, data!$A$3:$AI$3,0))</f>
        <v>0.53067410395620518</v>
      </c>
      <c r="K65" s="114">
        <f>INDEX(data!$A$3:$AI$131, MATCH('Table for manuscript'!$C65, data!$C$3:$C$131,0), MATCH('Table for manuscript'!K$1, data!$A$3:$AI$3,0))</f>
        <v>0</v>
      </c>
      <c r="L65" s="114">
        <f>INDEX(data!$A$3:$AI$131, MATCH('Table for manuscript'!$C65, data!$C$3:$C$131,0), MATCH('Table for manuscript'!L$1, data!$A$3:$AI$3,0))</f>
        <v>0</v>
      </c>
      <c r="M65" s="114">
        <f>INDEX(data!$A$3:$AI$131, MATCH('Table for manuscript'!$C65, data!$C$3:$C$131,0), MATCH('Table for manuscript'!M$1, data!$A$3:$AI$3,0))</f>
        <v>0</v>
      </c>
      <c r="N65" s="114">
        <f>INDEX(data!$A$3:$AI$131, MATCH('Table for manuscript'!$C65, data!$C$3:$C$131,0), MATCH('Table for manuscript'!N$1, data!$A$3:$AI$3,0))</f>
        <v>0</v>
      </c>
      <c r="O65" s="114">
        <f>INDEX(data!$A$3:$AI$131, MATCH('Table for manuscript'!$C65, data!$C$3:$C$131,0), MATCH('Table for manuscript'!O$1, data!$A$3:$AI$3,0))</f>
        <v>0</v>
      </c>
      <c r="P65" s="114">
        <f>INDEX(data!$A$3:$AI$131, MATCH('Table for manuscript'!$C65, data!$C$3:$C$131,0), MATCH('Table for manuscript'!P$1, data!$A$3:$AI$3,0))</f>
        <v>0</v>
      </c>
      <c r="Q65" s="20" t="str">
        <f>INDEX(data!$A$3:$AI$131, MATCH('Table for manuscript'!$C65, data!$C$3:$C$131,0), MATCH('Table for manuscript'!Q$1, data!$A$3:$AI$3,0))</f>
        <v>Mass treatment tetracycline ointment + trichiasis surgery for trachoma, 80% coverage</v>
      </c>
    </row>
    <row r="66" spans="1:17">
      <c r="A66" s="91">
        <v>64</v>
      </c>
      <c r="B66" s="91" t="s">
        <v>1012</v>
      </c>
      <c r="C66" s="91" t="s">
        <v>1049</v>
      </c>
      <c r="D66" s="110">
        <f>INDEX(data!$A$3:$AI$131, MATCH('Table for manuscript'!$C66, data!$C$3:$C$131,0), MATCH('Table for manuscript'!D$1, data!$A$3:$AI$3,0))</f>
        <v>0.10881417180939072</v>
      </c>
      <c r="E66" s="108">
        <f>INDEX(data!$A$3:$AI$131, MATCH('Table for manuscript'!$C66, data!$C$3:$C$131,0), MATCH('Table for manuscript'!E$1, data!$A$3:$AI$3,0))</f>
        <v>3.5701298816272535</v>
      </c>
      <c r="F66" s="109">
        <f>INDEX(data!$A$3:$AI$131, MATCH('Table for manuscript'!$C66, data!$C$3:$C$131,0), MATCH('Table for manuscript'!F$1, data!$A$3:$AI$3,0))</f>
        <v>32.809420154215147</v>
      </c>
      <c r="G66" s="110" t="str">
        <f>INDEX(References!$A$2:$C$58,MATCH(INDEX(data!$A$3:$AI$131, MATCH('Table for manuscript'!$C66, data!$C$3:$C$131,0), MATCH('Table for manuscript'!G$1, data!$A$3:$AI$3,0)), References!$C$2:$C$58,0),2)</f>
        <v>[30]</v>
      </c>
      <c r="H66" s="111">
        <f>INDEX(data!$A$3:$AI$131, MATCH('Table for manuscript'!$C66, data!$C$3:$C$131,0), MATCH('Table for manuscript'!H$1, data!$A$3:$AI$3,0))/100</f>
        <v>0.05</v>
      </c>
      <c r="I66" s="113">
        <f>INDEX(data!$A$3:$AI$131, MATCH('Table for manuscript'!$C66, data!$C$3:$C$131,0), MATCH('Table for manuscript'!I$1, data!$A$3:$AI$3,0))</f>
        <v>2377146.3777999999</v>
      </c>
      <c r="J66" s="112">
        <f>INDEX(data!$A$3:$AI$131, MATCH('Table for manuscript'!$C66, data!$C$3:$C$131,0), MATCH('Table for manuscript'!J$1, data!$A$3:$AI$3,0))</f>
        <v>9.7455612800259672</v>
      </c>
      <c r="K66" s="114">
        <f>INDEX(data!$A$3:$AI$131, MATCH('Table for manuscript'!$C66, data!$C$3:$C$131,0), MATCH('Table for manuscript'!K$1, data!$A$3:$AI$3,0))</f>
        <v>60</v>
      </c>
      <c r="L66" s="114">
        <f>INDEX(data!$A$3:$AI$131, MATCH('Table for manuscript'!$C66, data!$C$3:$C$131,0), MATCH('Table for manuscript'!L$1, data!$A$3:$AI$3,0))</f>
        <v>18</v>
      </c>
      <c r="M66" s="114">
        <f>INDEX(data!$A$3:$AI$131, MATCH('Table for manuscript'!$C66, data!$C$3:$C$131,0), MATCH('Table for manuscript'!M$1, data!$A$3:$AI$3,0))</f>
        <v>2.5</v>
      </c>
      <c r="N66" s="114">
        <f>INDEX(data!$A$3:$AI$131, MATCH('Table for manuscript'!$C66, data!$C$3:$C$131,0), MATCH('Table for manuscript'!N$1, data!$A$3:$AI$3,0))</f>
        <v>0</v>
      </c>
      <c r="O66" s="114">
        <f>INDEX(data!$A$3:$AI$131, MATCH('Table for manuscript'!$C66, data!$C$3:$C$131,0), MATCH('Table for manuscript'!O$1, data!$A$3:$AI$3,0))</f>
        <v>0</v>
      </c>
      <c r="P66" s="114">
        <f>INDEX(data!$A$3:$AI$131, MATCH('Table for manuscript'!$C66, data!$C$3:$C$131,0), MATCH('Table for manuscript'!P$1, data!$A$3:$AI$3,0))</f>
        <v>0</v>
      </c>
      <c r="Q66" s="20" t="str">
        <f>INDEX(data!$A$3:$AI$131, MATCH('Table for manuscript'!$C66, data!$C$3:$C$131,0), MATCH('Table for manuscript'!Q$1, data!$A$3:$AI$3,0))</f>
        <v>Trachoma for trichiasis surgery, 80% geographic coverage</v>
      </c>
    </row>
    <row r="67" spans="1:17">
      <c r="A67" s="91">
        <v>65</v>
      </c>
      <c r="B67" s="91" t="s">
        <v>689</v>
      </c>
      <c r="C67" s="91" t="s">
        <v>697</v>
      </c>
      <c r="D67" s="110">
        <f>INDEX(data!$A$3:$AI$131, MATCH('Table for manuscript'!$C67, data!$C$3:$C$131,0), MATCH('Table for manuscript'!D$1, data!$A$3:$AI$3,0))</f>
        <v>0.4</v>
      </c>
      <c r="E67" s="108">
        <f>INDEX(data!$A$3:$AI$131, MATCH('Table for manuscript'!$C67, data!$C$3:$C$131,0), MATCH('Table for manuscript'!E$1, data!$A$3:$AI$3,0))</f>
        <v>581.19600000000003</v>
      </c>
      <c r="F67" s="109">
        <f>INDEX(data!$A$3:$AI$131, MATCH('Table for manuscript'!$C67, data!$C$3:$C$131,0), MATCH('Table for manuscript'!F$1, data!$A$3:$AI$3,0))</f>
        <v>1452.99</v>
      </c>
      <c r="G67" s="110" t="str">
        <f>INDEX(References!$A$2:$C$58,MATCH(INDEX(data!$A$3:$AI$131, MATCH('Table for manuscript'!$C67, data!$C$3:$C$131,0), MATCH('Table for manuscript'!G$1, data!$A$3:$AI$3,0)), References!$C$2:$C$58,0),2)</f>
        <v>[31]</v>
      </c>
      <c r="H67" s="111">
        <f>INDEX(data!$A$3:$AI$131, MATCH('Table for manuscript'!$C67, data!$C$3:$C$131,0), MATCH('Table for manuscript'!H$1, data!$A$3:$AI$3,0))/100</f>
        <v>0.2</v>
      </c>
      <c r="I67" s="113">
        <f>INDEX(data!$A$3:$AI$131, MATCH('Table for manuscript'!$C67, data!$C$3:$C$131,0), MATCH('Table for manuscript'!I$1, data!$A$3:$AI$3,0))</f>
        <v>2573730.4292499996</v>
      </c>
      <c r="J67" s="112">
        <f>INDEX(data!$A$3:$AI$131, MATCH('Table for manuscript'!$C67, data!$C$3:$C$131,0), MATCH('Table for manuscript'!J$1, data!$A$3:$AI$3,0))</f>
        <v>10.770493399697035</v>
      </c>
      <c r="K67" s="114">
        <f>INDEX(data!$A$3:$AI$131, MATCH('Table for manuscript'!$C67, data!$C$3:$C$131,0), MATCH('Table for manuscript'!K$1, data!$A$3:$AI$3,0))</f>
        <v>3.5</v>
      </c>
      <c r="L67" s="114">
        <f>INDEX(data!$A$3:$AI$131, MATCH('Table for manuscript'!$C67, data!$C$3:$C$131,0), MATCH('Table for manuscript'!L$1, data!$A$3:$AI$3,0))</f>
        <v>1</v>
      </c>
      <c r="M67" s="114">
        <f>INDEX(data!$A$3:$AI$131, MATCH('Table for manuscript'!$C67, data!$C$3:$C$131,0), MATCH('Table for manuscript'!M$1, data!$A$3:$AI$3,0))</f>
        <v>0</v>
      </c>
      <c r="N67" s="114">
        <f>INDEX(data!$A$3:$AI$131, MATCH('Table for manuscript'!$C67, data!$C$3:$C$131,0), MATCH('Table for manuscript'!N$1, data!$A$3:$AI$3,0))</f>
        <v>0</v>
      </c>
      <c r="O67" s="114">
        <f>INDEX(data!$A$3:$AI$131, MATCH('Table for manuscript'!$C67, data!$C$3:$C$131,0), MATCH('Table for manuscript'!O$1, data!$A$3:$AI$3,0))</f>
        <v>0</v>
      </c>
      <c r="P67" s="114">
        <f>INDEX(data!$A$3:$AI$131, MATCH('Table for manuscript'!$C67, data!$C$3:$C$131,0), MATCH('Table for manuscript'!P$1, data!$A$3:$AI$3,0))</f>
        <v>0</v>
      </c>
      <c r="Q67" s="20" t="str">
        <f>INDEX(data!$A$3:$AI$131, MATCH('Table for manuscript'!$C67, data!$C$3:$C$131,0), MATCH('Table for manuscript'!Q$1, data!$A$3:$AI$3,0))</f>
        <v>Calcium antagonist (Cab)</v>
      </c>
    </row>
    <row r="68" spans="1:17">
      <c r="A68" s="91">
        <v>66</v>
      </c>
      <c r="B68" s="91" t="s">
        <v>689</v>
      </c>
      <c r="C68" s="91" t="s">
        <v>1306</v>
      </c>
      <c r="D68" s="110">
        <f>INDEX(data!$A$3:$AI$131, MATCH('Table for manuscript'!$C68, data!$C$3:$C$131,0), MATCH('Table for manuscript'!D$1, data!$A$3:$AI$3,0))</f>
        <v>2.8E-3</v>
      </c>
      <c r="E68" s="108">
        <f>INDEX(data!$A$3:$AI$131, MATCH('Table for manuscript'!$C68, data!$C$3:$C$131,0), MATCH('Table for manuscript'!E$1, data!$A$3:$AI$3,0))</f>
        <v>10.6821</v>
      </c>
      <c r="F68" s="109">
        <f>INDEX(data!$A$3:$AI$131, MATCH('Table for manuscript'!$C68, data!$C$3:$C$131,0), MATCH('Table for manuscript'!F$1, data!$A$3:$AI$3,0))</f>
        <v>3815.0357142857142</v>
      </c>
      <c r="G68" s="110" t="str">
        <f>INDEX(References!$A$2:$C$58,MATCH(INDEX(data!$A$3:$AI$131, MATCH('Table for manuscript'!$C68, data!$C$3:$C$131,0), MATCH('Table for manuscript'!G$1, data!$A$3:$AI$3,0)), References!$C$2:$C$58,0),2)</f>
        <v>[32]</v>
      </c>
      <c r="H68" s="111">
        <f>INDEX(data!$A$3:$AI$131, MATCH('Table for manuscript'!$C68, data!$C$3:$C$131,0), MATCH('Table for manuscript'!H$1, data!$A$3:$AI$3,0))/100</f>
        <v>0.95</v>
      </c>
      <c r="I68" s="113">
        <f>INDEX(data!$A$3:$AI$131, MATCH('Table for manuscript'!$C68, data!$C$3:$C$131,0), MATCH('Table for manuscript'!I$1, data!$A$3:$AI$3,0))</f>
        <v>7129300</v>
      </c>
      <c r="J68" s="112">
        <f>INDEX(data!$A$3:$AI$131, MATCH('Table for manuscript'!$C68, data!$C$3:$C$131,0), MATCH('Table for manuscript'!J$1, data!$A$3:$AI$3,0))</f>
        <v>9.9</v>
      </c>
      <c r="K68" s="114">
        <f>INDEX(data!$A$3:$AI$131, MATCH('Table for manuscript'!$C68, data!$C$3:$C$131,0), MATCH('Table for manuscript'!K$1, data!$A$3:$AI$3,0))</f>
        <v>5</v>
      </c>
      <c r="L68" s="114">
        <f>INDEX(data!$A$3:$AI$131, MATCH('Table for manuscript'!$C68, data!$C$3:$C$131,0), MATCH('Table for manuscript'!L$1, data!$A$3:$AI$3,0))</f>
        <v>3.5</v>
      </c>
      <c r="M68" s="114">
        <f>INDEX(data!$A$3:$AI$131, MATCH('Table for manuscript'!$C68, data!$C$3:$C$131,0), MATCH('Table for manuscript'!M$1, data!$A$3:$AI$3,0))</f>
        <v>0</v>
      </c>
      <c r="N68" s="114">
        <f>INDEX(data!$A$3:$AI$131, MATCH('Table for manuscript'!$C68, data!$C$3:$C$131,0), MATCH('Table for manuscript'!N$1, data!$A$3:$AI$3,0))</f>
        <v>0</v>
      </c>
      <c r="O68" s="114">
        <f>INDEX(data!$A$3:$AI$131, MATCH('Table for manuscript'!$C68, data!$C$3:$C$131,0), MATCH('Table for manuscript'!O$1, data!$A$3:$AI$3,0))</f>
        <v>0</v>
      </c>
      <c r="P68" s="114">
        <f>INDEX(data!$A$3:$AI$131, MATCH('Table for manuscript'!$C68, data!$C$3:$C$131,0), MATCH('Table for manuscript'!P$1, data!$A$3:$AI$3,0))</f>
        <v>0</v>
      </c>
      <c r="Q68" s="20" t="str">
        <f>INDEX(data!$A$3:$AI$131, MATCH('Table for manuscript'!$C68, data!$C$3:$C$131,0), MATCH('Table for manuscript'!Q$1, data!$A$3:$AI$3,0))</f>
        <v>Provision of a 6-month course of iron-containing daily MNPs to children aged 6 months</v>
      </c>
    </row>
    <row r="69" spans="1:17">
      <c r="A69" s="91">
        <v>67</v>
      </c>
      <c r="B69" s="91" t="s">
        <v>689</v>
      </c>
      <c r="C69" s="91" t="s">
        <v>723</v>
      </c>
      <c r="D69" s="110">
        <f>INDEX(data!$A$3:$AI$131, MATCH('Table for manuscript'!$C69, data!$C$3:$C$131,0), MATCH('Table for manuscript'!D$1, data!$A$3:$AI$3,0))</f>
        <v>3.9</v>
      </c>
      <c r="E69" s="108">
        <f>INDEX(data!$A$3:$AI$131, MATCH('Table for manuscript'!$C69, data!$C$3:$C$131,0), MATCH('Table for manuscript'!E$1, data!$A$3:$AI$3,0))</f>
        <v>208.77155999999999</v>
      </c>
      <c r="F69" s="109">
        <f>INDEX(data!$A$3:$AI$131, MATCH('Table for manuscript'!$C69, data!$C$3:$C$131,0), MATCH('Table for manuscript'!F$1, data!$A$3:$AI$3,0))</f>
        <v>53.53116923076923</v>
      </c>
      <c r="G69" s="110" t="str">
        <f>INDEX(References!$A$2:$C$58,MATCH(INDEX(data!$A$3:$AI$131, MATCH('Table for manuscript'!$C69, data!$C$3:$C$131,0), MATCH('Table for manuscript'!G$1, data!$A$3:$AI$3,0)), References!$C$2:$C$58,0),2)</f>
        <v>[33]</v>
      </c>
      <c r="H69" s="111">
        <f>INDEX(data!$A$3:$AI$131, MATCH('Table for manuscript'!$C69, data!$C$3:$C$131,0), MATCH('Table for manuscript'!H$1, data!$A$3:$AI$3,0))/100</f>
        <v>0.35</v>
      </c>
      <c r="I69" s="113">
        <f>INDEX(data!$A$3:$AI$131, MATCH('Table for manuscript'!$C69, data!$C$3:$C$131,0), MATCH('Table for manuscript'!I$1, data!$A$3:$AI$3,0))</f>
        <v>1519661.1374857144</v>
      </c>
      <c r="J69" s="112">
        <f>INDEX(data!$A$3:$AI$131, MATCH('Table for manuscript'!$C69, data!$C$3:$C$131,0), MATCH('Table for manuscript'!J$1, data!$A$3:$AI$3,0))</f>
        <v>43.969043402402072</v>
      </c>
      <c r="K69" s="114">
        <f>INDEX(data!$A$3:$AI$131, MATCH('Table for manuscript'!$C69, data!$C$3:$C$131,0), MATCH('Table for manuscript'!K$1, data!$A$3:$AI$3,0))</f>
        <v>0</v>
      </c>
      <c r="L69" s="114">
        <f>INDEX(data!$A$3:$AI$131, MATCH('Table for manuscript'!$C69, data!$C$3:$C$131,0), MATCH('Table for manuscript'!L$1, data!$A$3:$AI$3,0))</f>
        <v>0</v>
      </c>
      <c r="M69" s="114">
        <f>INDEX(data!$A$3:$AI$131, MATCH('Table for manuscript'!$C69, data!$C$3:$C$131,0), MATCH('Table for manuscript'!M$1, data!$A$3:$AI$3,0))</f>
        <v>1</v>
      </c>
      <c r="N69" s="114">
        <f>INDEX(data!$A$3:$AI$131, MATCH('Table for manuscript'!$C69, data!$C$3:$C$131,0), MATCH('Table for manuscript'!N$1, data!$A$3:$AI$3,0))</f>
        <v>0</v>
      </c>
      <c r="O69" s="114">
        <f>INDEX(data!$A$3:$AI$131, MATCH('Table for manuscript'!$C69, data!$C$3:$C$131,0), MATCH('Table for manuscript'!O$1, data!$A$3:$AI$3,0))</f>
        <v>0</v>
      </c>
      <c r="P69" s="114">
        <f>INDEX(data!$A$3:$AI$131, MATCH('Table for manuscript'!$C69, data!$C$3:$C$131,0), MATCH('Table for manuscript'!P$1, data!$A$3:$AI$3,0))</f>
        <v>30</v>
      </c>
      <c r="Q69" s="20" t="str">
        <f>INDEX(data!$A$3:$AI$131, MATCH('Table for manuscript'!$C69, data!$C$3:$C$131,0), MATCH('Table for manuscript'!Q$1, data!$A$3:$AI$3,0))</f>
        <v>Community-based management of acute malnutrition</v>
      </c>
    </row>
    <row r="70" spans="1:17">
      <c r="A70" s="91">
        <v>68</v>
      </c>
      <c r="B70" s="91" t="s">
        <v>689</v>
      </c>
      <c r="C70" s="91" t="s">
        <v>716</v>
      </c>
      <c r="D70" s="110" t="e">
        <f>INDEX(data!$A$3:$AI$131, MATCH('Table for manuscript'!$C70, data!$C$3:$C$131,0), MATCH('Table for manuscript'!D$1, data!$A$3:$AI$3,0))</f>
        <v>#N/A</v>
      </c>
      <c r="E70" s="108" t="e">
        <f>INDEX(data!$A$3:$AI$131, MATCH('Table for manuscript'!$C70, data!$C$3:$C$131,0), MATCH('Table for manuscript'!E$1, data!$A$3:$AI$3,0))</f>
        <v>#N/A</v>
      </c>
      <c r="F70" s="109" t="e">
        <f>INDEX(data!$A$3:$AI$131, MATCH('Table for manuscript'!$C70, data!$C$3:$C$131,0), MATCH('Table for manuscript'!F$1, data!$A$3:$AI$3,0))</f>
        <v>#N/A</v>
      </c>
      <c r="G70" s="110" t="e">
        <f>INDEX(References!$A$2:$C$58,MATCH(INDEX(data!$A$3:$AI$131, MATCH('Table for manuscript'!$C70, data!$C$3:$C$131,0), MATCH('Table for manuscript'!G$1, data!$A$3:$AI$3,0)), References!$C$2:$C$58,0),2)</f>
        <v>#N/A</v>
      </c>
      <c r="H70" s="111" t="e">
        <f>INDEX(data!$A$3:$AI$131, MATCH('Table for manuscript'!$C70, data!$C$3:$C$131,0), MATCH('Table for manuscript'!H$1, data!$A$3:$AI$3,0))/100</f>
        <v>#N/A</v>
      </c>
      <c r="I70" s="113" t="e">
        <f>INDEX(data!$A$3:$AI$131, MATCH('Table for manuscript'!$C70, data!$C$3:$C$131,0), MATCH('Table for manuscript'!I$1, data!$A$3:$AI$3,0))</f>
        <v>#N/A</v>
      </c>
      <c r="J70" s="112" t="e">
        <f>INDEX(data!$A$3:$AI$131, MATCH('Table for manuscript'!$C70, data!$C$3:$C$131,0), MATCH('Table for manuscript'!J$1, data!$A$3:$AI$3,0))</f>
        <v>#N/A</v>
      </c>
      <c r="K70" s="114" t="e">
        <f>INDEX(data!$A$3:$AI$131, MATCH('Table for manuscript'!$C70, data!$C$3:$C$131,0), MATCH('Table for manuscript'!K$1, data!$A$3:$AI$3,0))</f>
        <v>#N/A</v>
      </c>
      <c r="L70" s="114" t="e">
        <f>INDEX(data!$A$3:$AI$131, MATCH('Table for manuscript'!$C70, data!$C$3:$C$131,0), MATCH('Table for manuscript'!L$1, data!$A$3:$AI$3,0))</f>
        <v>#N/A</v>
      </c>
      <c r="M70" s="114" t="e">
        <f>INDEX(data!$A$3:$AI$131, MATCH('Table for manuscript'!$C70, data!$C$3:$C$131,0), MATCH('Table for manuscript'!M$1, data!$A$3:$AI$3,0))</f>
        <v>#N/A</v>
      </c>
      <c r="N70" s="114" t="e">
        <f>INDEX(data!$A$3:$AI$131, MATCH('Table for manuscript'!$C70, data!$C$3:$C$131,0), MATCH('Table for manuscript'!N$1, data!$A$3:$AI$3,0))</f>
        <v>#N/A</v>
      </c>
      <c r="O70" s="114" t="e">
        <f>INDEX(data!$A$3:$AI$131, MATCH('Table for manuscript'!$C70, data!$C$3:$C$131,0), MATCH('Table for manuscript'!O$1, data!$A$3:$AI$3,0))</f>
        <v>#N/A</v>
      </c>
      <c r="P70" s="114" t="e">
        <f>INDEX(data!$A$3:$AI$131, MATCH('Table for manuscript'!$C70, data!$C$3:$C$131,0), MATCH('Table for manuscript'!P$1, data!$A$3:$AI$3,0))</f>
        <v>#N/A</v>
      </c>
      <c r="Q70" s="20" t="e">
        <f>INDEX(data!$A$3:$AI$131, MATCH('Table for manuscript'!$C70, data!$C$3:$C$131,0), MATCH('Table for manuscript'!Q$1, data!$A$3:$AI$3,0))</f>
        <v>#N/A</v>
      </c>
    </row>
    <row r="71" spans="1:17">
      <c r="A71" s="91">
        <v>69</v>
      </c>
      <c r="B71" s="91" t="s">
        <v>689</v>
      </c>
      <c r="C71" s="91" t="s">
        <v>1221</v>
      </c>
      <c r="D71" s="110">
        <f>INDEX(data!$A$3:$AI$131, MATCH('Table for manuscript'!$C71, data!$C$3:$C$131,0), MATCH('Table for manuscript'!D$1, data!$A$3:$AI$3,0))</f>
        <v>2.0435627821364277E-3</v>
      </c>
      <c r="E71" s="108">
        <f>INDEX(data!$A$3:$AI$131, MATCH('Table for manuscript'!$C71, data!$C$3:$C$131,0), MATCH('Table for manuscript'!E$1, data!$A$3:$AI$3,0))</f>
        <v>2.2696920375491543E-2</v>
      </c>
      <c r="F71" s="109">
        <f>INDEX(data!$A$3:$AI$131, MATCH('Table for manuscript'!$C71, data!$C$3:$C$131,0), MATCH('Table for manuscript'!F$1, data!$A$3:$AI$3,0))</f>
        <v>11.106544205000256</v>
      </c>
      <c r="G71" s="110" t="str">
        <f>INDEX(References!$A$2:$C$58,MATCH(INDEX(data!$A$3:$AI$131, MATCH('Table for manuscript'!$C71, data!$C$3:$C$131,0), MATCH('Table for manuscript'!G$1, data!$A$3:$AI$3,0)), References!$C$2:$C$58,0),2)</f>
        <v>[34]</v>
      </c>
      <c r="H71" s="111">
        <f>INDEX(data!$A$3:$AI$131, MATCH('Table for manuscript'!$C71, data!$C$3:$C$131,0), MATCH('Table for manuscript'!H$1, data!$A$3:$AI$3,0))/100</f>
        <v>0.6</v>
      </c>
      <c r="I71" s="113">
        <f>INDEX(data!$A$3:$AI$131, MATCH('Table for manuscript'!$C71, data!$C$3:$C$131,0), MATCH('Table for manuscript'!I$1, data!$A$3:$AI$3,0))</f>
        <v>41583600</v>
      </c>
      <c r="J71" s="112">
        <f>INDEX(data!$A$3:$AI$131, MATCH('Table for manuscript'!$C71, data!$C$3:$C$131,0), MATCH('Table for manuscript'!J$1, data!$A$3:$AI$3,0))</f>
        <v>4.6981823085344113E-2</v>
      </c>
      <c r="K71" s="114">
        <f>INDEX(data!$A$3:$AI$131, MATCH('Table for manuscript'!$C71, data!$C$3:$C$131,0), MATCH('Table for manuscript'!K$1, data!$A$3:$AI$3,0))</f>
        <v>0</v>
      </c>
      <c r="L71" s="114">
        <f>INDEX(data!$A$3:$AI$131, MATCH('Table for manuscript'!$C71, data!$C$3:$C$131,0), MATCH('Table for manuscript'!L$1, data!$A$3:$AI$3,0))</f>
        <v>0</v>
      </c>
      <c r="M71" s="114">
        <f>INDEX(data!$A$3:$AI$131, MATCH('Table for manuscript'!$C71, data!$C$3:$C$131,0), MATCH('Table for manuscript'!M$1, data!$A$3:$AI$3,0))</f>
        <v>0</v>
      </c>
      <c r="N71" s="114">
        <f>INDEX(data!$A$3:$AI$131, MATCH('Table for manuscript'!$C71, data!$C$3:$C$131,0), MATCH('Table for manuscript'!N$1, data!$A$3:$AI$3,0))</f>
        <v>0</v>
      </c>
      <c r="O71" s="114">
        <f>INDEX(data!$A$3:$AI$131, MATCH('Table for manuscript'!$C71, data!$C$3:$C$131,0), MATCH('Table for manuscript'!O$1, data!$A$3:$AI$3,0))</f>
        <v>0</v>
      </c>
      <c r="P71" s="114">
        <f>INDEX(data!$A$3:$AI$131, MATCH('Table for manuscript'!$C71, data!$C$3:$C$131,0), MATCH('Table for manuscript'!P$1, data!$A$3:$AI$3,0))</f>
        <v>0</v>
      </c>
      <c r="Q71" s="20" t="str">
        <f>INDEX(data!$A$3:$AI$131, MATCH('Table for manuscript'!$C71, data!$C$3:$C$131,0), MATCH('Table for manuscript'!Q$1, data!$A$3:$AI$3,0))</f>
        <v>Iron fortification 80-95%</v>
      </c>
    </row>
    <row r="72" spans="1:17">
      <c r="A72" s="91">
        <v>70</v>
      </c>
      <c r="B72" s="91" t="s">
        <v>689</v>
      </c>
      <c r="C72" s="91" t="s">
        <v>726</v>
      </c>
      <c r="D72" s="110">
        <f>INDEX(data!$A$3:$AI$131, MATCH('Table for manuscript'!$C72, data!$C$3:$C$131,0), MATCH('Table for manuscript'!D$1, data!$A$3:$AI$3,0))</f>
        <v>2.3885700000000001</v>
      </c>
      <c r="E72" s="108">
        <f>INDEX(data!$A$3:$AI$131, MATCH('Table for manuscript'!$C72, data!$C$3:$C$131,0), MATCH('Table for manuscript'!E$1, data!$A$3:$AI$3,0))</f>
        <v>609.43999999999994</v>
      </c>
      <c r="F72" s="109">
        <f>INDEX(data!$A$3:$AI$131, MATCH('Table for manuscript'!$C72, data!$C$3:$C$131,0), MATCH('Table for manuscript'!F$1, data!$A$3:$AI$3,0))</f>
        <v>255.14847795961597</v>
      </c>
      <c r="G72" s="110" t="str">
        <f>INDEX(References!$A$2:$C$58,MATCH(INDEX(data!$A$3:$AI$131, MATCH('Table for manuscript'!$C72, data!$C$3:$C$131,0), MATCH('Table for manuscript'!G$1, data!$A$3:$AI$3,0)), References!$C$2:$C$58,0),2)</f>
        <v>[35]</v>
      </c>
      <c r="H72" s="111">
        <f>INDEX(data!$A$3:$AI$131, MATCH('Table for manuscript'!$C72, data!$C$3:$C$131,0), MATCH('Table for manuscript'!H$1, data!$A$3:$AI$3,0))/100</f>
        <v>0.35</v>
      </c>
      <c r="I72" s="113">
        <f>INDEX(data!$A$3:$AI$131, MATCH('Table for manuscript'!$C72, data!$C$3:$C$131,0), MATCH('Table for manuscript'!I$1, data!$A$3:$AI$3,0))</f>
        <v>377064.8</v>
      </c>
      <c r="J72" s="112">
        <f>INDEX(data!$A$3:$AI$131, MATCH('Table for manuscript'!$C72, data!$C$3:$C$131,0), MATCH('Table for manuscript'!J$1, data!$A$3:$AI$3,0))</f>
        <v>94.515120171499674</v>
      </c>
      <c r="K72" s="114">
        <f>INDEX(data!$A$3:$AI$131, MATCH('Table for manuscript'!$C72, data!$C$3:$C$131,0), MATCH('Table for manuscript'!K$1, data!$A$3:$AI$3,0))</f>
        <v>22.5</v>
      </c>
      <c r="L72" s="114">
        <f>INDEX(data!$A$3:$AI$131, MATCH('Table for manuscript'!$C72, data!$C$3:$C$131,0), MATCH('Table for manuscript'!L$1, data!$A$3:$AI$3,0))</f>
        <v>137.6</v>
      </c>
      <c r="M72" s="114">
        <f>INDEX(data!$A$3:$AI$131, MATCH('Table for manuscript'!$C72, data!$C$3:$C$131,0), MATCH('Table for manuscript'!M$1, data!$A$3:$AI$3,0))</f>
        <v>2</v>
      </c>
      <c r="N72" s="114">
        <f>INDEX(data!$A$3:$AI$131, MATCH('Table for manuscript'!$C72, data!$C$3:$C$131,0), MATCH('Table for manuscript'!N$1, data!$A$3:$AI$3,0))</f>
        <v>0</v>
      </c>
      <c r="O72" s="114">
        <f>INDEX(data!$A$3:$AI$131, MATCH('Table for manuscript'!$C72, data!$C$3:$C$131,0), MATCH('Table for manuscript'!O$1, data!$A$3:$AI$3,0))</f>
        <v>0</v>
      </c>
      <c r="P72" s="114">
        <f>INDEX(data!$A$3:$AI$131, MATCH('Table for manuscript'!$C72, data!$C$3:$C$131,0), MATCH('Table for manuscript'!P$1, data!$A$3:$AI$3,0))</f>
        <v>210</v>
      </c>
      <c r="Q72" s="20" t="str">
        <f>INDEX(data!$A$3:$AI$131, MATCH('Table for manuscript'!$C72, data!$C$3:$C$131,0), MATCH('Table for manuscript'!Q$1, data!$A$3:$AI$3,0))</f>
        <v>Inpatient treatment for severe acute malnutrition</v>
      </c>
    </row>
    <row r="73" spans="1:17">
      <c r="A73" s="91">
        <v>71</v>
      </c>
      <c r="B73" s="91" t="s">
        <v>689</v>
      </c>
      <c r="C73" s="91" t="s">
        <v>748</v>
      </c>
      <c r="D73" s="110">
        <f>INDEX(data!$A$3:$AI$131, MATCH('Table for manuscript'!$C73, data!$C$3:$C$131,0), MATCH('Table for manuscript'!D$1, data!$A$3:$AI$3,0))</f>
        <v>1.7563442453983451E-3</v>
      </c>
      <c r="E73" s="108">
        <f>INDEX(data!$A$3:$AI$131, MATCH('Table for manuscript'!$C73, data!$C$3:$C$131,0), MATCH('Table for manuscript'!E$1, data!$A$3:$AI$3,0))</f>
        <v>40.32468902454292</v>
      </c>
      <c r="F73" s="109">
        <f>INDEX(data!$A$3:$AI$131, MATCH('Table for manuscript'!$C73, data!$C$3:$C$131,0), MATCH('Table for manuscript'!F$1, data!$A$3:$AI$3,0))</f>
        <v>22959.444955164323</v>
      </c>
      <c r="G73" s="110" t="str">
        <f>INDEX(References!$A$2:$C$58,MATCH(INDEX(data!$A$3:$AI$131, MATCH('Table for manuscript'!$C73, data!$C$3:$C$131,0), MATCH('Table for manuscript'!G$1, data!$A$3:$AI$3,0)), References!$C$2:$C$58,0),2)</f>
        <v>[13]</v>
      </c>
      <c r="H73" s="111">
        <f>INDEX(data!$A$3:$AI$131, MATCH('Table for manuscript'!$C73, data!$C$3:$C$131,0), MATCH('Table for manuscript'!H$1, data!$A$3:$AI$3,0))/100</f>
        <v>0.5</v>
      </c>
      <c r="I73" s="113">
        <f>INDEX(data!$A$3:$AI$131, MATCH('Table for manuscript'!$C73, data!$C$3:$C$131,0), MATCH('Table for manuscript'!I$1, data!$A$3:$AI$3,0))</f>
        <v>3568525.3125</v>
      </c>
      <c r="J73" s="112">
        <f>INDEX(data!$A$3:$AI$131, MATCH('Table for manuscript'!$C73, data!$C$3:$C$131,0), MATCH('Table for manuscript'!J$1, data!$A$3:$AI$3,0))</f>
        <v>42.005363824688814</v>
      </c>
      <c r="K73" s="114">
        <f>INDEX(data!$A$3:$AI$131, MATCH('Table for manuscript'!$C73, data!$C$3:$C$131,0), MATCH('Table for manuscript'!K$1, data!$A$3:$AI$3,0))</f>
        <v>0</v>
      </c>
      <c r="L73" s="114">
        <f>INDEX(data!$A$3:$AI$131, MATCH('Table for manuscript'!$C73, data!$C$3:$C$131,0), MATCH('Table for manuscript'!L$1, data!$A$3:$AI$3,0))</f>
        <v>0</v>
      </c>
      <c r="M73" s="114">
        <f>INDEX(data!$A$3:$AI$131, MATCH('Table for manuscript'!$C73, data!$C$3:$C$131,0), MATCH('Table for manuscript'!M$1, data!$A$3:$AI$3,0))</f>
        <v>0</v>
      </c>
      <c r="N73" s="114">
        <f>INDEX(data!$A$3:$AI$131, MATCH('Table for manuscript'!$C73, data!$C$3:$C$131,0), MATCH('Table for manuscript'!N$1, data!$A$3:$AI$3,0))</f>
        <v>0</v>
      </c>
      <c r="O73" s="114">
        <f>INDEX(data!$A$3:$AI$131, MATCH('Table for manuscript'!$C73, data!$C$3:$C$131,0), MATCH('Table for manuscript'!O$1, data!$A$3:$AI$3,0))</f>
        <v>0</v>
      </c>
      <c r="P73" s="114">
        <f>INDEX(data!$A$3:$AI$131, MATCH('Table for manuscript'!$C73, data!$C$3:$C$131,0), MATCH('Table for manuscript'!P$1, data!$A$3:$AI$3,0))</f>
        <v>0</v>
      </c>
      <c r="Q73" s="20" t="str">
        <f>INDEX(data!$A$3:$AI$131, MATCH('Table for manuscript'!$C73, data!$C$3:$C$131,0), MATCH('Table for manuscript'!Q$1, data!$A$3:$AI$3,0))</f>
        <v>Provision of supplementary food and nutrition counselling with growth monitoring (95%)</v>
      </c>
    </row>
    <row r="74" spans="1:17">
      <c r="A74" s="91">
        <v>72</v>
      </c>
      <c r="B74" s="91" t="s">
        <v>689</v>
      </c>
      <c r="C74" s="91" t="s">
        <v>743</v>
      </c>
      <c r="D74" s="110">
        <f>INDEX(data!$A$3:$AI$131, MATCH('Table for manuscript'!$C74, data!$C$3:$C$131,0), MATCH('Table for manuscript'!D$1, data!$A$3:$AI$3,0))</f>
        <v>9.8983523247481182E-3</v>
      </c>
      <c r="E74" s="108">
        <f>INDEX(data!$A$3:$AI$131, MATCH('Table for manuscript'!$C74, data!$C$3:$C$131,0), MATCH('Table for manuscript'!E$1, data!$A$3:$AI$3,0))</f>
        <v>1.4200952018776074</v>
      </c>
      <c r="F74" s="109">
        <f>INDEX(data!$A$3:$AI$131, MATCH('Table for manuscript'!$C74, data!$C$3:$C$131,0), MATCH('Table for manuscript'!F$1, data!$A$3:$AI$3,0))</f>
        <v>143.4678374022966</v>
      </c>
      <c r="G74" s="110" t="str">
        <f>INDEX(References!$A$2:$C$58,MATCH(INDEX(data!$A$3:$AI$131, MATCH('Table for manuscript'!$C74, data!$C$3:$C$131,0), MATCH('Table for manuscript'!G$1, data!$A$3:$AI$3,0)), References!$C$2:$C$58,0),2)</f>
        <v>[13]</v>
      </c>
      <c r="H74" s="111">
        <f>INDEX(data!$A$3:$AI$131, MATCH('Table for manuscript'!$C74, data!$C$3:$C$131,0), MATCH('Table for manuscript'!H$1, data!$A$3:$AI$3,0))/100</f>
        <v>0.5</v>
      </c>
      <c r="I74" s="113">
        <f>INDEX(data!$A$3:$AI$131, MATCH('Table for manuscript'!$C74, data!$C$3:$C$131,0), MATCH('Table for manuscript'!I$1, data!$A$3:$AI$3,0))</f>
        <v>7598305.6875</v>
      </c>
      <c r="J74" s="112">
        <f>INDEX(data!$A$3:$AI$131, MATCH('Table for manuscript'!$C74, data!$C$3:$C$131,0), MATCH('Table for manuscript'!J$1, data!$A$3:$AI$3,0))</f>
        <v>9.9726790737935514E-2</v>
      </c>
      <c r="K74" s="114">
        <f>INDEX(data!$A$3:$AI$131, MATCH('Table for manuscript'!$C74, data!$C$3:$C$131,0), MATCH('Table for manuscript'!K$1, data!$A$3:$AI$3,0))</f>
        <v>5</v>
      </c>
      <c r="L74" s="114">
        <f>INDEX(data!$A$3:$AI$131, MATCH('Table for manuscript'!$C74, data!$C$3:$C$131,0), MATCH('Table for manuscript'!L$1, data!$A$3:$AI$3,0))</f>
        <v>3.5</v>
      </c>
      <c r="M74" s="114">
        <f>INDEX(data!$A$3:$AI$131, MATCH('Table for manuscript'!$C74, data!$C$3:$C$131,0), MATCH('Table for manuscript'!M$1, data!$A$3:$AI$3,0))</f>
        <v>0</v>
      </c>
      <c r="N74" s="114">
        <f>INDEX(data!$A$3:$AI$131, MATCH('Table for manuscript'!$C74, data!$C$3:$C$131,0), MATCH('Table for manuscript'!N$1, data!$A$3:$AI$3,0))</f>
        <v>0</v>
      </c>
      <c r="O74" s="114">
        <f>INDEX(data!$A$3:$AI$131, MATCH('Table for manuscript'!$C74, data!$C$3:$C$131,0), MATCH('Table for manuscript'!O$1, data!$A$3:$AI$3,0))</f>
        <v>0</v>
      </c>
      <c r="P74" s="114">
        <f>INDEX(data!$A$3:$AI$131, MATCH('Table for manuscript'!$C74, data!$C$3:$C$131,0), MATCH('Table for manuscript'!P$1, data!$A$3:$AI$3,0))</f>
        <v>0</v>
      </c>
      <c r="Q74" s="20" t="str">
        <f>INDEX(data!$A$3:$AI$131, MATCH('Table for manuscript'!$C74, data!$C$3:$C$131,0), MATCH('Table for manuscript'!Q$1, data!$A$3:$AI$3,0))</f>
        <v>Vitamin A supplementation (95%)</v>
      </c>
    </row>
    <row r="75" spans="1:17">
      <c r="A75" s="91">
        <v>73</v>
      </c>
      <c r="B75" s="91" t="s">
        <v>689</v>
      </c>
      <c r="C75" s="91" t="s">
        <v>736</v>
      </c>
      <c r="D75" s="110">
        <f>INDEX(data!$A$3:$AI$131, MATCH('Table for manuscript'!$C75, data!$C$3:$C$131,0), MATCH('Table for manuscript'!D$1, data!$A$3:$AI$3,0))</f>
        <v>1.3186902424854556E-2</v>
      </c>
      <c r="E75" s="108">
        <f>INDEX(data!$A$3:$AI$131, MATCH('Table for manuscript'!$C75, data!$C$3:$C$131,0), MATCH('Table for manuscript'!E$1, data!$A$3:$AI$3,0))</f>
        <v>0.1392435730475732</v>
      </c>
      <c r="F75" s="109">
        <f>INDEX(data!$A$3:$AI$131, MATCH('Table for manuscript'!$C75, data!$C$3:$C$131,0), MATCH('Table for manuscript'!F$1, data!$A$3:$AI$3,0))</f>
        <v>10.559232832809027</v>
      </c>
      <c r="G75" s="110" t="str">
        <f>INDEX(References!$A$2:$C$58,MATCH(INDEX(data!$A$3:$AI$131, MATCH('Table for manuscript'!$C75, data!$C$3:$C$131,0), MATCH('Table for manuscript'!G$1, data!$A$3:$AI$3,0)), References!$C$2:$C$58,0),2)</f>
        <v>[13]</v>
      </c>
      <c r="H75" s="111">
        <f>INDEX(data!$A$3:$AI$131, MATCH('Table for manuscript'!$C75, data!$C$3:$C$131,0), MATCH('Table for manuscript'!H$1, data!$A$3:$AI$3,0))/100</f>
        <v>0.95</v>
      </c>
      <c r="I75" s="113">
        <f>INDEX(data!$A$3:$AI$131, MATCH('Table for manuscript'!$C75, data!$C$3:$C$131,0), MATCH('Table for manuscript'!I$1, data!$A$3:$AI$3,0))</f>
        <v>7129300</v>
      </c>
      <c r="J75" s="112">
        <f>INDEX(data!$A$3:$AI$131, MATCH('Table for manuscript'!$C75, data!$C$3:$C$131,0), MATCH('Table for manuscript'!J$1, data!$A$3:$AI$3,0))</f>
        <v>2.1683918347081898E-2</v>
      </c>
      <c r="K75" s="114">
        <f>INDEX(data!$A$3:$AI$131, MATCH('Table for manuscript'!$C75, data!$C$3:$C$131,0), MATCH('Table for manuscript'!K$1, data!$A$3:$AI$3,0))</f>
        <v>0</v>
      </c>
      <c r="L75" s="114">
        <f>INDEX(data!$A$3:$AI$131, MATCH('Table for manuscript'!$C75, data!$C$3:$C$131,0), MATCH('Table for manuscript'!L$1, data!$A$3:$AI$3,0))</f>
        <v>0</v>
      </c>
      <c r="M75" s="114">
        <f>INDEX(data!$A$3:$AI$131, MATCH('Table for manuscript'!$C75, data!$C$3:$C$131,0), MATCH('Table for manuscript'!M$1, data!$A$3:$AI$3,0))</f>
        <v>0</v>
      </c>
      <c r="N75" s="114">
        <f>INDEX(data!$A$3:$AI$131, MATCH('Table for manuscript'!$C75, data!$C$3:$C$131,0), MATCH('Table for manuscript'!N$1, data!$A$3:$AI$3,0))</f>
        <v>0</v>
      </c>
      <c r="O75" s="114">
        <f>INDEX(data!$A$3:$AI$131, MATCH('Table for manuscript'!$C75, data!$C$3:$C$131,0), MATCH('Table for manuscript'!O$1, data!$A$3:$AI$3,0))</f>
        <v>0</v>
      </c>
      <c r="P75" s="114">
        <f>INDEX(data!$A$3:$AI$131, MATCH('Table for manuscript'!$C75, data!$C$3:$C$131,0), MATCH('Table for manuscript'!P$1, data!$A$3:$AI$3,0))</f>
        <v>0</v>
      </c>
      <c r="Q75" s="20" t="str">
        <f>INDEX(data!$A$3:$AI$131, MATCH('Table for manuscript'!$C75, data!$C$3:$C$131,0), MATCH('Table for manuscript'!Q$1, data!$A$3:$AI$3,0))</f>
        <v>Vitamin A fortification and Zinc fortification (95%)</v>
      </c>
    </row>
    <row r="76" spans="1:17">
      <c r="A76" s="91">
        <v>74</v>
      </c>
      <c r="B76" s="91" t="s">
        <v>689</v>
      </c>
      <c r="C76" s="91" t="s">
        <v>752</v>
      </c>
      <c r="D76" s="110">
        <f>INDEX(data!$A$3:$AI$131, MATCH('Table for manuscript'!$C76, data!$C$3:$C$131,0), MATCH('Table for manuscript'!D$1, data!$A$3:$AI$3,0))</f>
        <v>3.1963429381999127E-3</v>
      </c>
      <c r="E76" s="108">
        <f>INDEX(data!$A$3:$AI$131, MATCH('Table for manuscript'!$C76, data!$C$3:$C$131,0), MATCH('Table for manuscript'!E$1, data!$A$3:$AI$3,0))</f>
        <v>0.21585447068539632</v>
      </c>
      <c r="F76" s="109">
        <f>INDEX(data!$A$3:$AI$131, MATCH('Table for manuscript'!$C76, data!$C$3:$C$131,0), MATCH('Table for manuscript'!F$1, data!$A$3:$AI$3,0))</f>
        <v>67.531699463687488</v>
      </c>
      <c r="G76" s="110" t="str">
        <f>INDEX(References!$A$2:$C$58,MATCH(INDEX(data!$A$3:$AI$131, MATCH('Table for manuscript'!$C76, data!$C$3:$C$131,0), MATCH('Table for manuscript'!G$1, data!$A$3:$AI$3,0)), References!$C$2:$C$58,0),2)</f>
        <v>[13]</v>
      </c>
      <c r="H76" s="111">
        <f>INDEX(data!$A$3:$AI$131, MATCH('Table for manuscript'!$C76, data!$C$3:$C$131,0), MATCH('Table for manuscript'!H$1, data!$A$3:$AI$3,0))/100</f>
        <v>1</v>
      </c>
      <c r="I76" s="113">
        <f>INDEX(data!$A$3:$AI$131, MATCH('Table for manuscript'!$C76, data!$C$3:$C$131,0), MATCH('Table for manuscript'!I$1, data!$A$3:$AI$3,0))</f>
        <v>7598305.6875</v>
      </c>
      <c r="J76" s="112">
        <f>INDEX(data!$A$3:$AI$131, MATCH('Table for manuscript'!$C76, data!$C$3:$C$131,0), MATCH('Table for manuscript'!J$1, data!$A$3:$AI$3,0))</f>
        <v>14.560111447738583</v>
      </c>
      <c r="K76" s="114">
        <f>INDEX(data!$A$3:$AI$131, MATCH('Table for manuscript'!$C76, data!$C$3:$C$131,0), MATCH('Table for manuscript'!K$1, data!$A$3:$AI$3,0))</f>
        <v>5</v>
      </c>
      <c r="L76" s="114">
        <f>INDEX(data!$A$3:$AI$131, MATCH('Table for manuscript'!$C76, data!$C$3:$C$131,0), MATCH('Table for manuscript'!L$1, data!$A$3:$AI$3,0))</f>
        <v>3.5</v>
      </c>
      <c r="M76" s="114">
        <f>INDEX(data!$A$3:$AI$131, MATCH('Table for manuscript'!$C76, data!$C$3:$C$131,0), MATCH('Table for manuscript'!M$1, data!$A$3:$AI$3,0))</f>
        <v>0</v>
      </c>
      <c r="N76" s="114">
        <f>INDEX(data!$A$3:$AI$131, MATCH('Table for manuscript'!$C76, data!$C$3:$C$131,0), MATCH('Table for manuscript'!N$1, data!$A$3:$AI$3,0))</f>
        <v>0</v>
      </c>
      <c r="O76" s="114">
        <f>INDEX(data!$A$3:$AI$131, MATCH('Table for manuscript'!$C76, data!$C$3:$C$131,0), MATCH('Table for manuscript'!O$1, data!$A$3:$AI$3,0))</f>
        <v>0</v>
      </c>
      <c r="P76" s="114">
        <f>INDEX(data!$A$3:$AI$131, MATCH('Table for manuscript'!$C76, data!$C$3:$C$131,0), MATCH('Table for manuscript'!P$1, data!$A$3:$AI$3,0))</f>
        <v>0</v>
      </c>
      <c r="Q76" s="20" t="str">
        <f>INDEX(data!$A$3:$AI$131, MATCH('Table for manuscript'!$C76, data!$C$3:$C$131,0), MATCH('Table for manuscript'!Q$1, data!$A$3:$AI$3,0))</f>
        <v>Zinc  supplementation (95%)</v>
      </c>
    </row>
    <row r="77" spans="1:17">
      <c r="A77" s="91">
        <v>75</v>
      </c>
      <c r="B77" s="91" t="s">
        <v>103</v>
      </c>
      <c r="C77" s="91" t="s">
        <v>180</v>
      </c>
      <c r="D77" s="110">
        <f>INDEX(data!$A$3:$AI$131, MATCH('Table for manuscript'!$C77, data!$C$3:$C$131,0), MATCH('Table for manuscript'!D$1, data!$A$3:$AI$3,0))</f>
        <v>7.3</v>
      </c>
      <c r="E77" s="108">
        <f>INDEX(data!$A$3:$AI$131, MATCH('Table for manuscript'!$C77, data!$C$3:$C$131,0), MATCH('Table for manuscript'!E$1, data!$A$3:$AI$3,0))</f>
        <v>22.607013747593186</v>
      </c>
      <c r="F77" s="109">
        <f>INDEX(data!$A$3:$AI$131, MATCH('Table for manuscript'!$C77, data!$C$3:$C$131,0), MATCH('Table for manuscript'!F$1, data!$A$3:$AI$3,0))</f>
        <v>3.0968511983004365</v>
      </c>
      <c r="G77" s="110" t="str">
        <f>INDEX(References!$A$2:$C$58,MATCH(INDEX(data!$A$3:$AI$131, MATCH('Table for manuscript'!$C77, data!$C$3:$C$131,0), MATCH('Table for manuscript'!G$1, data!$A$3:$AI$3,0)), References!$C$2:$C$58,0),2)</f>
        <v>[11]</v>
      </c>
      <c r="H77" s="111">
        <f>INDEX(data!$A$3:$AI$131, MATCH('Table for manuscript'!$C77, data!$C$3:$C$131,0), MATCH('Table for manuscript'!H$1, data!$A$3:$AI$3,0))/100</f>
        <v>0.55021589999999998</v>
      </c>
      <c r="I77" s="113">
        <f>INDEX(data!$A$3:$AI$131, MATCH('Table for manuscript'!$C77, data!$C$3:$C$131,0), MATCH('Table for manuscript'!I$1, data!$A$3:$AI$3,0))</f>
        <v>1940088.7116311979</v>
      </c>
      <c r="J77" s="112">
        <f>INDEX(data!$A$3:$AI$131, MATCH('Table for manuscript'!$C77, data!$C$3:$C$131,0), MATCH('Table for manuscript'!J$1, data!$A$3:$AI$3,0))</f>
        <v>0.22937161869725167</v>
      </c>
      <c r="K77" s="114">
        <f>INDEX(data!$A$3:$AI$131, MATCH('Table for manuscript'!$C77, data!$C$3:$C$131,0), MATCH('Table for manuscript'!K$1, data!$A$3:$AI$3,0))</f>
        <v>0.5</v>
      </c>
      <c r="L77" s="114">
        <f>INDEX(data!$A$3:$AI$131, MATCH('Table for manuscript'!$C77, data!$C$3:$C$131,0), MATCH('Table for manuscript'!L$1, data!$A$3:$AI$3,0))</f>
        <v>0</v>
      </c>
      <c r="M77" s="114">
        <f>INDEX(data!$A$3:$AI$131, MATCH('Table for manuscript'!$C77, data!$C$3:$C$131,0), MATCH('Table for manuscript'!M$1, data!$A$3:$AI$3,0))</f>
        <v>0</v>
      </c>
      <c r="N77" s="114">
        <f>INDEX(data!$A$3:$AI$131, MATCH('Table for manuscript'!$C77, data!$C$3:$C$131,0), MATCH('Table for manuscript'!N$1, data!$A$3:$AI$3,0))</f>
        <v>0</v>
      </c>
      <c r="O77" s="114">
        <f>INDEX(data!$A$3:$AI$131, MATCH('Table for manuscript'!$C77, data!$C$3:$C$131,0), MATCH('Table for manuscript'!O$1, data!$A$3:$AI$3,0))</f>
        <v>0</v>
      </c>
      <c r="P77" s="114">
        <f>INDEX(data!$A$3:$AI$131, MATCH('Table for manuscript'!$C77, data!$C$3:$C$131,0), MATCH('Table for manuscript'!P$1, data!$A$3:$AI$3,0))</f>
        <v>0</v>
      </c>
      <c r="Q77" s="20" t="str">
        <f>INDEX(data!$A$3:$AI$131, MATCH('Table for manuscript'!$C77, data!$C$3:$C$131,0), MATCH('Table for manuscript'!Q$1, data!$A$3:$AI$3,0))</f>
        <v/>
      </c>
    </row>
    <row r="78" spans="1:17">
      <c r="A78" s="91">
        <v>76</v>
      </c>
      <c r="B78" s="91" t="s">
        <v>103</v>
      </c>
      <c r="C78" s="91" t="s">
        <v>217</v>
      </c>
      <c r="D78" s="110">
        <f>INDEX(data!$A$3:$AI$131, MATCH('Table for manuscript'!$C78, data!$C$3:$C$131,0), MATCH('Table for manuscript'!D$1, data!$A$3:$AI$3,0))</f>
        <v>1.26</v>
      </c>
      <c r="E78" s="108">
        <f>INDEX(data!$A$3:$AI$131, MATCH('Table for manuscript'!$C78, data!$C$3:$C$131,0), MATCH('Table for manuscript'!E$1, data!$A$3:$AI$3,0))</f>
        <v>55.361598645338042</v>
      </c>
      <c r="F78" s="109">
        <f>INDEX(data!$A$3:$AI$131, MATCH('Table for manuscript'!$C78, data!$C$3:$C$131,0), MATCH('Table for manuscript'!F$1, data!$A$3:$AI$3,0))</f>
        <v>43.937776702649238</v>
      </c>
      <c r="G78" s="110" t="str">
        <f>INDEX(References!$A$2:$C$58,MATCH(INDEX(data!$A$3:$AI$131, MATCH('Table for manuscript'!$C78, data!$C$3:$C$131,0), MATCH('Table for manuscript'!G$1, data!$A$3:$AI$3,0)), References!$C$2:$C$58,0),2)</f>
        <v>[36]</v>
      </c>
      <c r="H78" s="111">
        <f>INDEX(data!$A$3:$AI$131, MATCH('Table for manuscript'!$C78, data!$C$3:$C$131,0), MATCH('Table for manuscript'!H$1, data!$A$3:$AI$3,0))/100</f>
        <v>0.2</v>
      </c>
      <c r="I78" s="113">
        <f>INDEX(data!$A$3:$AI$131, MATCH('Table for manuscript'!$C78, data!$C$3:$C$131,0), MATCH('Table for manuscript'!I$1, data!$A$3:$AI$3,0))</f>
        <v>97004.435599999997</v>
      </c>
      <c r="J78" s="112">
        <f>INDEX(data!$A$3:$AI$131, MATCH('Table for manuscript'!$C78, data!$C$3:$C$131,0), MATCH('Table for manuscript'!J$1, data!$A$3:$AI$3,0))</f>
        <v>3.3907108850898076</v>
      </c>
      <c r="K78" s="114">
        <f>INDEX(data!$A$3:$AI$131, MATCH('Table for manuscript'!$C78, data!$C$3:$C$131,0), MATCH('Table for manuscript'!K$1, data!$A$3:$AI$3,0))</f>
        <v>0.1</v>
      </c>
      <c r="L78" s="114">
        <f>INDEX(data!$A$3:$AI$131, MATCH('Table for manuscript'!$C78, data!$C$3:$C$131,0), MATCH('Table for manuscript'!L$1, data!$A$3:$AI$3,0))</f>
        <v>0</v>
      </c>
      <c r="M78" s="114">
        <f>INDEX(data!$A$3:$AI$131, MATCH('Table for manuscript'!$C78, data!$C$3:$C$131,0), MATCH('Table for manuscript'!M$1, data!$A$3:$AI$3,0))</f>
        <v>0</v>
      </c>
      <c r="N78" s="114">
        <f>INDEX(data!$A$3:$AI$131, MATCH('Table for manuscript'!$C78, data!$C$3:$C$131,0), MATCH('Table for manuscript'!N$1, data!$A$3:$AI$3,0))</f>
        <v>0</v>
      </c>
      <c r="O78" s="114">
        <f>INDEX(data!$A$3:$AI$131, MATCH('Table for manuscript'!$C78, data!$C$3:$C$131,0), MATCH('Table for manuscript'!O$1, data!$A$3:$AI$3,0))</f>
        <v>0</v>
      </c>
      <c r="P78" s="114">
        <f>INDEX(data!$A$3:$AI$131, MATCH('Table for manuscript'!$C78, data!$C$3:$C$131,0), MATCH('Table for manuscript'!P$1, data!$A$3:$AI$3,0))</f>
        <v>0</v>
      </c>
      <c r="Q78" s="20" t="str">
        <f>INDEX(data!$A$3:$AI$131, MATCH('Table for manuscript'!$C78, data!$C$3:$C$131,0), MATCH('Table for manuscript'!Q$1, data!$A$3:$AI$3,0))</f>
        <v>Corticosteroids (50% coverage)</v>
      </c>
    </row>
    <row r="79" spans="1:17">
      <c r="A79" s="91">
        <v>77</v>
      </c>
      <c r="B79" s="91" t="s">
        <v>103</v>
      </c>
      <c r="C79" s="91" t="s">
        <v>220</v>
      </c>
      <c r="D79" s="110">
        <f>INDEX(data!$A$3:$AI$131, MATCH('Table for manuscript'!$C79, data!$C$3:$C$131,0), MATCH('Table for manuscript'!D$1, data!$A$3:$AI$3,0))</f>
        <v>0.79</v>
      </c>
      <c r="E79" s="108">
        <f>INDEX(data!$A$3:$AI$131, MATCH('Table for manuscript'!$C79, data!$C$3:$C$131,0), MATCH('Table for manuscript'!E$1, data!$A$3:$AI$3,0))</f>
        <v>55.289979500906817</v>
      </c>
      <c r="F79" s="109">
        <f>INDEX(data!$A$3:$AI$131, MATCH('Table for manuscript'!$C79, data!$C$3:$C$131,0), MATCH('Table for manuscript'!F$1, data!$A$3:$AI$3,0))</f>
        <v>69.987315823932676</v>
      </c>
      <c r="G79" s="110" t="str">
        <f>INDEX(References!$A$2:$C$58,MATCH(INDEX(data!$A$3:$AI$131, MATCH('Table for manuscript'!$C79, data!$C$3:$C$131,0), MATCH('Table for manuscript'!G$1, data!$A$3:$AI$3,0)), References!$C$2:$C$58,0),2)</f>
        <v>[36]</v>
      </c>
      <c r="H79" s="111">
        <f>INDEX(data!$A$3:$AI$131, MATCH('Table for manuscript'!$C79, data!$C$3:$C$131,0), MATCH('Table for manuscript'!H$1, data!$A$3:$AI$3,0))/100</f>
        <v>0.55021589999999998</v>
      </c>
      <c r="I79" s="113">
        <f>INDEX(data!$A$3:$AI$131, MATCH('Table for manuscript'!$C79, data!$C$3:$C$131,0), MATCH('Table for manuscript'!I$1, data!$A$3:$AI$3,0))</f>
        <v>90537.53788285653</v>
      </c>
      <c r="J79" s="112">
        <f>INDEX(data!$A$3:$AI$131, MATCH('Table for manuscript'!$C79, data!$C$3:$C$131,0), MATCH('Table for manuscript'!J$1, data!$A$3:$AI$3,0))</f>
        <v>0.89355204501190211</v>
      </c>
      <c r="K79" s="114">
        <f>INDEX(data!$A$3:$AI$131, MATCH('Table for manuscript'!$C79, data!$C$3:$C$131,0), MATCH('Table for manuscript'!K$1, data!$A$3:$AI$3,0))</f>
        <v>0.3</v>
      </c>
      <c r="L79" s="114">
        <f>INDEX(data!$A$3:$AI$131, MATCH('Table for manuscript'!$C79, data!$C$3:$C$131,0), MATCH('Table for manuscript'!L$1, data!$A$3:$AI$3,0))</f>
        <v>0</v>
      </c>
      <c r="M79" s="114">
        <f>INDEX(data!$A$3:$AI$131, MATCH('Table for manuscript'!$C79, data!$C$3:$C$131,0), MATCH('Table for manuscript'!M$1, data!$A$3:$AI$3,0))</f>
        <v>0</v>
      </c>
      <c r="N79" s="114">
        <f>INDEX(data!$A$3:$AI$131, MATCH('Table for manuscript'!$C79, data!$C$3:$C$131,0), MATCH('Table for manuscript'!N$1, data!$A$3:$AI$3,0))</f>
        <v>0</v>
      </c>
      <c r="O79" s="114">
        <f>INDEX(data!$A$3:$AI$131, MATCH('Table for manuscript'!$C79, data!$C$3:$C$131,0), MATCH('Table for manuscript'!O$1, data!$A$3:$AI$3,0))</f>
        <v>0</v>
      </c>
      <c r="P79" s="114">
        <f>INDEX(data!$A$3:$AI$131, MATCH('Table for manuscript'!$C79, data!$C$3:$C$131,0), MATCH('Table for manuscript'!P$1, data!$A$3:$AI$3,0))</f>
        <v>0</v>
      </c>
      <c r="Q79" s="20" t="str">
        <f>INDEX(data!$A$3:$AI$131, MATCH('Table for manuscript'!$C79, data!$C$3:$C$131,0), MATCH('Table for manuscript'!Q$1, data!$A$3:$AI$3,0))</f>
        <v>Antibiotics for pPROM (95%)</v>
      </c>
    </row>
    <row r="80" spans="1:17">
      <c r="A80" s="91">
        <v>78</v>
      </c>
      <c r="B80" s="91" t="s">
        <v>103</v>
      </c>
      <c r="C80" s="91" t="s">
        <v>134</v>
      </c>
      <c r="D80" s="110">
        <f>INDEX(data!$A$3:$AI$131, MATCH('Table for manuscript'!$C80, data!$C$3:$C$131,0), MATCH('Table for manuscript'!D$1, data!$A$3:$AI$3,0))</f>
        <v>8.0650027498696417E-2</v>
      </c>
      <c r="E80" s="108">
        <f>INDEX(data!$A$3:$AI$131, MATCH('Table for manuscript'!$C80, data!$C$3:$C$131,0), MATCH('Table for manuscript'!E$1, data!$A$3:$AI$3,0))</f>
        <v>2.0934393924194015</v>
      </c>
      <c r="F80" s="109">
        <f>INDEX(data!$A$3:$AI$131, MATCH('Table for manuscript'!$C80, data!$C$3:$C$131,0), MATCH('Table for manuscript'!F$1, data!$A$3:$AI$3,0))</f>
        <v>25.957082190123725</v>
      </c>
      <c r="G80" s="110" t="str">
        <f>INDEX(References!$A$2:$C$58,MATCH(INDEX(data!$A$3:$AI$131, MATCH('Table for manuscript'!$C80, data!$C$3:$C$131,0), MATCH('Table for manuscript'!G$1, data!$A$3:$AI$3,0)), References!$C$2:$C$58,0),2)</f>
        <v>[37]</v>
      </c>
      <c r="H80" s="111">
        <f>INDEX(data!$A$3:$AI$131, MATCH('Table for manuscript'!$C80, data!$C$3:$C$131,0), MATCH('Table for manuscript'!H$1, data!$A$3:$AI$3,0))/100</f>
        <v>1</v>
      </c>
      <c r="I80" s="113">
        <f>INDEX(data!$A$3:$AI$131, MATCH('Table for manuscript'!$C80, data!$C$3:$C$131,0), MATCH('Table for manuscript'!I$1, data!$A$3:$AI$3,0))</f>
        <v>2573730.4292299999</v>
      </c>
      <c r="J80" s="112">
        <f>INDEX(data!$A$3:$AI$131, MATCH('Table for manuscript'!$C80, data!$C$3:$C$131,0), MATCH('Table for manuscript'!J$1, data!$A$3:$AI$3,0))</f>
        <v>38.911173166152594</v>
      </c>
      <c r="K80" s="114">
        <f>INDEX(data!$A$3:$AI$131, MATCH('Table for manuscript'!$C80, data!$C$3:$C$131,0), MATCH('Table for manuscript'!K$1, data!$A$3:$AI$3,0))</f>
        <v>1.5</v>
      </c>
      <c r="L80" s="114">
        <f>INDEX(data!$A$3:$AI$131, MATCH('Table for manuscript'!$C80, data!$C$3:$C$131,0), MATCH('Table for manuscript'!L$1, data!$A$3:$AI$3,0))</f>
        <v>30</v>
      </c>
      <c r="M80" s="114">
        <f>INDEX(data!$A$3:$AI$131, MATCH('Table for manuscript'!$C80, data!$C$3:$C$131,0), MATCH('Table for manuscript'!M$1, data!$A$3:$AI$3,0))</f>
        <v>0</v>
      </c>
      <c r="N80" s="114">
        <f>INDEX(data!$A$3:$AI$131, MATCH('Table for manuscript'!$C80, data!$C$3:$C$131,0), MATCH('Table for manuscript'!N$1, data!$A$3:$AI$3,0))</f>
        <v>0</v>
      </c>
      <c r="O80" s="114">
        <f>INDEX(data!$A$3:$AI$131, MATCH('Table for manuscript'!$C80, data!$C$3:$C$131,0), MATCH('Table for manuscript'!O$1, data!$A$3:$AI$3,0))</f>
        <v>0</v>
      </c>
      <c r="P80" s="114">
        <f>INDEX(data!$A$3:$AI$131, MATCH('Table for manuscript'!$C80, data!$C$3:$C$131,0), MATCH('Table for manuscript'!P$1, data!$A$3:$AI$3,0))</f>
        <v>0</v>
      </c>
      <c r="Q80" s="20" t="str">
        <f>INDEX(data!$A$3:$AI$131, MATCH('Table for manuscript'!$C80, data!$C$3:$C$131,0), MATCH('Table for manuscript'!Q$1, data!$A$3:$AI$3,0))</f>
        <v>Universal ANC (95%)</v>
      </c>
    </row>
    <row r="81" spans="1:17">
      <c r="A81" s="91">
        <v>79</v>
      </c>
      <c r="B81" s="91" t="s">
        <v>103</v>
      </c>
      <c r="C81" s="91" t="s">
        <v>335</v>
      </c>
      <c r="D81" s="110">
        <f>INDEX(data!$A$3:$AI$131, MATCH('Table for manuscript'!$C81, data!$C$3:$C$131,0), MATCH('Table for manuscript'!D$1, data!$A$3:$AI$3,0))</f>
        <v>9.3400000000000004E-4</v>
      </c>
      <c r="E81" s="108">
        <f>INDEX(data!$A$3:$AI$131, MATCH('Table for manuscript'!$C81, data!$C$3:$C$131,0), MATCH('Table for manuscript'!E$1, data!$A$3:$AI$3,0))</f>
        <v>0.32863790050470698</v>
      </c>
      <c r="F81" s="109">
        <f>INDEX(data!$A$3:$AI$131, MATCH('Table for manuscript'!$C81, data!$C$3:$C$131,0), MATCH('Table for manuscript'!F$1, data!$A$3:$AI$3,0))</f>
        <v>351.86070717848713</v>
      </c>
      <c r="G81" s="110" t="str">
        <f>INDEX(References!$A$2:$C$58,MATCH(INDEX(data!$A$3:$AI$131, MATCH('Table for manuscript'!$C81, data!$C$3:$C$131,0), MATCH('Table for manuscript'!G$1, data!$A$3:$AI$3,0)), References!$C$2:$C$58,0),2)</f>
        <v>[25]</v>
      </c>
      <c r="H81" s="111">
        <f>INDEX(data!$A$3:$AI$131, MATCH('Table for manuscript'!$C81, data!$C$3:$C$131,0), MATCH('Table for manuscript'!H$1, data!$A$3:$AI$3,0))/100</f>
        <v>0.7</v>
      </c>
      <c r="I81" s="113">
        <f>INDEX(data!$A$3:$AI$131, MATCH('Table for manuscript'!$C81, data!$C$3:$C$131,0), MATCH('Table for manuscript'!I$1, data!$A$3:$AI$3,0))</f>
        <v>4241284.209871429</v>
      </c>
      <c r="J81" s="112">
        <f>INDEX(data!$A$3:$AI$131, MATCH('Table for manuscript'!$C81, data!$C$3:$C$131,0), MATCH('Table for manuscript'!J$1, data!$A$3:$AI$3,0))</f>
        <v>0.3769672689893962</v>
      </c>
      <c r="K81" s="114">
        <f>INDEX(data!$A$3:$AI$131, MATCH('Table for manuscript'!$C81, data!$C$3:$C$131,0), MATCH('Table for manuscript'!K$1, data!$A$3:$AI$3,0))</f>
        <v>3.5</v>
      </c>
      <c r="L81" s="114">
        <f>INDEX(data!$A$3:$AI$131, MATCH('Table for manuscript'!$C81, data!$C$3:$C$131,0), MATCH('Table for manuscript'!L$1, data!$A$3:$AI$3,0))</f>
        <v>1</v>
      </c>
      <c r="M81" s="114">
        <f>INDEX(data!$A$3:$AI$131, MATCH('Table for manuscript'!$C81, data!$C$3:$C$131,0), MATCH('Table for manuscript'!M$1, data!$A$3:$AI$3,0))</f>
        <v>0</v>
      </c>
      <c r="N81" s="114">
        <f>INDEX(data!$A$3:$AI$131, MATCH('Table for manuscript'!$C81, data!$C$3:$C$131,0), MATCH('Table for manuscript'!N$1, data!$A$3:$AI$3,0))</f>
        <v>0</v>
      </c>
      <c r="O81" s="114">
        <f>INDEX(data!$A$3:$AI$131, MATCH('Table for manuscript'!$C81, data!$C$3:$C$131,0), MATCH('Table for manuscript'!O$1, data!$A$3:$AI$3,0))</f>
        <v>0</v>
      </c>
      <c r="P81" s="114">
        <f>INDEX(data!$A$3:$AI$131, MATCH('Table for manuscript'!$C81, data!$C$3:$C$131,0), MATCH('Table for manuscript'!P$1, data!$A$3:$AI$3,0))</f>
        <v>0</v>
      </c>
      <c r="Q81" s="20" t="str">
        <f>INDEX(data!$A$3:$AI$131, MATCH('Table for manuscript'!$C81, data!$C$3:$C$131,0), MATCH('Table for manuscript'!Q$1, data!$A$3:$AI$3,0))</f>
        <v>Smear test for detection of cervical cancer every five years for ages 20-65 + HPV vaccine from age 12 + cancer treatment</v>
      </c>
    </row>
    <row r="82" spans="1:17">
      <c r="A82" s="91">
        <v>80</v>
      </c>
      <c r="B82" s="91" t="s">
        <v>103</v>
      </c>
      <c r="C82" s="91" t="s">
        <v>120</v>
      </c>
      <c r="D82" s="110">
        <f>INDEX(data!$A$3:$AI$131, MATCH('Table for manuscript'!$C82, data!$C$3:$C$131,0), MATCH('Table for manuscript'!D$1, data!$A$3:$AI$3,0))</f>
        <v>9.6363636363636367</v>
      </c>
      <c r="E82" s="108">
        <f>INDEX(data!$A$3:$AI$131, MATCH('Table for manuscript'!$C82, data!$C$3:$C$131,0), MATCH('Table for manuscript'!E$1, data!$A$3:$AI$3,0))</f>
        <v>328.59556727272729</v>
      </c>
      <c r="F82" s="109">
        <f>INDEX(data!$A$3:$AI$131, MATCH('Table for manuscript'!$C82, data!$C$3:$C$131,0), MATCH('Table for manuscript'!F$1, data!$A$3:$AI$3,0))</f>
        <v>34.099539999999998</v>
      </c>
      <c r="G82" s="110" t="str">
        <f>INDEX(References!$A$2:$C$58,MATCH(INDEX(data!$A$3:$AI$131, MATCH('Table for manuscript'!$C82, data!$C$3:$C$131,0), MATCH('Table for manuscript'!G$1, data!$A$3:$AI$3,0)), References!$C$2:$C$58,0),2)</f>
        <v>[22]</v>
      </c>
      <c r="H82" s="111">
        <f>INDEX(data!$A$3:$AI$131, MATCH('Table for manuscript'!$C82, data!$C$3:$C$131,0), MATCH('Table for manuscript'!H$1, data!$A$3:$AI$3,0))/100</f>
        <v>0.92361110000000002</v>
      </c>
      <c r="I82" s="113">
        <f>INDEX(data!$A$3:$AI$131, MATCH('Table for manuscript'!$C82, data!$C$3:$C$131,0), MATCH('Table for manuscript'!I$1, data!$A$3:$AI$3,0))</f>
        <v>13126.025189073</v>
      </c>
      <c r="J82" s="112">
        <f>INDEX(data!$A$3:$AI$131, MATCH('Table for manuscript'!$C82, data!$C$3:$C$131,0), MATCH('Table for manuscript'!J$1, data!$A$3:$AI$3,0))</f>
        <v>62.902067792541814</v>
      </c>
      <c r="K82" s="114">
        <f>INDEX(data!$A$3:$AI$131, MATCH('Table for manuscript'!$C82, data!$C$3:$C$131,0), MATCH('Table for manuscript'!K$1, data!$A$3:$AI$3,0))</f>
        <v>22.5</v>
      </c>
      <c r="L82" s="114">
        <f>INDEX(data!$A$3:$AI$131, MATCH('Table for manuscript'!$C82, data!$C$3:$C$131,0), MATCH('Table for manuscript'!L$1, data!$A$3:$AI$3,0))</f>
        <v>50</v>
      </c>
      <c r="M82" s="114">
        <f>INDEX(data!$A$3:$AI$131, MATCH('Table for manuscript'!$C82, data!$C$3:$C$131,0), MATCH('Table for manuscript'!M$1, data!$A$3:$AI$3,0))</f>
        <v>5</v>
      </c>
      <c r="N82" s="114">
        <f>INDEX(data!$A$3:$AI$131, MATCH('Table for manuscript'!$C82, data!$C$3:$C$131,0), MATCH('Table for manuscript'!N$1, data!$A$3:$AI$3,0))</f>
        <v>0</v>
      </c>
      <c r="O82" s="114">
        <f>INDEX(data!$A$3:$AI$131, MATCH('Table for manuscript'!$C82, data!$C$3:$C$131,0), MATCH('Table for manuscript'!O$1, data!$A$3:$AI$3,0))</f>
        <v>0</v>
      </c>
      <c r="P82" s="114">
        <f>INDEX(data!$A$3:$AI$131, MATCH('Table for manuscript'!$C82, data!$C$3:$C$131,0), MATCH('Table for manuscript'!P$1, data!$A$3:$AI$3,0))</f>
        <v>0</v>
      </c>
      <c r="Q82" s="110" t="str">
        <f>INDEX(data!$A$3:$AI$131, MATCH('Table for manuscript'!$C82, data!$C$3:$C$131,0), MATCH('Table for manuscript'!Q$1, data!$A$3:$AI$3,0))</f>
        <v>Elective caesarian section, using Zambian life expectancy</v>
      </c>
    </row>
    <row r="83" spans="1:17">
      <c r="A83" s="91">
        <v>81</v>
      </c>
      <c r="B83" s="91" t="s">
        <v>103</v>
      </c>
      <c r="C83" s="91" t="s">
        <v>105</v>
      </c>
      <c r="D83" s="110">
        <f>INDEX(data!$A$3:$AI$131, MATCH('Table for manuscript'!$C83, data!$C$3:$C$131,0), MATCH('Table for manuscript'!D$1, data!$A$3:$AI$3,0))</f>
        <v>27.188775510204081</v>
      </c>
      <c r="E83" s="108">
        <f>INDEX(data!$A$3:$AI$131, MATCH('Table for manuscript'!$C83, data!$C$3:$C$131,0), MATCH('Table for manuscript'!E$1, data!$A$3:$AI$3,0))</f>
        <v>335.29126530612251</v>
      </c>
      <c r="F83" s="109">
        <f>INDEX(data!$A$3:$AI$131, MATCH('Table for manuscript'!$C83, data!$C$3:$C$131,0), MATCH('Table for manuscript'!F$1, data!$A$3:$AI$3,0))</f>
        <v>12.331973728654534</v>
      </c>
      <c r="G83" s="110" t="str">
        <f>INDEX(References!$A$2:$C$58,MATCH(INDEX(data!$A$3:$AI$131, MATCH('Table for manuscript'!$C83, data!$C$3:$C$131,0), MATCH('Table for manuscript'!G$1, data!$A$3:$AI$3,0)), References!$C$2:$C$58,0),2)</f>
        <v>[22]</v>
      </c>
      <c r="H83" s="111">
        <f>INDEX(data!$A$3:$AI$131, MATCH('Table for manuscript'!$C83, data!$C$3:$C$131,0), MATCH('Table for manuscript'!H$1, data!$A$3:$AI$3,0))/100</f>
        <v>0.92361110000000002</v>
      </c>
      <c r="I83" s="113">
        <f>INDEX(data!$A$3:$AI$131, MATCH('Table for manuscript'!$C83, data!$C$3:$C$131,0), MATCH('Table for manuscript'!I$1, data!$A$3:$AI$3,0))</f>
        <v>2316.3573863069996</v>
      </c>
      <c r="J83" s="112">
        <f>INDEX(data!$A$3:$AI$131, MATCH('Table for manuscript'!$C83, data!$C$3:$C$131,0), MATCH('Table for manuscript'!J$1, data!$A$3:$AI$3,0))</f>
        <v>108.30945962376171</v>
      </c>
      <c r="K83" s="114">
        <f>INDEX(data!$A$3:$AI$131, MATCH('Table for manuscript'!$C83, data!$C$3:$C$131,0), MATCH('Table for manuscript'!K$1, data!$A$3:$AI$3,0))</f>
        <v>22.5</v>
      </c>
      <c r="L83" s="114">
        <f>INDEX(data!$A$3:$AI$131, MATCH('Table for manuscript'!$C83, data!$C$3:$C$131,0), MATCH('Table for manuscript'!L$1, data!$A$3:$AI$3,0))</f>
        <v>50</v>
      </c>
      <c r="M83" s="114">
        <f>INDEX(data!$A$3:$AI$131, MATCH('Table for manuscript'!$C83, data!$C$3:$C$131,0), MATCH('Table for manuscript'!M$1, data!$A$3:$AI$3,0))</f>
        <v>5</v>
      </c>
      <c r="N83" s="114">
        <f>INDEX(data!$A$3:$AI$131, MATCH('Table for manuscript'!$C83, data!$C$3:$C$131,0), MATCH('Table for manuscript'!N$1, data!$A$3:$AI$3,0))</f>
        <v>0</v>
      </c>
      <c r="O83" s="114">
        <f>INDEX(data!$A$3:$AI$131, MATCH('Table for manuscript'!$C83, data!$C$3:$C$131,0), MATCH('Table for manuscript'!O$1, data!$A$3:$AI$3,0))</f>
        <v>0</v>
      </c>
      <c r="P83" s="114">
        <f>INDEX(data!$A$3:$AI$131, MATCH('Table for manuscript'!$C83, data!$C$3:$C$131,0), MATCH('Table for manuscript'!P$1, data!$A$3:$AI$3,0))</f>
        <v>0</v>
      </c>
      <c r="Q83" s="110" t="str">
        <f>INDEX(data!$A$3:$AI$131, MATCH('Table for manuscript'!$C83, data!$C$3:$C$131,0), MATCH('Table for manuscript'!Q$1, data!$A$3:$AI$3,0))</f>
        <v>Emergency caesarian section, using Zambian life expectancy</v>
      </c>
    </row>
    <row r="84" spans="1:17">
      <c r="A84" s="91">
        <v>82</v>
      </c>
      <c r="B84" s="91" t="s">
        <v>103</v>
      </c>
      <c r="C84" s="91" t="s">
        <v>254</v>
      </c>
      <c r="D84" s="110">
        <f>INDEX(data!$A$3:$AI$131, MATCH('Table for manuscript'!$C84, data!$C$3:$C$131,0), MATCH('Table for manuscript'!D$1, data!$A$3:$AI$3,0))</f>
        <v>1.18</v>
      </c>
      <c r="E84" s="108">
        <f>INDEX(data!$A$3:$AI$131, MATCH('Table for manuscript'!$C84, data!$C$3:$C$131,0), MATCH('Table for manuscript'!E$1, data!$A$3:$AI$3,0))</f>
        <v>22.713171631667226</v>
      </c>
      <c r="F84" s="109">
        <f>INDEX(data!$A$3:$AI$131, MATCH('Table for manuscript'!$C84, data!$C$3:$C$131,0), MATCH('Table for manuscript'!F$1, data!$A$3:$AI$3,0))</f>
        <v>19.248450535311211</v>
      </c>
      <c r="G84" s="110" t="str">
        <f>INDEX(References!$A$2:$C$58,MATCH(INDEX(data!$A$3:$AI$131, MATCH('Table for manuscript'!$C84, data!$C$3:$C$131,0), MATCH('Table for manuscript'!G$1, data!$A$3:$AI$3,0)), References!$C$2:$C$58,0),2)</f>
        <v>[11]</v>
      </c>
      <c r="H84" s="111">
        <f>INDEX(data!$A$3:$AI$131, MATCH('Table for manuscript'!$C84, data!$C$3:$C$131,0), MATCH('Table for manuscript'!H$1, data!$A$3:$AI$3,0))/100</f>
        <v>0.2</v>
      </c>
      <c r="I84" s="113">
        <f>INDEX(data!$A$3:$AI$131, MATCH('Table for manuscript'!$C84, data!$C$3:$C$131,0), MATCH('Table for manuscript'!I$1, data!$A$3:$AI$3,0))</f>
        <v>1900140.7225500001</v>
      </c>
      <c r="J84" s="112">
        <f>INDEX(data!$A$3:$AI$131, MATCH('Table for manuscript'!$C84, data!$C$3:$C$131,0), MATCH('Table for manuscript'!J$1, data!$A$3:$AI$3,0))</f>
        <v>0.41885252109932913</v>
      </c>
      <c r="K84" s="114">
        <f>INDEX(data!$A$3:$AI$131, MATCH('Table for manuscript'!$C84, data!$C$3:$C$131,0), MATCH('Table for manuscript'!K$1, data!$A$3:$AI$3,0))</f>
        <v>0.5</v>
      </c>
      <c r="L84" s="114">
        <f>INDEX(data!$A$3:$AI$131, MATCH('Table for manuscript'!$C84, data!$C$3:$C$131,0), MATCH('Table for manuscript'!L$1, data!$A$3:$AI$3,0))</f>
        <v>0.5</v>
      </c>
      <c r="M84" s="114">
        <f>INDEX(data!$A$3:$AI$131, MATCH('Table for manuscript'!$C84, data!$C$3:$C$131,0), MATCH('Table for manuscript'!M$1, data!$A$3:$AI$3,0))</f>
        <v>0</v>
      </c>
      <c r="N84" s="114">
        <f>INDEX(data!$A$3:$AI$131, MATCH('Table for manuscript'!$C84, data!$C$3:$C$131,0), MATCH('Table for manuscript'!N$1, data!$A$3:$AI$3,0))</f>
        <v>0</v>
      </c>
      <c r="O84" s="114">
        <f>INDEX(data!$A$3:$AI$131, MATCH('Table for manuscript'!$C84, data!$C$3:$C$131,0), MATCH('Table for manuscript'!O$1, data!$A$3:$AI$3,0))</f>
        <v>0</v>
      </c>
      <c r="P84" s="114">
        <f>INDEX(data!$A$3:$AI$131, MATCH('Table for manuscript'!$C84, data!$C$3:$C$131,0), MATCH('Table for manuscript'!P$1, data!$A$3:$AI$3,0))</f>
        <v>0</v>
      </c>
      <c r="Q84" s="20" t="str">
        <f>INDEX(data!$A$3:$AI$131, MATCH('Table for manuscript'!$C84, data!$C$3:$C$131,0), MATCH('Table for manuscript'!Q$1, data!$A$3:$AI$3,0))</f>
        <v/>
      </c>
    </row>
    <row r="85" spans="1:17">
      <c r="A85" s="91">
        <v>83</v>
      </c>
      <c r="B85" s="91" t="s">
        <v>103</v>
      </c>
      <c r="C85" s="91" t="s">
        <v>212</v>
      </c>
      <c r="D85" s="110">
        <f>INDEX(data!$A$3:$AI$131, MATCH('Table for manuscript'!$C85, data!$C$3:$C$131,0), MATCH('Table for manuscript'!D$1, data!$A$3:$AI$3,0))</f>
        <v>0.28671155539976773</v>
      </c>
      <c r="E85" s="108">
        <f>INDEX(data!$A$3:$AI$131, MATCH('Table for manuscript'!$C85, data!$C$3:$C$131,0), MATCH('Table for manuscript'!E$1, data!$A$3:$AI$3,0))</f>
        <v>1.3793177143761732</v>
      </c>
      <c r="F85" s="109">
        <f>INDEX(data!$A$3:$AI$131, MATCH('Table for manuscript'!$C85, data!$C$3:$C$131,0), MATCH('Table for manuscript'!F$1, data!$A$3:$AI$3,0))</f>
        <v>4.810820102639263</v>
      </c>
      <c r="G85" s="110" t="str">
        <f>INDEX(References!$A$2:$C$58,MATCH(INDEX(data!$A$3:$AI$131, MATCH('Table for manuscript'!$C85, data!$C$3:$C$131,0), MATCH('Table for manuscript'!G$1, data!$A$3:$AI$3,0)), References!$C$2:$C$58,0),2)</f>
        <v>[38]</v>
      </c>
      <c r="H85" s="111">
        <f>INDEX(data!$A$3:$AI$131, MATCH('Table for manuscript'!$C85, data!$C$3:$C$131,0), MATCH('Table for manuscript'!H$1, data!$A$3:$AI$3,0))/100</f>
        <v>0.7579612</v>
      </c>
      <c r="I85" s="113">
        <f>INDEX(data!$A$3:$AI$131, MATCH('Table for manuscript'!$C85, data!$C$3:$C$131,0), MATCH('Table for manuscript'!I$1, data!$A$3:$AI$3,0))</f>
        <v>1940088.7116253446</v>
      </c>
      <c r="J85" s="112">
        <f>INDEX(data!$A$3:$AI$131, MATCH('Table for manuscript'!$C85, data!$C$3:$C$131,0), MATCH('Table for manuscript'!J$1, data!$A$3:$AI$3,0))</f>
        <v>1.3662570331097166</v>
      </c>
      <c r="K85" s="114">
        <f>INDEX(data!$A$3:$AI$131, MATCH('Table for manuscript'!$C85, data!$C$3:$C$131,0), MATCH('Table for manuscript'!K$1, data!$A$3:$AI$3,0))</f>
        <v>0.1</v>
      </c>
      <c r="L85" s="114">
        <f>INDEX(data!$A$3:$AI$131, MATCH('Table for manuscript'!$C85, data!$C$3:$C$131,0), MATCH('Table for manuscript'!L$1, data!$A$3:$AI$3,0))</f>
        <v>0</v>
      </c>
      <c r="M85" s="114">
        <f>INDEX(data!$A$3:$AI$131, MATCH('Table for manuscript'!$C85, data!$C$3:$C$131,0), MATCH('Table for manuscript'!M$1, data!$A$3:$AI$3,0))</f>
        <v>0</v>
      </c>
      <c r="N85" s="114">
        <f>INDEX(data!$A$3:$AI$131, MATCH('Table for manuscript'!$C85, data!$C$3:$C$131,0), MATCH('Table for manuscript'!N$1, data!$A$3:$AI$3,0))</f>
        <v>0</v>
      </c>
      <c r="O85" s="114">
        <f>INDEX(data!$A$3:$AI$131, MATCH('Table for manuscript'!$C85, data!$C$3:$C$131,0), MATCH('Table for manuscript'!O$1, data!$A$3:$AI$3,0))</f>
        <v>0</v>
      </c>
      <c r="P85" s="114">
        <f>INDEX(data!$A$3:$AI$131, MATCH('Table for manuscript'!$C85, data!$C$3:$C$131,0), MATCH('Table for manuscript'!P$1, data!$A$3:$AI$3,0))</f>
        <v>0</v>
      </c>
      <c r="Q85" s="20" t="str">
        <f>INDEX(data!$A$3:$AI$131, MATCH('Table for manuscript'!$C85, data!$C$3:$C$131,0), MATCH('Table for manuscript'!Q$1, data!$A$3:$AI$3,0))</f>
        <v>Community newborn care package (95%)</v>
      </c>
    </row>
    <row r="86" spans="1:17">
      <c r="A86" s="91">
        <v>84</v>
      </c>
      <c r="B86" s="91" t="s">
        <v>103</v>
      </c>
      <c r="C86" s="91" t="s">
        <v>619</v>
      </c>
      <c r="D86" s="110">
        <f>INDEX(data!$A$3:$AI$131, MATCH('Table for manuscript'!$C86, data!$C$3:$C$131,0), MATCH('Table for manuscript'!D$1, data!$A$3:$AI$3,0))</f>
        <v>2.280089931692578E-3</v>
      </c>
      <c r="E86" s="108">
        <f>INDEX(data!$A$3:$AI$131, MATCH('Table for manuscript'!$C86, data!$C$3:$C$131,0), MATCH('Table for manuscript'!E$1, data!$A$3:$AI$3,0))</f>
        <v>0.41298912918336167</v>
      </c>
      <c r="F86" s="109">
        <f>INDEX(data!$A$3:$AI$131, MATCH('Table for manuscript'!$C86, data!$C$3:$C$131,0), MATCH('Table for manuscript'!F$1, data!$A$3:$AI$3,0))</f>
        <v>181.12843859487054</v>
      </c>
      <c r="G86" s="110" t="str">
        <f>INDEX(References!$A$2:$C$58,MATCH(INDEX(data!$A$3:$AI$131, MATCH('Table for manuscript'!$C86, data!$C$3:$C$131,0), MATCH('Table for manuscript'!G$1, data!$A$3:$AI$3,0)), References!$C$2:$C$58,0),2)</f>
        <v>[39]</v>
      </c>
      <c r="H86" s="111">
        <f>INDEX(data!$A$3:$AI$131, MATCH('Table for manuscript'!$C86, data!$C$3:$C$131,0), MATCH('Table for manuscript'!H$1, data!$A$3:$AI$3,0))/100</f>
        <v>0.75</v>
      </c>
      <c r="I86" s="113">
        <f>INDEX(data!$A$3:$AI$131, MATCH('Table for manuscript'!$C86, data!$C$3:$C$131,0), MATCH('Table for manuscript'!I$1, data!$A$3:$AI$3,0))</f>
        <v>9267207.2350796517</v>
      </c>
      <c r="J86" s="112">
        <f>INDEX(data!$A$3:$AI$131, MATCH('Table for manuscript'!$C86, data!$C$3:$C$131,0), MATCH('Table for manuscript'!J$1, data!$A$3:$AI$3,0))</f>
        <v>3.1413939082449684</v>
      </c>
      <c r="K86" s="114">
        <f>INDEX(data!$A$3:$AI$131, MATCH('Table for manuscript'!$C86, data!$C$3:$C$131,0), MATCH('Table for manuscript'!K$1, data!$A$3:$AI$3,0))</f>
        <v>0</v>
      </c>
      <c r="L86" s="114">
        <f>INDEX(data!$A$3:$AI$131, MATCH('Table for manuscript'!$C86, data!$C$3:$C$131,0), MATCH('Table for manuscript'!L$1, data!$A$3:$AI$3,0))</f>
        <v>0</v>
      </c>
      <c r="M86" s="114">
        <f>INDEX(data!$A$3:$AI$131, MATCH('Table for manuscript'!$C86, data!$C$3:$C$131,0), MATCH('Table for manuscript'!M$1, data!$A$3:$AI$3,0))</f>
        <v>0</v>
      </c>
      <c r="N86" s="114">
        <f>INDEX(data!$A$3:$AI$131, MATCH('Table for manuscript'!$C86, data!$C$3:$C$131,0), MATCH('Table for manuscript'!N$1, data!$A$3:$AI$3,0))</f>
        <v>0</v>
      </c>
      <c r="O86" s="114">
        <f>INDEX(data!$A$3:$AI$131, MATCH('Table for manuscript'!$C86, data!$C$3:$C$131,0), MATCH('Table for manuscript'!O$1, data!$A$3:$AI$3,0))</f>
        <v>0</v>
      </c>
      <c r="P86" s="114">
        <f>INDEX(data!$A$3:$AI$131, MATCH('Table for manuscript'!$C86, data!$C$3:$C$131,0), MATCH('Table for manuscript'!P$1, data!$A$3:$AI$3,0))</f>
        <v>0</v>
      </c>
      <c r="Q86" s="20" t="str">
        <f>INDEX(data!$A$3:$AI$131, MATCH('Table for manuscript'!$C86, data!$C$3:$C$131,0), MATCH('Table for manuscript'!Q$1, data!$A$3:$AI$3,0))</f>
        <v>Current trend in condom use (for family planning, HIV and STI prevention) continues through to 2030</v>
      </c>
    </row>
    <row r="87" spans="1:17">
      <c r="A87" s="91">
        <v>85</v>
      </c>
      <c r="B87" s="91" t="s">
        <v>103</v>
      </c>
      <c r="C87" s="91" t="s">
        <v>1211</v>
      </c>
      <c r="D87" s="110">
        <f>INDEX(data!$A$3:$AI$131, MATCH('Table for manuscript'!$C87, data!$C$3:$C$131,0), MATCH('Table for manuscript'!D$1, data!$A$3:$AI$3,0))</f>
        <v>0.18999999999999997</v>
      </c>
      <c r="E87" s="108">
        <f>INDEX(data!$A$3:$AI$131, MATCH('Table for manuscript'!$C87, data!$C$3:$C$131,0), MATCH('Table for manuscript'!E$1, data!$A$3:$AI$3,0))</f>
        <v>22.630091548478845</v>
      </c>
      <c r="F87" s="109">
        <f>INDEX(data!$A$3:$AI$131, MATCH('Table for manuscript'!$C87, data!$C$3:$C$131,0), MATCH('Table for manuscript'!F$1, data!$A$3:$AI$3,0))</f>
        <v>119.10574499199393</v>
      </c>
      <c r="G87" s="110" t="str">
        <f>INDEX(References!$A$2:$C$58,MATCH(INDEX(data!$A$3:$AI$131, MATCH('Table for manuscript'!$C87, data!$C$3:$C$131,0), MATCH('Table for manuscript'!G$1, data!$A$3:$AI$3,0)), References!$C$2:$C$58,0),2)</f>
        <v>[11]</v>
      </c>
      <c r="H87" s="111">
        <f>INDEX(data!$A$3:$AI$131, MATCH('Table for manuscript'!$C87, data!$C$3:$C$131,0), MATCH('Table for manuscript'!H$1, data!$A$3:$AI$3,0))/100</f>
        <v>0.82666669999999998</v>
      </c>
      <c r="I87" s="113">
        <f>INDEX(data!$A$3:$AI$131, MATCH('Table for manuscript'!$C87, data!$C$3:$C$131,0), MATCH('Table for manuscript'!I$1, data!$A$3:$AI$3,0))</f>
        <v>2573730.4292299999</v>
      </c>
      <c r="J87" s="112">
        <f>INDEX(data!$A$3:$AI$131, MATCH('Table for manuscript'!$C87, data!$C$3:$C$131,0), MATCH('Table for manuscript'!J$1, data!$A$3:$AI$3,0))</f>
        <v>1.512</v>
      </c>
      <c r="K87" s="114">
        <f>INDEX(data!$A$3:$AI$131, MATCH('Table for manuscript'!$C87, data!$C$3:$C$131,0), MATCH('Table for manuscript'!K$1, data!$A$3:$AI$3,0))</f>
        <v>0.5</v>
      </c>
      <c r="L87" s="114">
        <f>INDEX(data!$A$3:$AI$131, MATCH('Table for manuscript'!$C87, data!$C$3:$C$131,0), MATCH('Table for manuscript'!L$1, data!$A$3:$AI$3,0))</f>
        <v>0</v>
      </c>
      <c r="M87" s="114">
        <f>INDEX(data!$A$3:$AI$131, MATCH('Table for manuscript'!$C87, data!$C$3:$C$131,0), MATCH('Table for manuscript'!M$1, data!$A$3:$AI$3,0))</f>
        <v>0</v>
      </c>
      <c r="N87" s="114">
        <f>INDEX(data!$A$3:$AI$131, MATCH('Table for manuscript'!$C87, data!$C$3:$C$131,0), MATCH('Table for manuscript'!N$1, data!$A$3:$AI$3,0))</f>
        <v>0</v>
      </c>
      <c r="O87" s="114">
        <f>INDEX(data!$A$3:$AI$131, MATCH('Table for manuscript'!$C87, data!$C$3:$C$131,0), MATCH('Table for manuscript'!O$1, data!$A$3:$AI$3,0))</f>
        <v>0</v>
      </c>
      <c r="P87" s="114">
        <f>INDEX(data!$A$3:$AI$131, MATCH('Table for manuscript'!$C87, data!$C$3:$C$131,0), MATCH('Table for manuscript'!P$1, data!$A$3:$AI$3,0))</f>
        <v>0</v>
      </c>
      <c r="Q87" s="20" t="str">
        <f>INDEX(data!$A$3:$AI$131, MATCH('Table for manuscript'!$C87, data!$C$3:$C$131,0), MATCH('Table for manuscript'!Q$1, data!$A$3:$AI$3,0))</f>
        <v/>
      </c>
    </row>
    <row r="88" spans="1:17">
      <c r="A88" s="91">
        <v>86</v>
      </c>
      <c r="B88" s="91" t="s">
        <v>103</v>
      </c>
      <c r="C88" s="91" t="s">
        <v>132</v>
      </c>
      <c r="D88" s="110">
        <f>INDEX(data!$A$3:$AI$131, MATCH('Table for manuscript'!$C88, data!$C$3:$C$131,0), MATCH('Table for manuscript'!D$1, data!$A$3:$AI$3,0))</f>
        <v>2.0000000000000004E-2</v>
      </c>
      <c r="E88" s="108">
        <f>INDEX(data!$A$3:$AI$131, MATCH('Table for manuscript'!$C88, data!$C$3:$C$131,0), MATCH('Table for manuscript'!E$1, data!$A$3:$AI$3,0))</f>
        <v>27.134878281359807</v>
      </c>
      <c r="F88" s="109">
        <f>INDEX(data!$A$3:$AI$131, MATCH('Table for manuscript'!$C88, data!$C$3:$C$131,0), MATCH('Table for manuscript'!F$1, data!$A$3:$AI$3,0))</f>
        <v>1356.7439140679901</v>
      </c>
      <c r="G88" s="110" t="str">
        <f>INDEX(References!$A$2:$C$58,MATCH(INDEX(data!$A$3:$AI$131, MATCH('Table for manuscript'!$C88, data!$C$3:$C$131,0), MATCH('Table for manuscript'!G$1, data!$A$3:$AI$3,0)), References!$C$2:$C$58,0),2)</f>
        <v>[11]</v>
      </c>
      <c r="H88" s="111">
        <f>INDEX(data!$A$3:$AI$131, MATCH('Table for manuscript'!$C88, data!$C$3:$C$131,0), MATCH('Table for manuscript'!H$1, data!$A$3:$AI$3,0))/100</f>
        <v>1</v>
      </c>
      <c r="I88" s="113">
        <f>INDEX(data!$A$3:$AI$131, MATCH('Table for manuscript'!$C88, data!$C$3:$C$131,0), MATCH('Table for manuscript'!I$1, data!$A$3:$AI$3,0))</f>
        <v>25737.30429</v>
      </c>
      <c r="J88" s="112">
        <f>INDEX(data!$A$3:$AI$131, MATCH('Table for manuscript'!$C88, data!$C$3:$C$131,0), MATCH('Table for manuscript'!J$1, data!$A$3:$AI$3,0))</f>
        <v>27.390561436918414</v>
      </c>
      <c r="K88" s="114">
        <f>INDEX(data!$A$3:$AI$131, MATCH('Table for manuscript'!$C88, data!$C$3:$C$131,0), MATCH('Table for manuscript'!K$1, data!$A$3:$AI$3,0))</f>
        <v>10.5</v>
      </c>
      <c r="L88" s="114">
        <f>INDEX(data!$A$3:$AI$131, MATCH('Table for manuscript'!$C88, data!$C$3:$C$131,0), MATCH('Table for manuscript'!L$1, data!$A$3:$AI$3,0))</f>
        <v>30</v>
      </c>
      <c r="M88" s="114">
        <f>INDEX(data!$A$3:$AI$131, MATCH('Table for manuscript'!$C88, data!$C$3:$C$131,0), MATCH('Table for manuscript'!M$1, data!$A$3:$AI$3,0))</f>
        <v>0</v>
      </c>
      <c r="N88" s="114">
        <f>INDEX(data!$A$3:$AI$131, MATCH('Table for manuscript'!$C88, data!$C$3:$C$131,0), MATCH('Table for manuscript'!N$1, data!$A$3:$AI$3,0))</f>
        <v>0</v>
      </c>
      <c r="O88" s="114">
        <f>INDEX(data!$A$3:$AI$131, MATCH('Table for manuscript'!$C88, data!$C$3:$C$131,0), MATCH('Table for manuscript'!O$1, data!$A$3:$AI$3,0))</f>
        <v>0</v>
      </c>
      <c r="P88" s="114">
        <f>INDEX(data!$A$3:$AI$131, MATCH('Table for manuscript'!$C88, data!$C$3:$C$131,0), MATCH('Table for manuscript'!P$1, data!$A$3:$AI$3,0))</f>
        <v>0</v>
      </c>
      <c r="Q88" s="20" t="str">
        <f>INDEX(data!$A$3:$AI$131, MATCH('Table for manuscript'!$C88, data!$C$3:$C$131,0), MATCH('Table for manuscript'!Q$1, data!$A$3:$AI$3,0))</f>
        <v/>
      </c>
    </row>
    <row r="89" spans="1:17">
      <c r="A89" s="91">
        <v>87</v>
      </c>
      <c r="B89" s="91" t="s">
        <v>103</v>
      </c>
      <c r="C89" s="91" t="s">
        <v>1205</v>
      </c>
      <c r="D89" s="110">
        <f>INDEX(data!$A$3:$AI$131, MATCH('Table for manuscript'!$C89, data!$C$3:$C$131,0), MATCH('Table for manuscript'!D$1, data!$A$3:$AI$3,0))</f>
        <v>0.37</v>
      </c>
      <c r="E89" s="108">
        <f>INDEX(data!$A$3:$AI$131, MATCH('Table for manuscript'!$C89, data!$C$3:$C$131,0), MATCH('Table for manuscript'!E$1, data!$A$3:$AI$3,0))</f>
        <v>-57.170159999999996</v>
      </c>
      <c r="F89" s="109">
        <f>INDEX(data!$A$3:$AI$131, MATCH('Table for manuscript'!$C89, data!$C$3:$C$131,0), MATCH('Table for manuscript'!F$1, data!$A$3:$AI$3,0))</f>
        <v>-154.51394594594595</v>
      </c>
      <c r="G89" s="110" t="str">
        <f>INDEX(References!$A$2:$C$58,MATCH(INDEX(data!$A$3:$AI$131, MATCH('Table for manuscript'!$C89, data!$C$3:$C$131,0), MATCH('Table for manuscript'!G$1, data!$A$3:$AI$3,0)), References!$C$2:$C$58,0),2)</f>
        <v>[40]</v>
      </c>
      <c r="H89" s="111">
        <f>INDEX(data!$A$3:$AI$131, MATCH('Table for manuscript'!$C89, data!$C$3:$C$131,0), MATCH('Table for manuscript'!H$1, data!$A$3:$AI$3,0))/100</f>
        <v>0.72900000000000009</v>
      </c>
      <c r="I89" s="113">
        <f>INDEX(data!$A$3:$AI$131, MATCH('Table for manuscript'!$C89, data!$C$3:$C$131,0), MATCH('Table for manuscript'!I$1, data!$A$3:$AI$3,0))</f>
        <v>351977.55185185187</v>
      </c>
      <c r="J89" s="112">
        <f>INDEX(data!$A$3:$AI$131, MATCH('Table for manuscript'!$C89, data!$C$3:$C$131,0), MATCH('Table for manuscript'!J$1, data!$A$3:$AI$3,0))</f>
        <v>4.95</v>
      </c>
      <c r="K89" s="114">
        <f>INDEX(data!$A$3:$AI$131, MATCH('Table for manuscript'!$C89, data!$C$3:$C$131,0), MATCH('Table for manuscript'!K$1, data!$A$3:$AI$3,0))</f>
        <v>60</v>
      </c>
      <c r="L89" s="114">
        <f>INDEX(data!$A$3:$AI$131, MATCH('Table for manuscript'!$C89, data!$C$3:$C$131,0), MATCH('Table for manuscript'!L$1, data!$A$3:$AI$3,0))</f>
        <v>18</v>
      </c>
      <c r="M89" s="114">
        <f>INDEX(data!$A$3:$AI$131, MATCH('Table for manuscript'!$C89, data!$C$3:$C$131,0), MATCH('Table for manuscript'!M$1, data!$A$3:$AI$3,0))</f>
        <v>2.5</v>
      </c>
      <c r="N89" s="114">
        <f>INDEX(data!$A$3:$AI$131, MATCH('Table for manuscript'!$C89, data!$C$3:$C$131,0), MATCH('Table for manuscript'!N$1, data!$A$3:$AI$3,0))</f>
        <v>0</v>
      </c>
      <c r="O89" s="114">
        <f>INDEX(data!$A$3:$AI$131, MATCH('Table for manuscript'!$C89, data!$C$3:$C$131,0), MATCH('Table for manuscript'!O$1, data!$A$3:$AI$3,0))</f>
        <v>0</v>
      </c>
      <c r="P89" s="114">
        <f>INDEX(data!$A$3:$AI$131, MATCH('Table for manuscript'!$C89, data!$C$3:$C$131,0), MATCH('Table for manuscript'!P$1, data!$A$3:$AI$3,0))</f>
        <v>0</v>
      </c>
      <c r="Q89" s="20" t="str">
        <f>INDEX(data!$A$3:$AI$131, MATCH('Table for manuscript'!$C89, data!$C$3:$C$131,0), MATCH('Table for manuscript'!Q$1, data!$A$3:$AI$3,0))</f>
        <v>Universal access to modern contraceptives</v>
      </c>
    </row>
    <row r="90" spans="1:17">
      <c r="A90" s="91">
        <v>88</v>
      </c>
      <c r="B90" s="91" t="s">
        <v>103</v>
      </c>
      <c r="C90" s="91" t="s">
        <v>1185</v>
      </c>
      <c r="D90" s="110">
        <f>INDEX(data!$A$3:$AI$131, MATCH('Table for manuscript'!$C90, data!$C$3:$C$131,0), MATCH('Table for manuscript'!D$1, data!$A$3:$AI$3,0))</f>
        <v>7.0200000000000005</v>
      </c>
      <c r="E90" s="108">
        <f>INDEX(data!$A$3:$AI$131, MATCH('Table for manuscript'!$C90, data!$C$3:$C$131,0), MATCH('Table for manuscript'!E$1, data!$A$3:$AI$3,0))</f>
        <v>402.61259999999999</v>
      </c>
      <c r="F90" s="109">
        <f>INDEX(data!$A$3:$AI$131, MATCH('Table for manuscript'!$C90, data!$C$3:$C$131,0), MATCH('Table for manuscript'!F$1, data!$A$3:$AI$3,0))</f>
        <v>57.352222222222217</v>
      </c>
      <c r="G90" s="110" t="str">
        <f>INDEX(References!$A$2:$C$58,MATCH(INDEX(data!$A$3:$AI$131, MATCH('Table for manuscript'!$C90, data!$C$3:$C$131,0), MATCH('Table for manuscript'!G$1, data!$A$3:$AI$3,0)), References!$C$2:$C$58,0),2)</f>
        <v>[41]</v>
      </c>
      <c r="H90" s="111">
        <f>INDEX(data!$A$3:$AI$131, MATCH('Table for manuscript'!$C90, data!$C$3:$C$131,0), MATCH('Table for manuscript'!H$1, data!$A$3:$AI$3,0))/100</f>
        <v>0.25800000000000001</v>
      </c>
      <c r="I90" s="113">
        <f>INDEX(data!$A$3:$AI$131, MATCH('Table for manuscript'!$C90, data!$C$3:$C$131,0), MATCH('Table for manuscript'!I$1, data!$A$3:$AI$3,0))</f>
        <v>10224.200000000001</v>
      </c>
      <c r="J90" s="112">
        <f>INDEX(data!$A$3:$AI$131, MATCH('Table for manuscript'!$C90, data!$C$3:$C$131,0), MATCH('Table for manuscript'!J$1, data!$A$3:$AI$3,0))</f>
        <v>48.704999999999998</v>
      </c>
      <c r="K90" s="114">
        <f>INDEX(data!$A$3:$AI$131, MATCH('Table for manuscript'!$C90, data!$C$3:$C$131,0), MATCH('Table for manuscript'!K$1, data!$A$3:$AI$3,0))</f>
        <v>3.6</v>
      </c>
      <c r="L90" s="114">
        <f>INDEX(data!$A$3:$AI$131, MATCH('Table for manuscript'!$C90, data!$C$3:$C$131,0), MATCH('Table for manuscript'!L$1, data!$A$3:$AI$3,0))</f>
        <v>10.8</v>
      </c>
      <c r="M90" s="114">
        <f>INDEX(data!$A$3:$AI$131, MATCH('Table for manuscript'!$C90, data!$C$3:$C$131,0), MATCH('Table for manuscript'!M$1, data!$A$3:$AI$3,0))</f>
        <v>0</v>
      </c>
      <c r="N90" s="114">
        <f>INDEX(data!$A$3:$AI$131, MATCH('Table for manuscript'!$C90, data!$C$3:$C$131,0), MATCH('Table for manuscript'!N$1, data!$A$3:$AI$3,0))</f>
        <v>0</v>
      </c>
      <c r="O90" s="114">
        <f>INDEX(data!$A$3:$AI$131, MATCH('Table for manuscript'!$C90, data!$C$3:$C$131,0), MATCH('Table for manuscript'!O$1, data!$A$3:$AI$3,0))</f>
        <v>0</v>
      </c>
      <c r="P90" s="114">
        <f>INDEX(data!$A$3:$AI$131, MATCH('Table for manuscript'!$C90, data!$C$3:$C$131,0), MATCH('Table for manuscript'!P$1, data!$A$3:$AI$3,0))</f>
        <v>0</v>
      </c>
      <c r="Q90" s="20" t="str">
        <f>INDEX(data!$A$3:$AI$131, MATCH('Table for manuscript'!$C90, data!$C$3:$C$131,0), MATCH('Table for manuscript'!Q$1, data!$A$3:$AI$3,0))</f>
        <v>Fistula repair surgery</v>
      </c>
    </row>
    <row r="91" spans="1:17">
      <c r="A91" s="91">
        <v>89</v>
      </c>
      <c r="B91" s="91" t="s">
        <v>103</v>
      </c>
      <c r="C91" s="91" t="s">
        <v>173</v>
      </c>
      <c r="D91" s="110">
        <f>INDEX(data!$A$3:$AI$131, MATCH('Table for manuscript'!$C91, data!$C$3:$C$131,0), MATCH('Table for manuscript'!D$1, data!$A$3:$AI$3,0))</f>
        <v>0.1</v>
      </c>
      <c r="E91" s="108">
        <f>INDEX(data!$A$3:$AI$131, MATCH('Table for manuscript'!$C91, data!$C$3:$C$131,0), MATCH('Table for manuscript'!E$1, data!$A$3:$AI$3,0))</f>
        <v>22.879331798043982</v>
      </c>
      <c r="F91" s="109">
        <f>INDEX(data!$A$3:$AI$131, MATCH('Table for manuscript'!$C91, data!$C$3:$C$131,0), MATCH('Table for manuscript'!F$1, data!$A$3:$AI$3,0))</f>
        <v>228.79331798043981</v>
      </c>
      <c r="G91" s="110" t="str">
        <f>INDEX(References!$A$2:$C$58,MATCH(INDEX(data!$A$3:$AI$131, MATCH('Table for manuscript'!$C91, data!$C$3:$C$131,0), MATCH('Table for manuscript'!G$1, data!$A$3:$AI$3,0)), References!$C$2:$C$58,0),2)</f>
        <v>[11]</v>
      </c>
      <c r="H91" s="111">
        <f>INDEX(data!$A$3:$AI$131, MATCH('Table for manuscript'!$C91, data!$C$3:$C$131,0), MATCH('Table for manuscript'!H$1, data!$A$3:$AI$3,0))/100</f>
        <v>0.3403101</v>
      </c>
      <c r="I91" s="113">
        <f>INDEX(data!$A$3:$AI$131, MATCH('Table for manuscript'!$C91, data!$C$3:$C$131,0), MATCH('Table for manuscript'!I$1, data!$A$3:$AI$3,0))</f>
        <v>257373.04290998122</v>
      </c>
      <c r="J91" s="112">
        <f>INDEX(data!$A$3:$AI$131, MATCH('Table for manuscript'!$C91, data!$C$3:$C$131,0), MATCH('Table for manuscript'!J$1, data!$A$3:$AI$3,0))</f>
        <v>0.14959018610690325</v>
      </c>
      <c r="K91" s="114">
        <f>INDEX(data!$A$3:$AI$131, MATCH('Table for manuscript'!$C91, data!$C$3:$C$131,0), MATCH('Table for manuscript'!K$1, data!$A$3:$AI$3,0))</f>
        <v>0.5</v>
      </c>
      <c r="L91" s="114">
        <f>INDEX(data!$A$3:$AI$131, MATCH('Table for manuscript'!$C91, data!$C$3:$C$131,0), MATCH('Table for manuscript'!L$1, data!$A$3:$AI$3,0))</f>
        <v>0</v>
      </c>
      <c r="M91" s="114">
        <f>INDEX(data!$A$3:$AI$131, MATCH('Table for manuscript'!$C91, data!$C$3:$C$131,0), MATCH('Table for manuscript'!M$1, data!$A$3:$AI$3,0))</f>
        <v>0</v>
      </c>
      <c r="N91" s="114">
        <f>INDEX(data!$A$3:$AI$131, MATCH('Table for manuscript'!$C91, data!$C$3:$C$131,0), MATCH('Table for manuscript'!N$1, data!$A$3:$AI$3,0))</f>
        <v>0</v>
      </c>
      <c r="O91" s="114">
        <f>INDEX(data!$A$3:$AI$131, MATCH('Table for manuscript'!$C91, data!$C$3:$C$131,0), MATCH('Table for manuscript'!O$1, data!$A$3:$AI$3,0))</f>
        <v>0</v>
      </c>
      <c r="P91" s="114">
        <f>INDEX(data!$A$3:$AI$131, MATCH('Table for manuscript'!$C91, data!$C$3:$C$131,0), MATCH('Table for manuscript'!P$1, data!$A$3:$AI$3,0))</f>
        <v>0</v>
      </c>
      <c r="Q91" s="20" t="str">
        <f>INDEX(data!$A$3:$AI$131, MATCH('Table for manuscript'!$C91, data!$C$3:$C$131,0), MATCH('Table for manuscript'!Q$1, data!$A$3:$AI$3,0))</f>
        <v/>
      </c>
    </row>
    <row r="92" spans="1:17">
      <c r="A92" s="91">
        <v>90</v>
      </c>
      <c r="B92" s="91" t="s">
        <v>103</v>
      </c>
      <c r="C92" s="91" t="s">
        <v>1203</v>
      </c>
      <c r="D92" s="110">
        <f>INDEX(data!$A$3:$AI$131, MATCH('Table for manuscript'!$C92, data!$C$3:$C$131,0), MATCH('Table for manuscript'!D$1, data!$A$3:$AI$3,0))</f>
        <v>0.37</v>
      </c>
      <c r="E92" s="108">
        <f>INDEX(data!$A$3:$AI$131, MATCH('Table for manuscript'!$C92, data!$C$3:$C$131,0), MATCH('Table for manuscript'!E$1, data!$A$3:$AI$3,0))</f>
        <v>-57.170159999999996</v>
      </c>
      <c r="F92" s="109">
        <f>INDEX(data!$A$3:$AI$131, MATCH('Table for manuscript'!$C92, data!$C$3:$C$131,0), MATCH('Table for manuscript'!F$1, data!$A$3:$AI$3,0))</f>
        <v>-154.51394594594595</v>
      </c>
      <c r="G92" s="110" t="str">
        <f>INDEX(References!$A$2:$C$58,MATCH(INDEX(data!$A$3:$AI$131, MATCH('Table for manuscript'!$C92, data!$C$3:$C$131,0), MATCH('Table for manuscript'!G$1, data!$A$3:$AI$3,0)), References!$C$2:$C$58,0),2)</f>
        <v>[40]</v>
      </c>
      <c r="H92" s="111">
        <f>INDEX(data!$A$3:$AI$131, MATCH('Table for manuscript'!$C92, data!$C$3:$C$131,0), MATCH('Table for manuscript'!H$1, data!$A$3:$AI$3,0))/100</f>
        <v>0.72900000000000009</v>
      </c>
      <c r="I92" s="113">
        <f>INDEX(data!$A$3:$AI$131, MATCH('Table for manuscript'!$C92, data!$C$3:$C$131,0), MATCH('Table for manuscript'!I$1, data!$A$3:$AI$3,0))</f>
        <v>70395.510370370379</v>
      </c>
      <c r="J92" s="112">
        <f>INDEX(data!$A$3:$AI$131, MATCH('Table for manuscript'!$C92, data!$C$3:$C$131,0), MATCH('Table for manuscript'!J$1, data!$A$3:$AI$3,0))</f>
        <v>34.6</v>
      </c>
      <c r="K92" s="114">
        <f>INDEX(data!$A$3:$AI$131, MATCH('Table for manuscript'!$C92, data!$C$3:$C$131,0), MATCH('Table for manuscript'!K$1, data!$A$3:$AI$3,0))</f>
        <v>0</v>
      </c>
      <c r="L92" s="114">
        <f>INDEX(data!$A$3:$AI$131, MATCH('Table for manuscript'!$C92, data!$C$3:$C$131,0), MATCH('Table for manuscript'!L$1, data!$A$3:$AI$3,0))</f>
        <v>10</v>
      </c>
      <c r="M92" s="114">
        <f>INDEX(data!$A$3:$AI$131, MATCH('Table for manuscript'!$C92, data!$C$3:$C$131,0), MATCH('Table for manuscript'!M$1, data!$A$3:$AI$3,0))</f>
        <v>0</v>
      </c>
      <c r="N92" s="114">
        <f>INDEX(data!$A$3:$AI$131, MATCH('Table for manuscript'!$C92, data!$C$3:$C$131,0), MATCH('Table for manuscript'!N$1, data!$A$3:$AI$3,0))</f>
        <v>0</v>
      </c>
      <c r="O92" s="114">
        <f>INDEX(data!$A$3:$AI$131, MATCH('Table for manuscript'!$C92, data!$C$3:$C$131,0), MATCH('Table for manuscript'!O$1, data!$A$3:$AI$3,0))</f>
        <v>0</v>
      </c>
      <c r="P92" s="114">
        <f>INDEX(data!$A$3:$AI$131, MATCH('Table for manuscript'!$C92, data!$C$3:$C$131,0), MATCH('Table for manuscript'!P$1, data!$A$3:$AI$3,0))</f>
        <v>0</v>
      </c>
      <c r="Q92" s="20" t="str">
        <f>INDEX(data!$A$3:$AI$131, MATCH('Table for manuscript'!$C92, data!$C$3:$C$131,0), MATCH('Table for manuscript'!Q$1, data!$A$3:$AI$3,0))</f>
        <v>Universal access to modern contraceptives</v>
      </c>
    </row>
    <row r="93" spans="1:17">
      <c r="A93" s="91">
        <v>91</v>
      </c>
      <c r="B93" s="91" t="s">
        <v>103</v>
      </c>
      <c r="C93" s="91" t="s">
        <v>222</v>
      </c>
      <c r="D93" s="110">
        <f>INDEX(data!$A$3:$AI$131, MATCH('Table for manuscript'!$C93, data!$C$3:$C$131,0), MATCH('Table for manuscript'!D$1, data!$A$3:$AI$3,0))</f>
        <v>7.31</v>
      </c>
      <c r="E93" s="108">
        <f>INDEX(data!$A$3:$AI$131, MATCH('Table for manuscript'!$C93, data!$C$3:$C$131,0), MATCH('Table for manuscript'!E$1, data!$A$3:$AI$3,0))</f>
        <v>22.487009182987745</v>
      </c>
      <c r="F93" s="109">
        <f>INDEX(data!$A$3:$AI$131, MATCH('Table for manuscript'!$C93, data!$C$3:$C$131,0), MATCH('Table for manuscript'!F$1, data!$A$3:$AI$3,0))</f>
        <v>3.0761982466467503</v>
      </c>
      <c r="G93" s="110" t="str">
        <f>INDEX(References!$A$2:$C$58,MATCH(INDEX(data!$A$3:$AI$131, MATCH('Table for manuscript'!$C93, data!$C$3:$C$131,0), MATCH('Table for manuscript'!G$1, data!$A$3:$AI$3,0)), References!$C$2:$C$58,0),2)</f>
        <v>[11]</v>
      </c>
      <c r="H93" s="111">
        <f>INDEX(data!$A$3:$AI$131, MATCH('Table for manuscript'!$C93, data!$C$3:$C$131,0), MATCH('Table for manuscript'!H$1, data!$A$3:$AI$3,0))/100</f>
        <v>0.44017270000000003</v>
      </c>
      <c r="I93" s="113">
        <f>INDEX(data!$A$3:$AI$131, MATCH('Table for manuscript'!$C93, data!$C$3:$C$131,0), MATCH('Table for manuscript'!I$1, data!$A$3:$AI$3,0))</f>
        <v>97004.435577217751</v>
      </c>
      <c r="J93" s="112">
        <f>INDEX(data!$A$3:$AI$131, MATCH('Table for manuscript'!$C93, data!$C$3:$C$131,0), MATCH('Table for manuscript'!J$1, data!$A$3:$AI$3,0))</f>
        <v>3.4904376758277426E-3</v>
      </c>
      <c r="K93" s="114">
        <f>INDEX(data!$A$3:$AI$131, MATCH('Table for manuscript'!$C93, data!$C$3:$C$131,0), MATCH('Table for manuscript'!K$1, data!$A$3:$AI$3,0))</f>
        <v>24</v>
      </c>
      <c r="L93" s="114">
        <f>INDEX(data!$A$3:$AI$131, MATCH('Table for manuscript'!$C93, data!$C$3:$C$131,0), MATCH('Table for manuscript'!L$1, data!$A$3:$AI$3,0))</f>
        <v>0.4</v>
      </c>
      <c r="M93" s="114">
        <f>INDEX(data!$A$3:$AI$131, MATCH('Table for manuscript'!$C93, data!$C$3:$C$131,0), MATCH('Table for manuscript'!M$1, data!$A$3:$AI$3,0))</f>
        <v>0</v>
      </c>
      <c r="N93" s="114">
        <f>INDEX(data!$A$3:$AI$131, MATCH('Table for manuscript'!$C93, data!$C$3:$C$131,0), MATCH('Table for manuscript'!N$1, data!$A$3:$AI$3,0))</f>
        <v>0</v>
      </c>
      <c r="O93" s="114">
        <f>INDEX(data!$A$3:$AI$131, MATCH('Table for manuscript'!$C93, data!$C$3:$C$131,0), MATCH('Table for manuscript'!O$1, data!$A$3:$AI$3,0))</f>
        <v>0</v>
      </c>
      <c r="P93" s="114">
        <f>INDEX(data!$A$3:$AI$131, MATCH('Table for manuscript'!$C93, data!$C$3:$C$131,0), MATCH('Table for manuscript'!P$1, data!$A$3:$AI$3,0))</f>
        <v>0</v>
      </c>
      <c r="Q93" s="20" t="str">
        <f>INDEX(data!$A$3:$AI$131, MATCH('Table for manuscript'!$C93, data!$C$3:$C$131,0), MATCH('Table for manuscript'!Q$1, data!$A$3:$AI$3,0))</f>
        <v/>
      </c>
    </row>
    <row r="94" spans="1:17">
      <c r="A94" s="91">
        <v>92</v>
      </c>
      <c r="B94" s="91" t="s">
        <v>103</v>
      </c>
      <c r="C94" s="91" t="s">
        <v>1199</v>
      </c>
      <c r="D94" s="110">
        <f>INDEX(data!$A$3:$AI$131, MATCH('Table for manuscript'!$C94, data!$C$3:$C$131,0), MATCH('Table for manuscript'!D$1, data!$A$3:$AI$3,0))</f>
        <v>0.37</v>
      </c>
      <c r="E94" s="108">
        <f>INDEX(data!$A$3:$AI$131, MATCH('Table for manuscript'!$C94, data!$C$3:$C$131,0), MATCH('Table for manuscript'!E$1, data!$A$3:$AI$3,0))</f>
        <v>-57.170159999999996</v>
      </c>
      <c r="F94" s="109">
        <f>INDEX(data!$A$3:$AI$131, MATCH('Table for manuscript'!$C94, data!$C$3:$C$131,0), MATCH('Table for manuscript'!F$1, data!$A$3:$AI$3,0))</f>
        <v>-154.51394594594595</v>
      </c>
      <c r="G94" s="110" t="str">
        <f>INDEX(References!$A$2:$C$58,MATCH(INDEX(data!$A$3:$AI$131, MATCH('Table for manuscript'!$C94, data!$C$3:$C$131,0), MATCH('Table for manuscript'!G$1, data!$A$3:$AI$3,0)), References!$C$2:$C$58,0),2)</f>
        <v>[40]</v>
      </c>
      <c r="H94" s="111">
        <f>INDEX(data!$A$3:$AI$131, MATCH('Table for manuscript'!$C94, data!$C$3:$C$131,0), MATCH('Table for manuscript'!H$1, data!$A$3:$AI$3,0))/100</f>
        <v>0.72900000000000009</v>
      </c>
      <c r="I94" s="113">
        <f>INDEX(data!$A$3:$AI$131, MATCH('Table for manuscript'!$C94, data!$C$3:$C$131,0), MATCH('Table for manuscript'!I$1, data!$A$3:$AI$3,0))</f>
        <v>3167797.9666666663</v>
      </c>
      <c r="J94" s="112">
        <f>INDEX(data!$A$3:$AI$131, MATCH('Table for manuscript'!$C94, data!$C$3:$C$131,0), MATCH('Table for manuscript'!J$1, data!$A$3:$AI$3,0))</f>
        <v>5.42</v>
      </c>
      <c r="K94" s="114">
        <f>INDEX(data!$A$3:$AI$131, MATCH('Table for manuscript'!$C94, data!$C$3:$C$131,0), MATCH('Table for manuscript'!K$1, data!$A$3:$AI$3,0))</f>
        <v>0</v>
      </c>
      <c r="L94" s="114">
        <f>INDEX(data!$A$3:$AI$131, MATCH('Table for manuscript'!$C94, data!$C$3:$C$131,0), MATCH('Table for manuscript'!L$1, data!$A$3:$AI$3,0))</f>
        <v>10</v>
      </c>
      <c r="M94" s="114">
        <f>INDEX(data!$A$3:$AI$131, MATCH('Table for manuscript'!$C94, data!$C$3:$C$131,0), MATCH('Table for manuscript'!M$1, data!$A$3:$AI$3,0))</f>
        <v>0</v>
      </c>
      <c r="N94" s="114">
        <f>INDEX(data!$A$3:$AI$131, MATCH('Table for manuscript'!$C94, data!$C$3:$C$131,0), MATCH('Table for manuscript'!N$1, data!$A$3:$AI$3,0))</f>
        <v>0</v>
      </c>
      <c r="O94" s="114">
        <f>INDEX(data!$A$3:$AI$131, MATCH('Table for manuscript'!$C94, data!$C$3:$C$131,0), MATCH('Table for manuscript'!O$1, data!$A$3:$AI$3,0))</f>
        <v>0</v>
      </c>
      <c r="P94" s="114">
        <f>INDEX(data!$A$3:$AI$131, MATCH('Table for manuscript'!$C94, data!$C$3:$C$131,0), MATCH('Table for manuscript'!P$1, data!$A$3:$AI$3,0))</f>
        <v>0</v>
      </c>
      <c r="Q94" s="20" t="str">
        <f>INDEX(data!$A$3:$AI$131, MATCH('Table for manuscript'!$C94, data!$C$3:$C$131,0), MATCH('Table for manuscript'!Q$1, data!$A$3:$AI$3,0))</f>
        <v>Universal access to modern contraceptives</v>
      </c>
    </row>
    <row r="95" spans="1:17">
      <c r="A95" s="91">
        <v>93</v>
      </c>
      <c r="B95" s="91" t="s">
        <v>103</v>
      </c>
      <c r="C95" s="91" t="s">
        <v>1201</v>
      </c>
      <c r="D95" s="110">
        <f>INDEX(data!$A$3:$AI$131, MATCH('Table for manuscript'!$C95, data!$C$3:$C$131,0), MATCH('Table for manuscript'!D$1, data!$A$3:$AI$3,0))</f>
        <v>0.37</v>
      </c>
      <c r="E95" s="108">
        <f>INDEX(data!$A$3:$AI$131, MATCH('Table for manuscript'!$C95, data!$C$3:$C$131,0), MATCH('Table for manuscript'!E$1, data!$A$3:$AI$3,0))</f>
        <v>-57.170159999999996</v>
      </c>
      <c r="F95" s="109">
        <f>INDEX(data!$A$3:$AI$131, MATCH('Table for manuscript'!$C95, data!$C$3:$C$131,0), MATCH('Table for manuscript'!F$1, data!$A$3:$AI$3,0))</f>
        <v>-154.51394594594595</v>
      </c>
      <c r="G95" s="110" t="str">
        <f>INDEX(References!$A$2:$C$58,MATCH(INDEX(data!$A$3:$AI$131, MATCH('Table for manuscript'!$C95, data!$C$3:$C$131,0), MATCH('Table for manuscript'!G$1, data!$A$3:$AI$3,0)), References!$C$2:$C$58,0),2)</f>
        <v>[40]</v>
      </c>
      <c r="H95" s="111">
        <f>INDEX(data!$A$3:$AI$131, MATCH('Table for manuscript'!$C95, data!$C$3:$C$131,0), MATCH('Table for manuscript'!H$1, data!$A$3:$AI$3,0))/100</f>
        <v>0.72900000000000009</v>
      </c>
      <c r="I95" s="113">
        <f>INDEX(data!$A$3:$AI$131, MATCH('Table for manuscript'!$C95, data!$C$3:$C$131,0), MATCH('Table for manuscript'!I$1, data!$A$3:$AI$3,0))</f>
        <v>281582.04148148152</v>
      </c>
      <c r="J95" s="112">
        <f>INDEX(data!$A$3:$AI$131, MATCH('Table for manuscript'!$C95, data!$C$3:$C$131,0), MATCH('Table for manuscript'!J$1, data!$A$3:$AI$3,0))</f>
        <v>1.66</v>
      </c>
      <c r="K95" s="114">
        <f>INDEX(data!$A$3:$AI$131, MATCH('Table for manuscript'!$C95, data!$C$3:$C$131,0), MATCH('Table for manuscript'!K$1, data!$A$3:$AI$3,0))</f>
        <v>0</v>
      </c>
      <c r="L95" s="114">
        <f>INDEX(data!$A$3:$AI$131, MATCH('Table for manuscript'!$C95, data!$C$3:$C$131,0), MATCH('Table for manuscript'!L$1, data!$A$3:$AI$3,0))</f>
        <v>10</v>
      </c>
      <c r="M95" s="114">
        <f>INDEX(data!$A$3:$AI$131, MATCH('Table for manuscript'!$C95, data!$C$3:$C$131,0), MATCH('Table for manuscript'!M$1, data!$A$3:$AI$3,0))</f>
        <v>0</v>
      </c>
      <c r="N95" s="114">
        <f>INDEX(data!$A$3:$AI$131, MATCH('Table for manuscript'!$C95, data!$C$3:$C$131,0), MATCH('Table for manuscript'!N$1, data!$A$3:$AI$3,0))</f>
        <v>0</v>
      </c>
      <c r="O95" s="114">
        <f>INDEX(data!$A$3:$AI$131, MATCH('Table for manuscript'!$C95, data!$C$3:$C$131,0), MATCH('Table for manuscript'!O$1, data!$A$3:$AI$3,0))</f>
        <v>0</v>
      </c>
      <c r="P95" s="114">
        <f>INDEX(data!$A$3:$AI$131, MATCH('Table for manuscript'!$C95, data!$C$3:$C$131,0), MATCH('Table for manuscript'!P$1, data!$A$3:$AI$3,0))</f>
        <v>0</v>
      </c>
      <c r="Q95" s="20" t="str">
        <f>INDEX(data!$A$3:$AI$131, MATCH('Table for manuscript'!$C95, data!$C$3:$C$131,0), MATCH('Table for manuscript'!Q$1, data!$A$3:$AI$3,0))</f>
        <v>Universal access to modern contraceptives</v>
      </c>
    </row>
    <row r="96" spans="1:17">
      <c r="A96" s="91">
        <v>94</v>
      </c>
      <c r="B96" s="91" t="s">
        <v>103</v>
      </c>
      <c r="C96" s="91" t="s">
        <v>202</v>
      </c>
      <c r="D96" s="110">
        <f>INDEX(data!$A$3:$AI$131, MATCH('Table for manuscript'!$C96, data!$C$3:$C$131,0), MATCH('Table for manuscript'!D$1, data!$A$3:$AI$3,0))</f>
        <v>1.83</v>
      </c>
      <c r="E96" s="108">
        <f>INDEX(data!$A$3:$AI$131, MATCH('Table for manuscript'!$C96, data!$C$3:$C$131,0), MATCH('Table for manuscript'!E$1, data!$A$3:$AI$3,0))</f>
        <v>22.487009182987745</v>
      </c>
      <c r="F96" s="109">
        <f>INDEX(data!$A$3:$AI$131, MATCH('Table for manuscript'!$C96, data!$C$3:$C$131,0), MATCH('Table for manuscript'!F$1, data!$A$3:$AI$3,0))</f>
        <v>12.287983160102591</v>
      </c>
      <c r="G96" s="110" t="str">
        <f>INDEX(References!$A$2:$C$58,MATCH(INDEX(data!$A$3:$AI$131, MATCH('Table for manuscript'!$C96, data!$C$3:$C$131,0), MATCH('Table for manuscript'!G$1, data!$A$3:$AI$3,0)), References!$C$2:$C$58,0),2)</f>
        <v>[11]</v>
      </c>
      <c r="H96" s="111">
        <f>INDEX(data!$A$3:$AI$131, MATCH('Table for manuscript'!$C96, data!$C$3:$C$131,0), MATCH('Table for manuscript'!H$1, data!$A$3:$AI$3,0))/100</f>
        <v>0.6</v>
      </c>
      <c r="I96" s="113">
        <f>INDEX(data!$A$3:$AI$131, MATCH('Table for manuscript'!$C96, data!$C$3:$C$131,0), MATCH('Table for manuscript'!I$1, data!$A$3:$AI$3,0))</f>
        <v>380028.14449999999</v>
      </c>
      <c r="J96" s="112">
        <f>INDEX(data!$A$3:$AI$131, MATCH('Table for manuscript'!$C96, data!$C$3:$C$131,0), MATCH('Table for manuscript'!J$1, data!$A$3:$AI$3,0))</f>
        <v>1E-35</v>
      </c>
      <c r="K96" s="114">
        <f>INDEX(data!$A$3:$AI$131, MATCH('Table for manuscript'!$C96, data!$C$3:$C$131,0), MATCH('Table for manuscript'!K$1, data!$A$3:$AI$3,0))</f>
        <v>0</v>
      </c>
      <c r="L96" s="114">
        <f>INDEX(data!$A$3:$AI$131, MATCH('Table for manuscript'!$C96, data!$C$3:$C$131,0), MATCH('Table for manuscript'!L$1, data!$A$3:$AI$3,0))</f>
        <v>0</v>
      </c>
      <c r="M96" s="114">
        <f>INDEX(data!$A$3:$AI$131, MATCH('Table for manuscript'!$C96, data!$C$3:$C$131,0), MATCH('Table for manuscript'!M$1, data!$A$3:$AI$3,0))</f>
        <v>0</v>
      </c>
      <c r="N96" s="114">
        <f>INDEX(data!$A$3:$AI$131, MATCH('Table for manuscript'!$C96, data!$C$3:$C$131,0), MATCH('Table for manuscript'!N$1, data!$A$3:$AI$3,0))</f>
        <v>0</v>
      </c>
      <c r="O96" s="114">
        <f>INDEX(data!$A$3:$AI$131, MATCH('Table for manuscript'!$C96, data!$C$3:$C$131,0), MATCH('Table for manuscript'!O$1, data!$A$3:$AI$3,0))</f>
        <v>0</v>
      </c>
      <c r="P96" s="114">
        <f>INDEX(data!$A$3:$AI$131, MATCH('Table for manuscript'!$C96, data!$C$3:$C$131,0), MATCH('Table for manuscript'!P$1, data!$A$3:$AI$3,0))</f>
        <v>0</v>
      </c>
      <c r="Q96" s="20" t="str">
        <f>INDEX(data!$A$3:$AI$131, MATCH('Table for manuscript'!$C96, data!$C$3:$C$131,0), MATCH('Table for manuscript'!Q$1, data!$A$3:$AI$3,0))</f>
        <v/>
      </c>
    </row>
    <row r="97" spans="1:17">
      <c r="A97" s="91">
        <v>95</v>
      </c>
      <c r="B97" s="91" t="s">
        <v>103</v>
      </c>
      <c r="C97" s="91" t="s">
        <v>175</v>
      </c>
      <c r="D97" s="110" t="e">
        <f>INDEX(data!$A$3:$AI$131, MATCH('Table for manuscript'!$C97, data!$C$3:$C$131,0), MATCH('Table for manuscript'!D$1, data!$A$3:$AI$3,0))</f>
        <v>#N/A</v>
      </c>
      <c r="E97" s="108" t="e">
        <f>INDEX(data!$A$3:$AI$131, MATCH('Table for manuscript'!$C97, data!$C$3:$C$131,0), MATCH('Table for manuscript'!E$1, data!$A$3:$AI$3,0))</f>
        <v>#N/A</v>
      </c>
      <c r="F97" s="109" t="e">
        <f>INDEX(data!$A$3:$AI$131, MATCH('Table for manuscript'!$C97, data!$C$3:$C$131,0), MATCH('Table for manuscript'!F$1, data!$A$3:$AI$3,0))</f>
        <v>#N/A</v>
      </c>
      <c r="G97" s="110" t="e">
        <f>INDEX(References!$A$2:$C$58,MATCH(INDEX(data!$A$3:$AI$131, MATCH('Table for manuscript'!$C97, data!$C$3:$C$131,0), MATCH('Table for manuscript'!G$1, data!$A$3:$AI$3,0)), References!$C$2:$C$58,0),2)</f>
        <v>#N/A</v>
      </c>
      <c r="H97" s="111" t="e">
        <f>INDEX(data!$A$3:$AI$131, MATCH('Table for manuscript'!$C97, data!$C$3:$C$131,0), MATCH('Table for manuscript'!H$1, data!$A$3:$AI$3,0))/100</f>
        <v>#N/A</v>
      </c>
      <c r="I97" s="113" t="e">
        <f>INDEX(data!$A$3:$AI$131, MATCH('Table for manuscript'!$C97, data!$C$3:$C$131,0), MATCH('Table for manuscript'!I$1, data!$A$3:$AI$3,0))</f>
        <v>#N/A</v>
      </c>
      <c r="J97" s="112" t="e">
        <f>INDEX(data!$A$3:$AI$131, MATCH('Table for manuscript'!$C97, data!$C$3:$C$131,0), MATCH('Table for manuscript'!J$1, data!$A$3:$AI$3,0))</f>
        <v>#N/A</v>
      </c>
      <c r="K97" s="114" t="e">
        <f>INDEX(data!$A$3:$AI$131, MATCH('Table for manuscript'!$C97, data!$C$3:$C$131,0), MATCH('Table for manuscript'!K$1, data!$A$3:$AI$3,0))</f>
        <v>#N/A</v>
      </c>
      <c r="L97" s="114" t="e">
        <f>INDEX(data!$A$3:$AI$131, MATCH('Table for manuscript'!$C97, data!$C$3:$C$131,0), MATCH('Table for manuscript'!L$1, data!$A$3:$AI$3,0))</f>
        <v>#N/A</v>
      </c>
      <c r="M97" s="114" t="e">
        <f>INDEX(data!$A$3:$AI$131, MATCH('Table for manuscript'!$C97, data!$C$3:$C$131,0), MATCH('Table for manuscript'!M$1, data!$A$3:$AI$3,0))</f>
        <v>#N/A</v>
      </c>
      <c r="N97" s="114" t="e">
        <f>INDEX(data!$A$3:$AI$131, MATCH('Table for manuscript'!$C97, data!$C$3:$C$131,0), MATCH('Table for manuscript'!N$1, data!$A$3:$AI$3,0))</f>
        <v>#N/A</v>
      </c>
      <c r="O97" s="114" t="e">
        <f>INDEX(data!$A$3:$AI$131, MATCH('Table for manuscript'!$C97, data!$C$3:$C$131,0), MATCH('Table for manuscript'!O$1, data!$A$3:$AI$3,0))</f>
        <v>#N/A</v>
      </c>
      <c r="P97" s="114" t="e">
        <f>INDEX(data!$A$3:$AI$131, MATCH('Table for manuscript'!$C97, data!$C$3:$C$131,0), MATCH('Table for manuscript'!P$1, data!$A$3:$AI$3,0))</f>
        <v>#N/A</v>
      </c>
      <c r="Q97" s="20" t="e">
        <f>INDEX(data!$A$3:$AI$131, MATCH('Table for manuscript'!$C97, data!$C$3:$C$131,0), MATCH('Table for manuscript'!Q$1, data!$A$3:$AI$3,0))</f>
        <v>#N/A</v>
      </c>
    </row>
    <row r="98" spans="1:17">
      <c r="A98" s="91">
        <v>96</v>
      </c>
      <c r="B98" s="91" t="s">
        <v>103</v>
      </c>
      <c r="C98" s="91" t="s">
        <v>1207</v>
      </c>
      <c r="D98" s="110">
        <f>INDEX(data!$A$3:$AI$131, MATCH('Table for manuscript'!$C98, data!$C$3:$C$131,0), MATCH('Table for manuscript'!D$1, data!$A$3:$AI$3,0))</f>
        <v>0.37</v>
      </c>
      <c r="E98" s="108">
        <f>INDEX(data!$A$3:$AI$131, MATCH('Table for manuscript'!$C98, data!$C$3:$C$131,0), MATCH('Table for manuscript'!E$1, data!$A$3:$AI$3,0))</f>
        <v>-57.170159999999996</v>
      </c>
      <c r="F98" s="109">
        <f>INDEX(data!$A$3:$AI$131, MATCH('Table for manuscript'!$C98, data!$C$3:$C$131,0), MATCH('Table for manuscript'!F$1, data!$A$3:$AI$3,0))</f>
        <v>-154.51394594594595</v>
      </c>
      <c r="G98" s="110" t="str">
        <f>INDEX(References!$A$2:$C$58,MATCH(INDEX(data!$A$3:$AI$131, MATCH('Table for manuscript'!$C98, data!$C$3:$C$131,0), MATCH('Table for manuscript'!G$1, data!$A$3:$AI$3,0)), References!$C$2:$C$58,0),2)</f>
        <v>[40]</v>
      </c>
      <c r="H98" s="111">
        <f>INDEX(data!$A$3:$AI$131, MATCH('Table for manuscript'!$C98, data!$C$3:$C$131,0), MATCH('Table for manuscript'!H$1, data!$A$3:$AI$3,0))/100</f>
        <v>0.72900000000000009</v>
      </c>
      <c r="I98" s="113">
        <f>INDEX(data!$A$3:$AI$131, MATCH('Table for manuscript'!$C98, data!$C$3:$C$131,0), MATCH('Table for manuscript'!I$1, data!$A$3:$AI$3,0))</f>
        <v>321920.27592592593</v>
      </c>
      <c r="J98" s="112">
        <f>INDEX(data!$A$3:$AI$131, MATCH('Table for manuscript'!$C98, data!$C$3:$C$131,0), MATCH('Table for manuscript'!J$1, data!$A$3:$AI$3,0))</f>
        <v>8.379999999999999</v>
      </c>
      <c r="K98" s="114">
        <f>INDEX(data!$A$3:$AI$131, MATCH('Table for manuscript'!$C98, data!$C$3:$C$131,0), MATCH('Table for manuscript'!K$1, data!$A$3:$AI$3,0))</f>
        <v>60</v>
      </c>
      <c r="L98" s="114">
        <f>INDEX(data!$A$3:$AI$131, MATCH('Table for manuscript'!$C98, data!$C$3:$C$131,0), MATCH('Table for manuscript'!L$1, data!$A$3:$AI$3,0))</f>
        <v>18</v>
      </c>
      <c r="M98" s="114">
        <f>INDEX(data!$A$3:$AI$131, MATCH('Table for manuscript'!$C98, data!$C$3:$C$131,0), MATCH('Table for manuscript'!M$1, data!$A$3:$AI$3,0))</f>
        <v>2.5</v>
      </c>
      <c r="N98" s="114">
        <f>INDEX(data!$A$3:$AI$131, MATCH('Table for manuscript'!$C98, data!$C$3:$C$131,0), MATCH('Table for manuscript'!N$1, data!$A$3:$AI$3,0))</f>
        <v>0</v>
      </c>
      <c r="O98" s="114">
        <f>INDEX(data!$A$3:$AI$131, MATCH('Table for manuscript'!$C98, data!$C$3:$C$131,0), MATCH('Table for manuscript'!O$1, data!$A$3:$AI$3,0))</f>
        <v>0</v>
      </c>
      <c r="P98" s="114">
        <f>INDEX(data!$A$3:$AI$131, MATCH('Table for manuscript'!$C98, data!$C$3:$C$131,0), MATCH('Table for manuscript'!P$1, data!$A$3:$AI$3,0))</f>
        <v>0</v>
      </c>
      <c r="Q98" s="20" t="str">
        <f>INDEX(data!$A$3:$AI$131, MATCH('Table for manuscript'!$C98, data!$C$3:$C$131,0), MATCH('Table for manuscript'!Q$1, data!$A$3:$AI$3,0))</f>
        <v>Universal access to modern contraceptives</v>
      </c>
    </row>
    <row r="99" spans="1:17">
      <c r="A99" s="91">
        <v>97</v>
      </c>
      <c r="B99" s="91" t="s">
        <v>103</v>
      </c>
      <c r="C99" s="91" t="s">
        <v>182</v>
      </c>
      <c r="D99" s="110">
        <f>INDEX(data!$A$3:$AI$131, MATCH('Table for manuscript'!$C99, data!$C$3:$C$131,0), MATCH('Table for manuscript'!D$1, data!$A$3:$AI$3,0))</f>
        <v>0.13</v>
      </c>
      <c r="E99" s="108">
        <f>INDEX(data!$A$3:$AI$131, MATCH('Table for manuscript'!$C99, data!$C$3:$C$131,0), MATCH('Table for manuscript'!E$1, data!$A$3:$AI$3,0))</f>
        <v>2.6676000000000002</v>
      </c>
      <c r="F99" s="109">
        <f>INDEX(data!$A$3:$AI$131, MATCH('Table for manuscript'!$C99, data!$C$3:$C$131,0), MATCH('Table for manuscript'!F$1, data!$A$3:$AI$3,0))</f>
        <v>20.52</v>
      </c>
      <c r="G99" s="110" t="str">
        <f>INDEX(References!$A$2:$C$58,MATCH(INDEX(data!$A$3:$AI$131, MATCH('Table for manuscript'!$C99, data!$C$3:$C$131,0), MATCH('Table for manuscript'!G$1, data!$A$3:$AI$3,0)), References!$C$2:$C$58,0),2)</f>
        <v>[42]</v>
      </c>
      <c r="H99" s="111">
        <f>INDEX(data!$A$3:$AI$131, MATCH('Table for manuscript'!$C99, data!$C$3:$C$131,0), MATCH('Table for manuscript'!H$1, data!$A$3:$AI$3,0))/100</f>
        <v>0.55021589999999998</v>
      </c>
      <c r="I99" s="113">
        <f>INDEX(data!$A$3:$AI$131, MATCH('Table for manuscript'!$C99, data!$C$3:$C$131,0), MATCH('Table for manuscript'!I$1, data!$A$3:$AI$3,0))</f>
        <v>194008.87115403244</v>
      </c>
      <c r="J99" s="112">
        <f>INDEX(data!$A$3:$AI$131, MATCH('Table for manuscript'!$C99, data!$C$3:$C$131,0), MATCH('Table for manuscript'!J$1, data!$A$3:$AI$3,0))</f>
        <v>8.4897416955204505</v>
      </c>
      <c r="K99" s="114">
        <f>INDEX(data!$A$3:$AI$131, MATCH('Table for manuscript'!$C99, data!$C$3:$C$131,0), MATCH('Table for manuscript'!K$1, data!$A$3:$AI$3,0))</f>
        <v>30</v>
      </c>
      <c r="L99" s="114">
        <f>INDEX(data!$A$3:$AI$131, MATCH('Table for manuscript'!$C99, data!$C$3:$C$131,0), MATCH('Table for manuscript'!L$1, data!$A$3:$AI$3,0))</f>
        <v>4.5</v>
      </c>
      <c r="M99" s="114">
        <f>INDEX(data!$A$3:$AI$131, MATCH('Table for manuscript'!$C99, data!$C$3:$C$131,0), MATCH('Table for manuscript'!M$1, data!$A$3:$AI$3,0))</f>
        <v>0.1</v>
      </c>
      <c r="N99" s="114">
        <f>INDEX(data!$A$3:$AI$131, MATCH('Table for manuscript'!$C99, data!$C$3:$C$131,0), MATCH('Table for manuscript'!N$1, data!$A$3:$AI$3,0))</f>
        <v>0</v>
      </c>
      <c r="O99" s="114">
        <f>INDEX(data!$A$3:$AI$131, MATCH('Table for manuscript'!$C99, data!$C$3:$C$131,0), MATCH('Table for manuscript'!O$1, data!$A$3:$AI$3,0))</f>
        <v>0</v>
      </c>
      <c r="P99" s="114">
        <f>INDEX(data!$A$3:$AI$131, MATCH('Table for manuscript'!$C99, data!$C$3:$C$131,0), MATCH('Table for manuscript'!P$1, data!$A$3:$AI$3,0))</f>
        <v>0</v>
      </c>
      <c r="Q99" s="20" t="str">
        <f>INDEX(data!$A$3:$AI$131, MATCH('Table for manuscript'!$C99, data!$C$3:$C$131,0), MATCH('Table for manuscript'!Q$1, data!$A$3:$AI$3,0))</f>
        <v>Magnesium sulfate + calcium during antenatal care for pre-eclampsia/eclampsia</v>
      </c>
    </row>
    <row r="100" spans="1:17">
      <c r="A100" s="91">
        <v>98</v>
      </c>
      <c r="B100" s="91" t="s">
        <v>103</v>
      </c>
      <c r="C100" s="91" t="s">
        <v>197</v>
      </c>
      <c r="D100" s="110">
        <f>INDEX(data!$A$3:$AI$131, MATCH('Table for manuscript'!$C100, data!$C$3:$C$131,0), MATCH('Table for manuscript'!D$1, data!$A$3:$AI$3,0))</f>
        <v>2.1806230974351708</v>
      </c>
      <c r="E100" s="108">
        <f>INDEX(data!$A$3:$AI$131, MATCH('Table for manuscript'!$C100, data!$C$3:$C$131,0), MATCH('Table for manuscript'!E$1, data!$A$3:$AI$3,0))</f>
        <v>74.3051800980097</v>
      </c>
      <c r="F100" s="109">
        <f>INDEX(data!$A$3:$AI$131, MATCH('Table for manuscript'!$C100, data!$C$3:$C$131,0), MATCH('Table for manuscript'!F$1, data!$A$3:$AI$3,0))</f>
        <v>34.075205470127685</v>
      </c>
      <c r="G100" s="110" t="str">
        <f>INDEX(References!$A$2:$C$58,MATCH(INDEX(data!$A$3:$AI$131, MATCH('Table for manuscript'!$C100, data!$C$3:$C$131,0), MATCH('Table for manuscript'!G$1, data!$A$3:$AI$3,0)), References!$C$2:$C$58,0),2)</f>
        <v>[38]</v>
      </c>
      <c r="H100" s="111">
        <f>INDEX(data!$A$3:$AI$131, MATCH('Table for manuscript'!$C100, data!$C$3:$C$131,0), MATCH('Table for manuscript'!H$1, data!$A$3:$AI$3,0))/100</f>
        <v>1</v>
      </c>
      <c r="I100" s="113">
        <f>INDEX(data!$A$3:$AI$131, MATCH('Table for manuscript'!$C100, data!$C$3:$C$131,0), MATCH('Table for manuscript'!I$1, data!$A$3:$AI$3,0))</f>
        <v>194008.87116000001</v>
      </c>
      <c r="J100" s="112">
        <f>INDEX(data!$A$3:$AI$131, MATCH('Table for manuscript'!$C100, data!$C$3:$C$131,0), MATCH('Table for manuscript'!J$1, data!$A$3:$AI$3,0))</f>
        <v>20.526615748755678</v>
      </c>
      <c r="K100" s="114">
        <f>INDEX(data!$A$3:$AI$131, MATCH('Table for manuscript'!$C100, data!$C$3:$C$131,0), MATCH('Table for manuscript'!K$1, data!$A$3:$AI$3,0))</f>
        <v>10.5</v>
      </c>
      <c r="L100" s="114">
        <f>INDEX(data!$A$3:$AI$131, MATCH('Table for manuscript'!$C100, data!$C$3:$C$131,0), MATCH('Table for manuscript'!L$1, data!$A$3:$AI$3,0))</f>
        <v>30</v>
      </c>
      <c r="M100" s="114">
        <f>INDEX(data!$A$3:$AI$131, MATCH('Table for manuscript'!$C100, data!$C$3:$C$131,0), MATCH('Table for manuscript'!M$1, data!$A$3:$AI$3,0))</f>
        <v>0</v>
      </c>
      <c r="N100" s="114">
        <f>INDEX(data!$A$3:$AI$131, MATCH('Table for manuscript'!$C100, data!$C$3:$C$131,0), MATCH('Table for manuscript'!N$1, data!$A$3:$AI$3,0))</f>
        <v>0</v>
      </c>
      <c r="O100" s="114">
        <f>INDEX(data!$A$3:$AI$131, MATCH('Table for manuscript'!$C100, data!$C$3:$C$131,0), MATCH('Table for manuscript'!O$1, data!$A$3:$AI$3,0))</f>
        <v>0</v>
      </c>
      <c r="P100" s="114">
        <f>INDEX(data!$A$3:$AI$131, MATCH('Table for manuscript'!$C100, data!$C$3:$C$131,0), MATCH('Table for manuscript'!P$1, data!$A$3:$AI$3,0))</f>
        <v>0</v>
      </c>
      <c r="Q100" s="20" t="str">
        <f>INDEX(data!$A$3:$AI$131, MATCH('Table for manuscript'!$C100, data!$C$3:$C$131,0), MATCH('Table for manuscript'!Q$1, data!$A$3:$AI$3,0))</f>
        <v xml:space="preserve">Tetanus toxoid + Normal delivery by a skilled attendant + Management of OL (95%) </v>
      </c>
    </row>
    <row r="101" spans="1:17">
      <c r="A101" s="91">
        <v>99</v>
      </c>
      <c r="B101" s="91" t="s">
        <v>103</v>
      </c>
      <c r="C101" s="91" t="s">
        <v>191</v>
      </c>
      <c r="D101" s="110">
        <f>INDEX(data!$A$3:$AI$131, MATCH('Table for manuscript'!$C101, data!$C$3:$C$131,0), MATCH('Table for manuscript'!D$1, data!$A$3:$AI$3,0))</f>
        <v>0.13</v>
      </c>
      <c r="E101" s="108">
        <f>INDEX(data!$A$3:$AI$131, MATCH('Table for manuscript'!$C101, data!$C$3:$C$131,0), MATCH('Table for manuscript'!E$1, data!$A$3:$AI$3,0))</f>
        <v>2.6676000000000002</v>
      </c>
      <c r="F101" s="109">
        <f>INDEX(data!$A$3:$AI$131, MATCH('Table for manuscript'!$C101, data!$C$3:$C$131,0), MATCH('Table for manuscript'!F$1, data!$A$3:$AI$3,0))</f>
        <v>20.52</v>
      </c>
      <c r="G101" s="110" t="str">
        <f>INDEX(References!$A$2:$C$58,MATCH(INDEX(data!$A$3:$AI$131, MATCH('Table for manuscript'!$C101, data!$C$3:$C$131,0), MATCH('Table for manuscript'!G$1, data!$A$3:$AI$3,0)), References!$C$2:$C$58,0),2)</f>
        <v>[42]</v>
      </c>
      <c r="H101" s="111">
        <f>INDEX(data!$A$3:$AI$131, MATCH('Table for manuscript'!$C101, data!$C$3:$C$131,0), MATCH('Table for manuscript'!H$1, data!$A$3:$AI$3,0))/100</f>
        <v>0.42066979999999998</v>
      </c>
      <c r="I101" s="113">
        <f>INDEX(data!$A$3:$AI$131, MATCH('Table for manuscript'!$C101, data!$C$3:$C$131,0), MATCH('Table for manuscript'!I$1, data!$A$3:$AI$3,0))</f>
        <v>72064.452023891427</v>
      </c>
      <c r="J101" s="112">
        <f>INDEX(data!$A$3:$AI$131, MATCH('Table for manuscript'!$C101, data!$C$3:$C$131,0), MATCH('Table for manuscript'!J$1, data!$A$3:$AI$3,0))</f>
        <v>8.4897416955204505</v>
      </c>
      <c r="K101" s="114">
        <f>INDEX(data!$A$3:$AI$131, MATCH('Table for manuscript'!$C101, data!$C$3:$C$131,0), MATCH('Table for manuscript'!K$1, data!$A$3:$AI$3,0))</f>
        <v>60</v>
      </c>
      <c r="L101" s="114">
        <f>INDEX(data!$A$3:$AI$131, MATCH('Table for manuscript'!$C101, data!$C$3:$C$131,0), MATCH('Table for manuscript'!L$1, data!$A$3:$AI$3,0))</f>
        <v>12</v>
      </c>
      <c r="M101" s="114">
        <f>INDEX(data!$A$3:$AI$131, MATCH('Table for manuscript'!$C101, data!$C$3:$C$131,0), MATCH('Table for manuscript'!M$1, data!$A$3:$AI$3,0))</f>
        <v>0.1</v>
      </c>
      <c r="N101" s="114">
        <f>INDEX(data!$A$3:$AI$131, MATCH('Table for manuscript'!$C101, data!$C$3:$C$131,0), MATCH('Table for manuscript'!N$1, data!$A$3:$AI$3,0))</f>
        <v>0</v>
      </c>
      <c r="O101" s="114">
        <f>INDEX(data!$A$3:$AI$131, MATCH('Table for manuscript'!$C101, data!$C$3:$C$131,0), MATCH('Table for manuscript'!O$1, data!$A$3:$AI$3,0))</f>
        <v>0</v>
      </c>
      <c r="P101" s="114">
        <f>INDEX(data!$A$3:$AI$131, MATCH('Table for manuscript'!$C101, data!$C$3:$C$131,0), MATCH('Table for manuscript'!P$1, data!$A$3:$AI$3,0))</f>
        <v>0</v>
      </c>
      <c r="Q101" s="20" t="str">
        <f>INDEX(data!$A$3:$AI$131, MATCH('Table for manuscript'!$C101, data!$C$3:$C$131,0), MATCH('Table for manuscript'!Q$1, data!$A$3:$AI$3,0))</f>
        <v>Magnesium sulfate + calcium during antenatal care for pre-eclampsia/eclampsia</v>
      </c>
    </row>
    <row r="102" spans="1:17">
      <c r="A102" s="91">
        <v>100</v>
      </c>
      <c r="B102" s="91" t="s">
        <v>103</v>
      </c>
      <c r="C102" s="91" t="s">
        <v>225</v>
      </c>
      <c r="D102" s="110">
        <f>INDEX(data!$A$3:$AI$131, MATCH('Table for manuscript'!$C102, data!$C$3:$C$131,0), MATCH('Table for manuscript'!D$1, data!$A$3:$AI$3,0))</f>
        <v>2.4229145526700635E-2</v>
      </c>
      <c r="E102" s="108">
        <f>INDEX(data!$A$3:$AI$131, MATCH('Table for manuscript'!$C102, data!$C$3:$C$131,0), MATCH('Table for manuscript'!E$1, data!$A$3:$AI$3,0))</f>
        <v>1.6685294931942085</v>
      </c>
      <c r="F102" s="109">
        <f>INDEX(data!$A$3:$AI$131, MATCH('Table for manuscript'!$C102, data!$C$3:$C$131,0), MATCH('Table for manuscript'!F$1, data!$A$3:$AI$3,0))</f>
        <v>68.864561953102353</v>
      </c>
      <c r="G102" s="110" t="str">
        <f>INDEX(References!$A$2:$C$58,MATCH(INDEX(data!$A$3:$AI$131, MATCH('Table for manuscript'!$C102, data!$C$3:$C$131,0), MATCH('Table for manuscript'!G$1, data!$A$3:$AI$3,0)), References!$C$2:$C$58,0),2)</f>
        <v>[38]</v>
      </c>
      <c r="H102" s="111">
        <f>INDEX(data!$A$3:$AI$131, MATCH('Table for manuscript'!$C102, data!$C$3:$C$131,0), MATCH('Table for manuscript'!H$1, data!$A$3:$AI$3,0))/100</f>
        <v>0.7</v>
      </c>
      <c r="I102" s="113">
        <f>INDEX(data!$A$3:$AI$131, MATCH('Table for manuscript'!$C102, data!$C$3:$C$131,0), MATCH('Table for manuscript'!I$1, data!$A$3:$AI$3,0))</f>
        <v>1940088.7116285714</v>
      </c>
      <c r="J102" s="112">
        <f>INDEX(data!$A$3:$AI$131, MATCH('Table for manuscript'!$C102, data!$C$3:$C$131,0), MATCH('Table for manuscript'!J$1, data!$A$3:$AI$3,0))</f>
        <v>41.072129720298634</v>
      </c>
      <c r="K102" s="114">
        <f>INDEX(data!$A$3:$AI$131, MATCH('Table for manuscript'!$C102, data!$C$3:$C$131,0), MATCH('Table for manuscript'!K$1, data!$A$3:$AI$3,0))</f>
        <v>20</v>
      </c>
      <c r="L102" s="114">
        <f>INDEX(data!$A$3:$AI$131, MATCH('Table for manuscript'!$C102, data!$C$3:$C$131,0), MATCH('Table for manuscript'!L$1, data!$A$3:$AI$3,0))</f>
        <v>4</v>
      </c>
      <c r="M102" s="114">
        <f>INDEX(data!$A$3:$AI$131, MATCH('Table for manuscript'!$C102, data!$C$3:$C$131,0), MATCH('Table for manuscript'!M$1, data!$A$3:$AI$3,0))</f>
        <v>0.3</v>
      </c>
      <c r="N102" s="114">
        <f>INDEX(data!$A$3:$AI$131, MATCH('Table for manuscript'!$C102, data!$C$3:$C$131,0), MATCH('Table for manuscript'!N$1, data!$A$3:$AI$3,0))</f>
        <v>0</v>
      </c>
      <c r="O102" s="114">
        <f>INDEX(data!$A$3:$AI$131, MATCH('Table for manuscript'!$C102, data!$C$3:$C$131,0), MATCH('Table for manuscript'!O$1, data!$A$3:$AI$3,0))</f>
        <v>0</v>
      </c>
      <c r="P102" s="114">
        <f>INDEX(data!$A$3:$AI$131, MATCH('Table for manuscript'!$C102, data!$C$3:$C$131,0), MATCH('Table for manuscript'!P$1, data!$A$3:$AI$3,0))</f>
        <v>0</v>
      </c>
      <c r="Q102" s="20" t="str">
        <f>INDEX(data!$A$3:$AI$131, MATCH('Table for manuscript'!$C102, data!$C$3:$C$131,0), MATCH('Table for manuscript'!Q$1, data!$A$3:$AI$3,0))</f>
        <v>Management of maternal sepsis (95%)</v>
      </c>
    </row>
    <row r="103" spans="1:17">
      <c r="A103" s="91">
        <v>101</v>
      </c>
      <c r="B103" s="91" t="s">
        <v>103</v>
      </c>
      <c r="C103" s="91" t="s">
        <v>194</v>
      </c>
      <c r="D103" s="110">
        <f>INDEX(data!$A$3:$AI$131, MATCH('Table for manuscript'!$C103, data!$C$3:$C$131,0), MATCH('Table for manuscript'!D$1, data!$A$3:$AI$3,0))</f>
        <v>1.3193883638183221</v>
      </c>
      <c r="E103" s="108">
        <f>INDEX(data!$A$3:$AI$131, MATCH('Table for manuscript'!$C103, data!$C$3:$C$131,0), MATCH('Table for manuscript'!E$1, data!$A$3:$AI$3,0))</f>
        <v>43.612368825777203</v>
      </c>
      <c r="F103" s="109">
        <f>INDEX(data!$A$3:$AI$131, MATCH('Table for manuscript'!$C103, data!$C$3:$C$131,0), MATCH('Table for manuscript'!F$1, data!$A$3:$AI$3,0))</f>
        <v>33.054989737489123</v>
      </c>
      <c r="G103" s="110" t="str">
        <f>INDEX(References!$A$2:$C$58,MATCH(INDEX(data!$A$3:$AI$131, MATCH('Table for manuscript'!$C103, data!$C$3:$C$131,0), MATCH('Table for manuscript'!G$1, data!$A$3:$AI$3,0)), References!$C$2:$C$58,0),2)</f>
        <v>[38]</v>
      </c>
      <c r="H103" s="111">
        <f>INDEX(data!$A$3:$AI$131, MATCH('Table for manuscript'!$C103, data!$C$3:$C$131,0), MATCH('Table for manuscript'!H$1, data!$A$3:$AI$3,0))/100</f>
        <v>0.73362120000000008</v>
      </c>
      <c r="I103" s="113">
        <f>INDEX(data!$A$3:$AI$131, MATCH('Table for manuscript'!$C103, data!$C$3:$C$131,0), MATCH('Table for manuscript'!I$1, data!$A$3:$AI$3,0))</f>
        <v>190014.07224872996</v>
      </c>
      <c r="J103" s="112">
        <f>INDEX(data!$A$3:$AI$131, MATCH('Table for manuscript'!$C103, data!$C$3:$C$131,0), MATCH('Table for manuscript'!J$1, data!$A$3:$AI$3,0))</f>
        <v>0.37821385252109929</v>
      </c>
      <c r="K103" s="114">
        <f>INDEX(data!$A$3:$AI$131, MATCH('Table for manuscript'!$C103, data!$C$3:$C$131,0), MATCH('Table for manuscript'!K$1, data!$A$3:$AI$3,0))</f>
        <v>0.5</v>
      </c>
      <c r="L103" s="114">
        <f>INDEX(data!$A$3:$AI$131, MATCH('Table for manuscript'!$C103, data!$C$3:$C$131,0), MATCH('Table for manuscript'!L$1, data!$A$3:$AI$3,0))</f>
        <v>0.5</v>
      </c>
      <c r="M103" s="114">
        <f>INDEX(data!$A$3:$AI$131, MATCH('Table for manuscript'!$C103, data!$C$3:$C$131,0), MATCH('Table for manuscript'!M$1, data!$A$3:$AI$3,0))</f>
        <v>0</v>
      </c>
      <c r="N103" s="114">
        <f>INDEX(data!$A$3:$AI$131, MATCH('Table for manuscript'!$C103, data!$C$3:$C$131,0), MATCH('Table for manuscript'!N$1, data!$A$3:$AI$3,0))</f>
        <v>0</v>
      </c>
      <c r="O103" s="114">
        <f>INDEX(data!$A$3:$AI$131, MATCH('Table for manuscript'!$C103, data!$C$3:$C$131,0), MATCH('Table for manuscript'!O$1, data!$A$3:$AI$3,0))</f>
        <v>0</v>
      </c>
      <c r="P103" s="114">
        <f>INDEX(data!$A$3:$AI$131, MATCH('Table for manuscript'!$C103, data!$C$3:$C$131,0), MATCH('Table for manuscript'!P$1, data!$A$3:$AI$3,0))</f>
        <v>0</v>
      </c>
      <c r="Q103" s="20" t="str">
        <f>INDEX(data!$A$3:$AI$131, MATCH('Table for manuscript'!$C103, data!$C$3:$C$131,0), MATCH('Table for manuscript'!Q$1, data!$A$3:$AI$3,0))</f>
        <v xml:space="preserve">Emergency neonatal care (95%) </v>
      </c>
    </row>
    <row r="104" spans="1:17">
      <c r="A104" s="91">
        <v>102</v>
      </c>
      <c r="B104" s="91" t="s">
        <v>103</v>
      </c>
      <c r="C104" s="91" t="s">
        <v>228</v>
      </c>
      <c r="D104" s="110">
        <f>INDEX(data!$A$3:$AI$131, MATCH('Table for manuscript'!$C104, data!$C$3:$C$131,0), MATCH('Table for manuscript'!D$1, data!$A$3:$AI$3,0))</f>
        <v>7.4215595462610653E-2</v>
      </c>
      <c r="E104" s="108">
        <f>INDEX(data!$A$3:$AI$131, MATCH('Table for manuscript'!$C104, data!$C$3:$C$131,0), MATCH('Table for manuscript'!E$1, data!$A$3:$AI$3,0))</f>
        <v>2.7257730515313776</v>
      </c>
      <c r="F104" s="109">
        <f>INDEX(data!$A$3:$AI$131, MATCH('Table for manuscript'!$C104, data!$C$3:$C$131,0), MATCH('Table for manuscript'!F$1, data!$A$3:$AI$3,0))</f>
        <v>36.727766374987922</v>
      </c>
      <c r="G104" s="110" t="str">
        <f>INDEX(References!$A$2:$C$58,MATCH(INDEX(data!$A$3:$AI$131, MATCH('Table for manuscript'!$C104, data!$C$3:$C$131,0), MATCH('Table for manuscript'!G$1, data!$A$3:$AI$3,0)), References!$C$2:$C$58,0),2)</f>
        <v>[38]</v>
      </c>
      <c r="H104" s="111">
        <f>INDEX(data!$A$3:$AI$131, MATCH('Table for manuscript'!$C104, data!$C$3:$C$131,0), MATCH('Table for manuscript'!H$1, data!$A$3:$AI$3,0))/100</f>
        <v>0.7</v>
      </c>
      <c r="I104" s="113">
        <f>INDEX(data!$A$3:$AI$131, MATCH('Table for manuscript'!$C104, data!$C$3:$C$131,0), MATCH('Table for manuscript'!I$1, data!$A$3:$AI$3,0))</f>
        <v>1900140.7225428573</v>
      </c>
      <c r="J104" s="112">
        <f>INDEX(data!$A$3:$AI$131, MATCH('Table for manuscript'!$C104, data!$C$3:$C$131,0), MATCH('Table for manuscript'!J$1, data!$A$3:$AI$3,0))</f>
        <v>1.9586341700930532</v>
      </c>
      <c r="K104" s="114">
        <f>INDEX(data!$A$3:$AI$131, MATCH('Table for manuscript'!$C104, data!$C$3:$C$131,0), MATCH('Table for manuscript'!K$1, data!$A$3:$AI$3,0))</f>
        <v>20</v>
      </c>
      <c r="L104" s="114">
        <f>INDEX(data!$A$3:$AI$131, MATCH('Table for manuscript'!$C104, data!$C$3:$C$131,0), MATCH('Table for manuscript'!L$1, data!$A$3:$AI$3,0))</f>
        <v>4</v>
      </c>
      <c r="M104" s="114">
        <f>INDEX(data!$A$3:$AI$131, MATCH('Table for manuscript'!$C104, data!$C$3:$C$131,0), MATCH('Table for manuscript'!M$1, data!$A$3:$AI$3,0))</f>
        <v>0.3</v>
      </c>
      <c r="N104" s="114">
        <f>INDEX(data!$A$3:$AI$131, MATCH('Table for manuscript'!$C104, data!$C$3:$C$131,0), MATCH('Table for manuscript'!N$1, data!$A$3:$AI$3,0))</f>
        <v>0</v>
      </c>
      <c r="O104" s="114">
        <f>INDEX(data!$A$3:$AI$131, MATCH('Table for manuscript'!$C104, data!$C$3:$C$131,0), MATCH('Table for manuscript'!O$1, data!$A$3:$AI$3,0))</f>
        <v>0</v>
      </c>
      <c r="P104" s="114">
        <f>INDEX(data!$A$3:$AI$131, MATCH('Table for manuscript'!$C104, data!$C$3:$C$131,0), MATCH('Table for manuscript'!P$1, data!$A$3:$AI$3,0))</f>
        <v>0</v>
      </c>
      <c r="Q104" s="20" t="str">
        <f>INDEX(data!$A$3:$AI$131, MATCH('Table for manuscript'!$C104, data!$C$3:$C$131,0), MATCH('Table for manuscript'!Q$1, data!$A$3:$AI$3,0))</f>
        <v>Management of serious newborn infections (95%)</v>
      </c>
    </row>
    <row r="105" spans="1:17">
      <c r="A105" s="91">
        <v>103</v>
      </c>
      <c r="B105" s="91" t="s">
        <v>103</v>
      </c>
      <c r="C105" s="91" t="s">
        <v>1163</v>
      </c>
      <c r="D105" s="110">
        <f>INDEX(data!$A$3:$AI$131, MATCH('Table for manuscript'!$C105, data!$C$3:$C$131,0), MATCH('Table for manuscript'!D$1, data!$A$3:$AI$3,0))</f>
        <v>0.37</v>
      </c>
      <c r="E105" s="108">
        <f>INDEX(data!$A$3:$AI$131, MATCH('Table for manuscript'!$C105, data!$C$3:$C$131,0), MATCH('Table for manuscript'!E$1, data!$A$3:$AI$3,0))</f>
        <v>-57.170159999999996</v>
      </c>
      <c r="F105" s="109">
        <f>INDEX(data!$A$3:$AI$131, MATCH('Table for manuscript'!$C105, data!$C$3:$C$131,0), MATCH('Table for manuscript'!F$1, data!$A$3:$AI$3,0))</f>
        <v>-154.51394594594595</v>
      </c>
      <c r="G105" s="110" t="str">
        <f>INDEX(References!$A$2:$C$58,MATCH(INDEX(data!$A$3:$AI$131, MATCH('Table for manuscript'!$C105, data!$C$3:$C$131,0), MATCH('Table for manuscript'!G$1, data!$A$3:$AI$3,0)), References!$C$2:$C$58,0),2)</f>
        <v>[40]</v>
      </c>
      <c r="H105" s="111">
        <f>INDEX(data!$A$3:$AI$131, MATCH('Table for manuscript'!$C105, data!$C$3:$C$131,0), MATCH('Table for manuscript'!H$1, data!$A$3:$AI$3,0))/100</f>
        <v>0.72900000000000009</v>
      </c>
      <c r="I105" s="113">
        <f>INDEX(data!$A$3:$AI$131, MATCH('Table for manuscript'!$C105, data!$C$3:$C$131,0), MATCH('Table for manuscript'!I$1, data!$A$3:$AI$3,0))</f>
        <v>2463842.8629629626</v>
      </c>
      <c r="J105" s="112">
        <f>INDEX(data!$A$3:$AI$131, MATCH('Table for manuscript'!$C105, data!$C$3:$C$131,0), MATCH('Table for manuscript'!J$1, data!$A$3:$AI$3,0))</f>
        <v>6.05</v>
      </c>
      <c r="K105" s="114">
        <f>INDEX(data!$A$3:$AI$131, MATCH('Table for manuscript'!$C105, data!$C$3:$C$131,0), MATCH('Table for manuscript'!K$1, data!$A$3:$AI$3,0))</f>
        <v>0</v>
      </c>
      <c r="L105" s="114">
        <f>INDEX(data!$A$3:$AI$131, MATCH('Table for manuscript'!$C105, data!$C$3:$C$131,0), MATCH('Table for manuscript'!L$1, data!$A$3:$AI$3,0))</f>
        <v>0</v>
      </c>
      <c r="M105" s="114">
        <f>INDEX(data!$A$3:$AI$131, MATCH('Table for manuscript'!$C105, data!$C$3:$C$131,0), MATCH('Table for manuscript'!M$1, data!$A$3:$AI$3,0))</f>
        <v>0</v>
      </c>
      <c r="N105" s="114">
        <f>INDEX(data!$A$3:$AI$131, MATCH('Table for manuscript'!$C105, data!$C$3:$C$131,0), MATCH('Table for manuscript'!N$1, data!$A$3:$AI$3,0))</f>
        <v>0</v>
      </c>
      <c r="O105" s="114">
        <f>INDEX(data!$A$3:$AI$131, MATCH('Table for manuscript'!$C105, data!$C$3:$C$131,0), MATCH('Table for manuscript'!O$1, data!$A$3:$AI$3,0))</f>
        <v>0</v>
      </c>
      <c r="P105" s="114">
        <f>INDEX(data!$A$3:$AI$131, MATCH('Table for manuscript'!$C105, data!$C$3:$C$131,0), MATCH('Table for manuscript'!P$1, data!$A$3:$AI$3,0))</f>
        <v>0</v>
      </c>
      <c r="Q105" s="20" t="str">
        <f>INDEX(data!$A$3:$AI$131, MATCH('Table for manuscript'!$C105, data!$C$3:$C$131,0), MATCH('Table for manuscript'!Q$1, data!$A$3:$AI$3,0))</f>
        <v>Universal access to modern contraceptives</v>
      </c>
    </row>
    <row r="106" spans="1:17">
      <c r="A106" s="91">
        <v>104</v>
      </c>
      <c r="B106" s="91" t="s">
        <v>103</v>
      </c>
      <c r="C106" s="91" t="s">
        <v>129</v>
      </c>
      <c r="D106" s="110">
        <f>INDEX(data!$A$3:$AI$131, MATCH('Table for manuscript'!$C106, data!$C$3:$C$131,0), MATCH('Table for manuscript'!D$1, data!$A$3:$AI$3,0))</f>
        <v>0.05</v>
      </c>
      <c r="E106" s="108">
        <f>INDEX(data!$A$3:$AI$131, MATCH('Table for manuscript'!$C106, data!$C$3:$C$131,0), MATCH('Table for manuscript'!E$1, data!$A$3:$AI$3,0))</f>
        <v>28.699553181407602</v>
      </c>
      <c r="F106" s="109">
        <f>INDEX(data!$A$3:$AI$131, MATCH('Table for manuscript'!$C106, data!$C$3:$C$131,0), MATCH('Table for manuscript'!F$1, data!$A$3:$AI$3,0))</f>
        <v>573.99106362815201</v>
      </c>
      <c r="G106" s="110" t="str">
        <f>INDEX(References!$A$2:$C$58,MATCH(INDEX(data!$A$3:$AI$131, MATCH('Table for manuscript'!$C106, data!$C$3:$C$131,0), MATCH('Table for manuscript'!G$1, data!$A$3:$AI$3,0)), References!$C$2:$C$58,0),2)</f>
        <v>[11]</v>
      </c>
      <c r="H106" s="111">
        <f>INDEX(data!$A$3:$AI$131, MATCH('Table for manuscript'!$C106, data!$C$3:$C$131,0), MATCH('Table for manuscript'!H$1, data!$A$3:$AI$3,0))/100</f>
        <v>1</v>
      </c>
      <c r="I106" s="113">
        <f>INDEX(data!$A$3:$AI$131, MATCH('Table for manuscript'!$C106, data!$C$3:$C$131,0), MATCH('Table for manuscript'!I$1, data!$A$3:$AI$3,0))</f>
        <v>16950.237539999998</v>
      </c>
      <c r="J106" s="112">
        <f>INDEX(data!$A$3:$AI$131, MATCH('Table for manuscript'!$C106, data!$C$3:$C$131,0), MATCH('Table for manuscript'!J$1, data!$A$3:$AI$3,0))</f>
        <v>15.560670339212292</v>
      </c>
      <c r="K106" s="114">
        <f>INDEX(data!$A$3:$AI$131, MATCH('Table for manuscript'!$C106, data!$C$3:$C$131,0), MATCH('Table for manuscript'!K$1, data!$A$3:$AI$3,0))</f>
        <v>28</v>
      </c>
      <c r="L106" s="114">
        <f>INDEX(data!$A$3:$AI$131, MATCH('Table for manuscript'!$C106, data!$C$3:$C$131,0), MATCH('Table for manuscript'!L$1, data!$A$3:$AI$3,0))</f>
        <v>28</v>
      </c>
      <c r="M106" s="114">
        <f>INDEX(data!$A$3:$AI$131, MATCH('Table for manuscript'!$C106, data!$C$3:$C$131,0), MATCH('Table for manuscript'!M$1, data!$A$3:$AI$3,0))</f>
        <v>0.25</v>
      </c>
      <c r="N106" s="114">
        <f>INDEX(data!$A$3:$AI$131, MATCH('Table for manuscript'!$C106, data!$C$3:$C$131,0), MATCH('Table for manuscript'!N$1, data!$A$3:$AI$3,0))</f>
        <v>0</v>
      </c>
      <c r="O106" s="114">
        <f>INDEX(data!$A$3:$AI$131, MATCH('Table for manuscript'!$C106, data!$C$3:$C$131,0), MATCH('Table for manuscript'!O$1, data!$A$3:$AI$3,0))</f>
        <v>0</v>
      </c>
      <c r="P106" s="114">
        <f>INDEX(data!$A$3:$AI$131, MATCH('Table for manuscript'!$C106, data!$C$3:$C$131,0), MATCH('Table for manuscript'!P$1, data!$A$3:$AI$3,0))</f>
        <v>0</v>
      </c>
      <c r="Q106" s="20" t="str">
        <f>INDEX(data!$A$3:$AI$131, MATCH('Table for manuscript'!$C106, data!$C$3:$C$131,0), MATCH('Table for manuscript'!Q$1, data!$A$3:$AI$3,0))</f>
        <v/>
      </c>
    </row>
    <row r="107" spans="1:17">
      <c r="A107" s="91">
        <v>105</v>
      </c>
      <c r="B107" s="91" t="s">
        <v>103</v>
      </c>
      <c r="C107" s="91" t="s">
        <v>1350</v>
      </c>
      <c r="D107" s="110">
        <f>INDEX(data!$A$3:$AI$131, MATCH('Table for manuscript'!$C107, data!$C$3:$C$131,0), MATCH('Table for manuscript'!D$1, data!$A$3:$AI$3,0))</f>
        <v>0.08</v>
      </c>
      <c r="E107" s="108">
        <f>INDEX(data!$A$3:$AI$131, MATCH('Table for manuscript'!$C107, data!$C$3:$C$131,0), MATCH('Table for manuscript'!E$1, data!$A$3:$AI$3,0))</f>
        <v>0.386208</v>
      </c>
      <c r="F107" s="109">
        <f>INDEX(data!$A$3:$AI$131, MATCH('Table for manuscript'!$C107, data!$C$3:$C$131,0), MATCH('Table for manuscript'!F$1, data!$A$3:$AI$3,0))</f>
        <v>4.8275999999999994</v>
      </c>
      <c r="G107" s="110" t="str">
        <f>INDEX(References!$A$2:$C$58,MATCH(INDEX(data!$A$3:$AI$131, MATCH('Table for manuscript'!$C107, data!$C$3:$C$131,0), MATCH('Table for manuscript'!G$1, data!$A$3:$AI$3,0)), References!$C$2:$C$58,0),2)</f>
        <v>[43]</v>
      </c>
      <c r="H107" s="111">
        <f>INDEX(data!$A$3:$AI$131, MATCH('Table for manuscript'!$C107, data!$C$3:$C$131,0), MATCH('Table for manuscript'!H$1, data!$A$3:$AI$3,0))/100</f>
        <v>1</v>
      </c>
      <c r="I107" s="113">
        <f>INDEX(data!$A$3:$AI$131, MATCH('Table for manuscript'!$C107, data!$C$3:$C$131,0), MATCH('Table for manuscript'!I$1, data!$A$3:$AI$3,0))</f>
        <v>2573730.4292299999</v>
      </c>
      <c r="J107" s="112">
        <f>INDEX(data!$A$3:$AI$131, MATCH('Table for manuscript'!$C107, data!$C$3:$C$131,0), MATCH('Table for manuscript'!J$1, data!$A$3:$AI$3,0))</f>
        <v>0.35759999999999997</v>
      </c>
      <c r="K107" s="114">
        <f>INDEX(data!$A$3:$AI$131, MATCH('Table for manuscript'!$C107, data!$C$3:$C$131,0), MATCH('Table for manuscript'!K$1, data!$A$3:$AI$3,0))</f>
        <v>0</v>
      </c>
      <c r="L107" s="114">
        <f>INDEX(data!$A$3:$AI$131, MATCH('Table for manuscript'!$C107, data!$C$3:$C$131,0), MATCH('Table for manuscript'!L$1, data!$A$3:$AI$3,0))</f>
        <v>1</v>
      </c>
      <c r="M107" s="114">
        <f>INDEX(data!$A$3:$AI$131, MATCH('Table for manuscript'!$C107, data!$C$3:$C$131,0), MATCH('Table for manuscript'!M$1, data!$A$3:$AI$3,0))</f>
        <v>0</v>
      </c>
      <c r="N107" s="114">
        <f>INDEX(data!$A$3:$AI$131, MATCH('Table for manuscript'!$C107, data!$C$3:$C$131,0), MATCH('Table for manuscript'!N$1, data!$A$3:$AI$3,0))</f>
        <v>0</v>
      </c>
      <c r="O107" s="114">
        <f>INDEX(data!$A$3:$AI$131, MATCH('Table for manuscript'!$C107, data!$C$3:$C$131,0), MATCH('Table for manuscript'!O$1, data!$A$3:$AI$3,0))</f>
        <v>0</v>
      </c>
      <c r="P107" s="114">
        <f>INDEX(data!$A$3:$AI$131, MATCH('Table for manuscript'!$C107, data!$C$3:$C$131,0), MATCH('Table for manuscript'!P$1, data!$A$3:$AI$3,0))</f>
        <v>0</v>
      </c>
      <c r="Q107" s="20" t="str">
        <f>INDEX(data!$A$3:$AI$131, MATCH('Table for manuscript'!$C107, data!$C$3:$C$131,0), MATCH('Table for manuscript'!Q$1, data!$A$3:$AI$3,0))</f>
        <v>Prenatal community distribution of misoprostol to pregnant mothers as a strategy to increase access to uterotonics for prevention of PPH</v>
      </c>
    </row>
    <row r="108" spans="1:17">
      <c r="A108" s="91">
        <v>106</v>
      </c>
      <c r="B108" s="91" t="s">
        <v>103</v>
      </c>
      <c r="C108" s="91" t="s">
        <v>125</v>
      </c>
      <c r="D108" s="110">
        <f>INDEX(data!$A$3:$AI$131, MATCH('Table for manuscript'!$C108, data!$C$3:$C$131,0), MATCH('Table for manuscript'!D$1, data!$A$3:$AI$3,0))</f>
        <v>5.9999999999999991E-2</v>
      </c>
      <c r="E108" s="108">
        <f>INDEX(data!$A$3:$AI$131, MATCH('Table for manuscript'!$C108, data!$C$3:$C$131,0), MATCH('Table for manuscript'!E$1, data!$A$3:$AI$3,0))</f>
        <v>29.082644676109567</v>
      </c>
      <c r="F108" s="109">
        <f>INDEX(data!$A$3:$AI$131, MATCH('Table for manuscript'!$C108, data!$C$3:$C$131,0), MATCH('Table for manuscript'!F$1, data!$A$3:$AI$3,0))</f>
        <v>484.71074460182621</v>
      </c>
      <c r="G108" s="110" t="str">
        <f>INDEX(References!$A$2:$C$58,MATCH(INDEX(data!$A$3:$AI$131, MATCH('Table for manuscript'!$C108, data!$C$3:$C$131,0), MATCH('Table for manuscript'!G$1, data!$A$3:$AI$3,0)), References!$C$2:$C$58,0),2)</f>
        <v>[11]</v>
      </c>
      <c r="H108" s="111">
        <f>INDEX(data!$A$3:$AI$131, MATCH('Table for manuscript'!$C108, data!$C$3:$C$131,0), MATCH('Table for manuscript'!H$1, data!$A$3:$AI$3,0))/100</f>
        <v>3.3000000000000002E-2</v>
      </c>
      <c r="I108" s="113">
        <f>INDEX(data!$A$3:$AI$131, MATCH('Table for manuscript'!$C108, data!$C$3:$C$131,0), MATCH('Table for manuscript'!I$1, data!$A$3:$AI$3,0))</f>
        <v>339004.75090909086</v>
      </c>
      <c r="J108" s="112">
        <f>INDEX(data!$A$3:$AI$131, MATCH('Table for manuscript'!$C108, data!$C$3:$C$131,0), MATCH('Table for manuscript'!J$1, data!$A$3:$AI$3,0))</f>
        <v>1.258452372322008</v>
      </c>
      <c r="K108" s="114">
        <f>INDEX(data!$A$3:$AI$131, MATCH('Table for manuscript'!$C108, data!$C$3:$C$131,0), MATCH('Table for manuscript'!K$1, data!$A$3:$AI$3,0))</f>
        <v>15</v>
      </c>
      <c r="L108" s="114">
        <f>INDEX(data!$A$3:$AI$131, MATCH('Table for manuscript'!$C108, data!$C$3:$C$131,0), MATCH('Table for manuscript'!L$1, data!$A$3:$AI$3,0))</f>
        <v>28</v>
      </c>
      <c r="M108" s="114">
        <f>INDEX(data!$A$3:$AI$131, MATCH('Table for manuscript'!$C108, data!$C$3:$C$131,0), MATCH('Table for manuscript'!M$1, data!$A$3:$AI$3,0))</f>
        <v>0.25</v>
      </c>
      <c r="N108" s="114">
        <f>INDEX(data!$A$3:$AI$131, MATCH('Table for manuscript'!$C108, data!$C$3:$C$131,0), MATCH('Table for manuscript'!N$1, data!$A$3:$AI$3,0))</f>
        <v>0</v>
      </c>
      <c r="O108" s="114">
        <f>INDEX(data!$A$3:$AI$131, MATCH('Table for manuscript'!$C108, data!$C$3:$C$131,0), MATCH('Table for manuscript'!O$1, data!$A$3:$AI$3,0))</f>
        <v>0</v>
      </c>
      <c r="P108" s="114">
        <f>INDEX(data!$A$3:$AI$131, MATCH('Table for manuscript'!$C108, data!$C$3:$C$131,0), MATCH('Table for manuscript'!P$1, data!$A$3:$AI$3,0))</f>
        <v>0</v>
      </c>
      <c r="Q108" s="20" t="str">
        <f>INDEX(data!$A$3:$AI$131, MATCH('Table for manuscript'!$C108, data!$C$3:$C$131,0), MATCH('Table for manuscript'!Q$1, data!$A$3:$AI$3,0))</f>
        <v/>
      </c>
    </row>
    <row r="109" spans="1:17">
      <c r="A109" s="91">
        <v>107</v>
      </c>
      <c r="B109" s="91" t="s">
        <v>103</v>
      </c>
      <c r="C109" s="91" t="s">
        <v>205</v>
      </c>
      <c r="D109" s="110">
        <f>INDEX(data!$A$3:$AI$131, MATCH('Table for manuscript'!$C109, data!$C$3:$C$131,0), MATCH('Table for manuscript'!D$1, data!$A$3:$AI$3,0))</f>
        <v>0.24229145526740936</v>
      </c>
      <c r="E109" s="108">
        <f>INDEX(data!$A$3:$AI$131, MATCH('Table for manuscript'!$C109, data!$C$3:$C$131,0), MATCH('Table for manuscript'!E$1, data!$A$3:$AI$3,0))</f>
        <v>1.4238118341947592</v>
      </c>
      <c r="F109" s="109">
        <f>INDEX(data!$A$3:$AI$131, MATCH('Table for manuscript'!$C109, data!$C$3:$C$131,0), MATCH('Table for manuscript'!F$1, data!$A$3:$AI$3,0))</f>
        <v>5.8764426199980653</v>
      </c>
      <c r="G109" s="110" t="str">
        <f>INDEX(References!$A$2:$C$58,MATCH(INDEX(data!$A$3:$AI$131, MATCH('Table for manuscript'!$C109, data!$C$3:$C$131,0), MATCH('Table for manuscript'!G$1, data!$A$3:$AI$3,0)), References!$C$2:$C$58,0),2)</f>
        <v>[38]</v>
      </c>
      <c r="H109" s="111">
        <f>INDEX(data!$A$3:$AI$131, MATCH('Table for manuscript'!$C109, data!$C$3:$C$131,0), MATCH('Table for manuscript'!H$1, data!$A$3:$AI$3,0))/100</f>
        <v>0.7579612</v>
      </c>
      <c r="I109" s="113">
        <f>INDEX(data!$A$3:$AI$131, MATCH('Table for manuscript'!$C109, data!$C$3:$C$131,0), MATCH('Table for manuscript'!I$1, data!$A$3:$AI$3,0))</f>
        <v>1940088.7116253446</v>
      </c>
      <c r="J109" s="112">
        <f>INDEX(data!$A$3:$AI$131, MATCH('Table for manuscript'!$C109, data!$C$3:$C$131,0), MATCH('Table for manuscript'!J$1, data!$A$3:$AI$3,0))</f>
        <v>1E-35</v>
      </c>
      <c r="K109" s="114">
        <f>INDEX(data!$A$3:$AI$131, MATCH('Table for manuscript'!$C109, data!$C$3:$C$131,0), MATCH('Table for manuscript'!K$1, data!$A$3:$AI$3,0))</f>
        <v>0.1</v>
      </c>
      <c r="L109" s="114">
        <f>INDEX(data!$A$3:$AI$131, MATCH('Table for manuscript'!$C109, data!$C$3:$C$131,0), MATCH('Table for manuscript'!L$1, data!$A$3:$AI$3,0))</f>
        <v>0</v>
      </c>
      <c r="M109" s="114">
        <f>INDEX(data!$A$3:$AI$131, MATCH('Table for manuscript'!$C109, data!$C$3:$C$131,0), MATCH('Table for manuscript'!M$1, data!$A$3:$AI$3,0))</f>
        <v>0</v>
      </c>
      <c r="N109" s="114">
        <f>INDEX(data!$A$3:$AI$131, MATCH('Table for manuscript'!$C109, data!$C$3:$C$131,0), MATCH('Table for manuscript'!N$1, data!$A$3:$AI$3,0))</f>
        <v>0</v>
      </c>
      <c r="O109" s="114">
        <f>INDEX(data!$A$3:$AI$131, MATCH('Table for manuscript'!$C109, data!$C$3:$C$131,0), MATCH('Table for manuscript'!O$1, data!$A$3:$AI$3,0))</f>
        <v>0</v>
      </c>
      <c r="P109" s="114">
        <f>INDEX(data!$A$3:$AI$131, MATCH('Table for manuscript'!$C109, data!$C$3:$C$131,0), MATCH('Table for manuscript'!P$1, data!$A$3:$AI$3,0))</f>
        <v>0</v>
      </c>
      <c r="Q109" s="20" t="str">
        <f>INDEX(data!$A$3:$AI$131, MATCH('Table for manuscript'!$C109, data!$C$3:$C$131,0), MATCH('Table for manuscript'!Q$1, data!$A$3:$AI$3,0))</f>
        <v>Support for breastfeeding mothers (95%)</v>
      </c>
    </row>
    <row r="110" spans="1:17">
      <c r="A110" s="91">
        <v>108</v>
      </c>
      <c r="B110" s="91" t="s">
        <v>103</v>
      </c>
      <c r="C110" s="91" t="s">
        <v>163</v>
      </c>
      <c r="D110" s="110">
        <f>INDEX(data!$A$3:$AI$131, MATCH('Table for manuscript'!$C110, data!$C$3:$C$131,0), MATCH('Table for manuscript'!D$1, data!$A$3:$AI$3,0))</f>
        <v>9.8991703892788774E-2</v>
      </c>
      <c r="E110" s="108">
        <f>INDEX(data!$A$3:$AI$131, MATCH('Table for manuscript'!$C110, data!$C$3:$C$131,0), MATCH('Table for manuscript'!E$1, data!$A$3:$AI$3,0))</f>
        <v>0.82276860880663694</v>
      </c>
      <c r="F110" s="109">
        <f>INDEX(data!$A$3:$AI$131, MATCH('Table for manuscript'!$C110, data!$C$3:$C$131,0), MATCH('Table for manuscript'!F$1, data!$A$3:$AI$3,0))</f>
        <v>8.3114905234657037</v>
      </c>
      <c r="G110" s="110" t="str">
        <f>INDEX(References!$A$2:$C$58,MATCH(INDEX(data!$A$3:$AI$131, MATCH('Table for manuscript'!$C110, data!$C$3:$C$131,0), MATCH('Table for manuscript'!G$1, data!$A$3:$AI$3,0)), References!$C$2:$C$58,0),2)</f>
        <v>[44]</v>
      </c>
      <c r="H110" s="111">
        <f>INDEX(data!$A$3:$AI$131, MATCH('Table for manuscript'!$C110, data!$C$3:$C$131,0), MATCH('Table for manuscript'!H$1, data!$A$3:$AI$3,0))/100</f>
        <v>0.59301559999999998</v>
      </c>
      <c r="I110" s="113">
        <f>INDEX(data!$A$3:$AI$131, MATCH('Table for manuscript'!$C110, data!$C$3:$C$131,0), MATCH('Table for manuscript'!I$1, data!$A$3:$AI$3,0))</f>
        <v>2573730.4292332279</v>
      </c>
      <c r="J110" s="112">
        <f>INDEX(data!$A$3:$AI$131, MATCH('Table for manuscript'!$C110, data!$C$3:$C$131,0), MATCH('Table for manuscript'!J$1, data!$A$3:$AI$3,0))</f>
        <v>0.48048367777537326</v>
      </c>
      <c r="K110" s="114">
        <f>INDEX(data!$A$3:$AI$131, MATCH('Table for manuscript'!$C110, data!$C$3:$C$131,0), MATCH('Table for manuscript'!K$1, data!$A$3:$AI$3,0))</f>
        <v>0</v>
      </c>
      <c r="L110" s="114">
        <f>INDEX(data!$A$3:$AI$131, MATCH('Table for manuscript'!$C110, data!$C$3:$C$131,0), MATCH('Table for manuscript'!L$1, data!$A$3:$AI$3,0))</f>
        <v>5</v>
      </c>
      <c r="M110" s="114">
        <f>INDEX(data!$A$3:$AI$131, MATCH('Table for manuscript'!$C110, data!$C$3:$C$131,0), MATCH('Table for manuscript'!M$1, data!$A$3:$AI$3,0))</f>
        <v>0.2</v>
      </c>
      <c r="N110" s="114">
        <f>INDEX(data!$A$3:$AI$131, MATCH('Table for manuscript'!$C110, data!$C$3:$C$131,0), MATCH('Table for manuscript'!N$1, data!$A$3:$AI$3,0))</f>
        <v>0</v>
      </c>
      <c r="O110" s="114">
        <f>INDEX(data!$A$3:$AI$131, MATCH('Table for manuscript'!$C110, data!$C$3:$C$131,0), MATCH('Table for manuscript'!O$1, data!$A$3:$AI$3,0))</f>
        <v>0</v>
      </c>
      <c r="P110" s="114">
        <f>INDEX(data!$A$3:$AI$131, MATCH('Table for manuscript'!$C110, data!$C$3:$C$131,0), MATCH('Table for manuscript'!P$1, data!$A$3:$AI$3,0))</f>
        <v>0</v>
      </c>
      <c r="Q110" s="20" t="str">
        <f>INDEX(data!$A$3:$AI$131, MATCH('Table for manuscript'!$C110, data!$C$3:$C$131,0), MATCH('Table for manuscript'!Q$1, data!$A$3:$AI$3,0))</f>
        <v>Syphilis screening before third trimester + treat with three injections of benzathine penicillin if positive</v>
      </c>
    </row>
    <row r="111" spans="1:17">
      <c r="A111" s="91">
        <v>109</v>
      </c>
      <c r="B111" s="91" t="s">
        <v>103</v>
      </c>
      <c r="C111" s="91" t="s">
        <v>142</v>
      </c>
      <c r="D111" s="110">
        <f>INDEX(data!$A$3:$AI$131, MATCH('Table for manuscript'!$C111, data!$C$3:$C$131,0), MATCH('Table for manuscript'!D$1, data!$A$3:$AI$3,0))</f>
        <v>9.4364158929620148E-2</v>
      </c>
      <c r="E111" s="108">
        <f>INDEX(data!$A$3:$AI$131, MATCH('Table for manuscript'!$C111, data!$C$3:$C$131,0), MATCH('Table for manuscript'!E$1, data!$A$3:$AI$3,0))</f>
        <v>0.90557602403382209</v>
      </c>
      <c r="F111" s="109">
        <f>INDEX(data!$A$3:$AI$131, MATCH('Table for manuscript'!$C111, data!$C$3:$C$131,0), MATCH('Table for manuscript'!F$1, data!$A$3:$AI$3,0))</f>
        <v>9.5966099237871667</v>
      </c>
      <c r="G111" s="110" t="str">
        <f>INDEX(References!$A$2:$C$58,MATCH(INDEX(data!$A$3:$AI$131, MATCH('Table for manuscript'!$C111, data!$C$3:$C$131,0), MATCH('Table for manuscript'!G$1, data!$A$3:$AI$3,0)), References!$C$2:$C$58,0),2)</f>
        <v>[38]</v>
      </c>
      <c r="H111" s="111">
        <f>INDEX(data!$A$3:$AI$131, MATCH('Table for manuscript'!$C111, data!$C$3:$C$131,0), MATCH('Table for manuscript'!H$1, data!$A$3:$AI$3,0))/100</f>
        <v>0.85</v>
      </c>
      <c r="I111" s="113">
        <f>INDEX(data!$A$3:$AI$131, MATCH('Table for manuscript'!$C111, data!$C$3:$C$131,0), MATCH('Table for manuscript'!I$1, data!$A$3:$AI$3,0))</f>
        <v>2573730.4292235295</v>
      </c>
      <c r="J111" s="112">
        <f>INDEX(data!$A$3:$AI$131, MATCH('Table for manuscript'!$C111, data!$C$3:$C$131,0), MATCH('Table for manuscript'!J$1, data!$A$3:$AI$3,0))</f>
        <v>0.21939893962345811</v>
      </c>
      <c r="K111" s="114">
        <f>INDEX(data!$A$3:$AI$131, MATCH('Table for manuscript'!$C111, data!$C$3:$C$131,0), MATCH('Table for manuscript'!K$1, data!$A$3:$AI$3,0))</f>
        <v>0</v>
      </c>
      <c r="L111" s="114">
        <f>INDEX(data!$A$3:$AI$131, MATCH('Table for manuscript'!$C111, data!$C$3:$C$131,0), MATCH('Table for manuscript'!L$1, data!$A$3:$AI$3,0))</f>
        <v>0</v>
      </c>
      <c r="M111" s="114">
        <f>INDEX(data!$A$3:$AI$131, MATCH('Table for manuscript'!$C111, data!$C$3:$C$131,0), MATCH('Table for manuscript'!M$1, data!$A$3:$AI$3,0))</f>
        <v>0</v>
      </c>
      <c r="N111" s="114">
        <f>INDEX(data!$A$3:$AI$131, MATCH('Table for manuscript'!$C111, data!$C$3:$C$131,0), MATCH('Table for manuscript'!N$1, data!$A$3:$AI$3,0))</f>
        <v>0</v>
      </c>
      <c r="O111" s="114">
        <f>INDEX(data!$A$3:$AI$131, MATCH('Table for manuscript'!$C111, data!$C$3:$C$131,0), MATCH('Table for manuscript'!O$1, data!$A$3:$AI$3,0))</f>
        <v>0</v>
      </c>
      <c r="P111" s="114">
        <f>INDEX(data!$A$3:$AI$131, MATCH('Table for manuscript'!$C111, data!$C$3:$C$131,0), MATCH('Table for manuscript'!P$1, data!$A$3:$AI$3,0))</f>
        <v>0</v>
      </c>
      <c r="Q111" s="20" t="str">
        <f>INDEX(data!$A$3:$AI$131, MATCH('Table for manuscript'!$C111, data!$C$3:$C$131,0), MATCH('Table for manuscript'!Q$1, data!$A$3:$AI$3,0))</f>
        <v>Tetanus Toxoid</v>
      </c>
    </row>
    <row r="112" spans="1:17">
      <c r="A112" s="91">
        <v>110</v>
      </c>
      <c r="B112" s="91" t="s">
        <v>103</v>
      </c>
      <c r="C112" s="91" t="s">
        <v>208</v>
      </c>
      <c r="D112" s="110">
        <f>INDEX(data!$A$3:$AI$131, MATCH('Table for manuscript'!$C112, data!$C$3:$C$131,0), MATCH('Table for manuscript'!D$1, data!$A$3:$AI$3,0))</f>
        <v>0.11306934579145768</v>
      </c>
      <c r="E112" s="108">
        <f>INDEX(data!$A$3:$AI$131, MATCH('Table for manuscript'!$C112, data!$C$3:$C$131,0), MATCH('Table for manuscript'!E$1, data!$A$3:$AI$3,0))</f>
        <v>2.5584118895687085</v>
      </c>
      <c r="F112" s="109">
        <f>INDEX(data!$A$3:$AI$131, MATCH('Table for manuscript'!$C112, data!$C$3:$C$131,0), MATCH('Table for manuscript'!F$1, data!$A$3:$AI$3,0))</f>
        <v>22.626927498876491</v>
      </c>
      <c r="G112" s="110" t="str">
        <f>INDEX(References!$A$2:$C$58,MATCH(INDEX(data!$A$3:$AI$131, MATCH('Table for manuscript'!$C112, data!$C$3:$C$131,0), MATCH('Table for manuscript'!G$1, data!$A$3:$AI$3,0)), References!$C$2:$C$58,0),2)</f>
        <v>[38]</v>
      </c>
      <c r="H112" s="111">
        <f>INDEX(data!$A$3:$AI$131, MATCH('Table for manuscript'!$C112, data!$C$3:$C$131,0), MATCH('Table for manuscript'!H$1, data!$A$3:$AI$3,0))/100</f>
        <v>0.7579612</v>
      </c>
      <c r="I112" s="113">
        <f>INDEX(data!$A$3:$AI$131, MATCH('Table for manuscript'!$C112, data!$C$3:$C$131,0), MATCH('Table for manuscript'!I$1, data!$A$3:$AI$3,0))</f>
        <v>1940088.7116253446</v>
      </c>
      <c r="J112" s="112">
        <f>INDEX(data!$A$3:$AI$131, MATCH('Table for manuscript'!$C112, data!$C$3:$C$131,0), MATCH('Table for manuscript'!J$1, data!$A$3:$AI$3,0))</f>
        <v>2.2514320276996318</v>
      </c>
      <c r="K112" s="114">
        <f>INDEX(data!$A$3:$AI$131, MATCH('Table for manuscript'!$C112, data!$C$3:$C$131,0), MATCH('Table for manuscript'!K$1, data!$A$3:$AI$3,0))</f>
        <v>0</v>
      </c>
      <c r="L112" s="114">
        <f>INDEX(data!$A$3:$AI$131, MATCH('Table for manuscript'!$C112, data!$C$3:$C$131,0), MATCH('Table for manuscript'!L$1, data!$A$3:$AI$3,0))</f>
        <v>53.1</v>
      </c>
      <c r="M112" s="114">
        <f>INDEX(data!$A$3:$AI$131, MATCH('Table for manuscript'!$C112, data!$C$3:$C$131,0), MATCH('Table for manuscript'!M$1, data!$A$3:$AI$3,0))</f>
        <v>0</v>
      </c>
      <c r="N112" s="114">
        <f>INDEX(data!$A$3:$AI$131, MATCH('Table for manuscript'!$C112, data!$C$3:$C$131,0), MATCH('Table for manuscript'!N$1, data!$A$3:$AI$3,0))</f>
        <v>0</v>
      </c>
      <c r="O112" s="114">
        <f>INDEX(data!$A$3:$AI$131, MATCH('Table for manuscript'!$C112, data!$C$3:$C$131,0), MATCH('Table for manuscript'!O$1, data!$A$3:$AI$3,0))</f>
        <v>0</v>
      </c>
      <c r="P112" s="114">
        <f>INDEX(data!$A$3:$AI$131, MATCH('Table for manuscript'!$C112, data!$C$3:$C$131,0), MATCH('Table for manuscript'!P$1, data!$A$3:$AI$3,0))</f>
        <v>0</v>
      </c>
      <c r="Q112" s="20" t="str">
        <f>INDEX(data!$A$3:$AI$131, MATCH('Table for manuscript'!$C112, data!$C$3:$C$131,0), MATCH('Table for manuscript'!Q$1, data!$A$3:$AI$3,0))</f>
        <v>Normal delivery by a skilled attendant (95%)</v>
      </c>
    </row>
    <row r="113" spans="1:17">
      <c r="A113" s="91">
        <v>111</v>
      </c>
      <c r="B113" s="91" t="s">
        <v>103</v>
      </c>
      <c r="C113" s="91" t="s">
        <v>210</v>
      </c>
      <c r="D113" s="110">
        <f>INDEX(data!$A$3:$AI$131, MATCH('Table for manuscript'!$C113, data!$C$3:$C$131,0), MATCH('Table for manuscript'!D$1, data!$A$3:$AI$3,0))</f>
        <v>0.57164415525902113</v>
      </c>
      <c r="E113" s="108">
        <f>INDEX(data!$A$3:$AI$131, MATCH('Table for manuscript'!$C113, data!$C$3:$C$131,0), MATCH('Table for manuscript'!E$1, data!$A$3:$AI$3,0))</f>
        <v>12.934550856202364</v>
      </c>
      <c r="F113" s="109">
        <f>INDEX(data!$A$3:$AI$131, MATCH('Table for manuscript'!$C113, data!$C$3:$C$131,0), MATCH('Table for manuscript'!F$1, data!$A$3:$AI$3,0))</f>
        <v>22.626927498876483</v>
      </c>
      <c r="G113" s="110" t="str">
        <f>INDEX(References!$A$2:$C$58,MATCH(INDEX(data!$A$3:$AI$131, MATCH('Table for manuscript'!$C113, data!$C$3:$C$131,0), MATCH('Table for manuscript'!G$1, data!$A$3:$AI$3,0)), References!$C$2:$C$58,0),2)</f>
        <v>[38]</v>
      </c>
      <c r="H113" s="111">
        <f>INDEX(data!$A$3:$AI$131, MATCH('Table for manuscript'!$C113, data!$C$3:$C$131,0), MATCH('Table for manuscript'!H$1, data!$A$3:$AI$3,0))/100</f>
        <v>0.92361110000000002</v>
      </c>
      <c r="I113" s="113">
        <f>INDEX(data!$A$3:$AI$131, MATCH('Table for manuscript'!$C113, data!$C$3:$C$131,0), MATCH('Table for manuscript'!I$1, data!$A$3:$AI$3,0))</f>
        <v>383743.206998193</v>
      </c>
      <c r="J113" s="112">
        <f>INDEX(data!$A$3:$AI$131, MATCH('Table for manuscript'!$C113, data!$C$3:$C$131,0), MATCH('Table for manuscript'!J$1, data!$A$3:$AI$3,0))</f>
        <v>18.569251880962874</v>
      </c>
      <c r="K113" s="114">
        <f>INDEX(data!$A$3:$AI$131, MATCH('Table for manuscript'!$C113, data!$C$3:$C$131,0), MATCH('Table for manuscript'!K$1, data!$A$3:$AI$3,0))</f>
        <v>10.5</v>
      </c>
      <c r="L113" s="114">
        <f>INDEX(data!$A$3:$AI$131, MATCH('Table for manuscript'!$C113, data!$C$3:$C$131,0), MATCH('Table for manuscript'!L$1, data!$A$3:$AI$3,0))</f>
        <v>30</v>
      </c>
      <c r="M113" s="114">
        <f>INDEX(data!$A$3:$AI$131, MATCH('Table for manuscript'!$C113, data!$C$3:$C$131,0), MATCH('Table for manuscript'!M$1, data!$A$3:$AI$3,0))</f>
        <v>0</v>
      </c>
      <c r="N113" s="114">
        <f>INDEX(data!$A$3:$AI$131, MATCH('Table for manuscript'!$C113, data!$C$3:$C$131,0), MATCH('Table for manuscript'!N$1, data!$A$3:$AI$3,0))</f>
        <v>0</v>
      </c>
      <c r="O113" s="114">
        <f>INDEX(data!$A$3:$AI$131, MATCH('Table for manuscript'!$C113, data!$C$3:$C$131,0), MATCH('Table for manuscript'!O$1, data!$A$3:$AI$3,0))</f>
        <v>0</v>
      </c>
      <c r="P113" s="114">
        <f>INDEX(data!$A$3:$AI$131, MATCH('Table for manuscript'!$C113, data!$C$3:$C$131,0), MATCH('Table for manuscript'!P$1, data!$A$3:$AI$3,0))</f>
        <v>0</v>
      </c>
      <c r="Q113" s="20" t="str">
        <f>INDEX(data!$A$3:$AI$131, MATCH('Table for manuscript'!$C113, data!$C$3:$C$131,0), MATCH('Table for manuscript'!Q$1, data!$A$3:$AI$3,0))</f>
        <v>Normal delivery by a skilled attendant (95%)</v>
      </c>
    </row>
    <row r="114" spans="1:17">
      <c r="A114" s="91">
        <v>112</v>
      </c>
      <c r="B114" s="91" t="s">
        <v>450</v>
      </c>
      <c r="C114" s="91" t="s">
        <v>512</v>
      </c>
      <c r="D114" s="110">
        <f>INDEX(data!$A$3:$AI$131, MATCH('Table for manuscript'!$C114, data!$C$3:$C$131,0), MATCH('Table for manuscript'!D$1, data!$A$3:$AI$3,0))</f>
        <v>6.8599999999999994E-2</v>
      </c>
      <c r="E114" s="108">
        <f>INDEX(data!$A$3:$AI$131, MATCH('Table for manuscript'!$C114, data!$C$3:$C$131,0), MATCH('Table for manuscript'!E$1, data!$A$3:$AI$3,0))</f>
        <v>16.073640000000001</v>
      </c>
      <c r="F114" s="109">
        <f>INDEX(data!$A$3:$AI$131, MATCH('Table for manuscript'!$C114, data!$C$3:$C$131,0), MATCH('Table for manuscript'!F$1, data!$A$3:$AI$3,0))</f>
        <v>234.30962099125367</v>
      </c>
      <c r="G114" s="110" t="str">
        <f>INDEX(References!$A$2:$C$58,MATCH(INDEX(data!$A$3:$AI$131, MATCH('Table for manuscript'!$C114, data!$C$3:$C$131,0), MATCH('Table for manuscript'!G$1, data!$A$3:$AI$3,0)), References!$C$2:$C$58,0),2)</f>
        <v>[45]</v>
      </c>
      <c r="H114" s="111">
        <f>INDEX(data!$A$3:$AI$131, MATCH('Table for manuscript'!$C114, data!$C$3:$C$131,0), MATCH('Table for manuscript'!H$1, data!$A$3:$AI$3,0))/100</f>
        <v>0.41</v>
      </c>
      <c r="I114" s="113">
        <f>INDEX(data!$A$3:$AI$131, MATCH('Table for manuscript'!$C114, data!$C$3:$C$131,0), MATCH('Table for manuscript'!I$1, data!$A$3:$AI$3,0))</f>
        <v>8381989.5847073169</v>
      </c>
      <c r="J114" s="112">
        <f>INDEX(data!$A$3:$AI$131, MATCH('Table for manuscript'!$C114, data!$C$3:$C$131,0), MATCH('Table for manuscript'!J$1, data!$A$3:$AI$3,0))</f>
        <v>9.31</v>
      </c>
      <c r="K114" s="114">
        <f>INDEX(data!$A$3:$AI$131, MATCH('Table for manuscript'!$C114, data!$C$3:$C$131,0), MATCH('Table for manuscript'!K$1, data!$A$3:$AI$3,0))</f>
        <v>2.5</v>
      </c>
      <c r="L114" s="114">
        <f>INDEX(data!$A$3:$AI$131, MATCH('Table for manuscript'!$C114, data!$C$3:$C$131,0), MATCH('Table for manuscript'!L$1, data!$A$3:$AI$3,0))</f>
        <v>11.25</v>
      </c>
      <c r="M114" s="114">
        <f>INDEX(data!$A$3:$AI$131, MATCH('Table for manuscript'!$C114, data!$C$3:$C$131,0), MATCH('Table for manuscript'!M$1, data!$A$3:$AI$3,0))</f>
        <v>1.5</v>
      </c>
      <c r="N114" s="114">
        <f>INDEX(data!$A$3:$AI$131, MATCH('Table for manuscript'!$C114, data!$C$3:$C$131,0), MATCH('Table for manuscript'!N$1, data!$A$3:$AI$3,0))</f>
        <v>0</v>
      </c>
      <c r="O114" s="114">
        <f>INDEX(data!$A$3:$AI$131, MATCH('Table for manuscript'!$C114, data!$C$3:$C$131,0), MATCH('Table for manuscript'!O$1, data!$A$3:$AI$3,0))</f>
        <v>0</v>
      </c>
      <c r="P114" s="114">
        <f>INDEX(data!$A$3:$AI$131, MATCH('Table for manuscript'!$C114, data!$C$3:$C$131,0), MATCH('Table for manuscript'!P$1, data!$A$3:$AI$3,0))</f>
        <v>0</v>
      </c>
      <c r="Q114" s="20" t="str">
        <f>INDEX(data!$A$3:$AI$131, MATCH('Table for manuscript'!$C114, data!$C$3:$C$131,0), MATCH('Table for manuscript'!Q$1, data!$A$3:$AI$3,0))</f>
        <v>Daily cotrimoxazole prophylaxis (all individuals)</v>
      </c>
    </row>
    <row r="115" spans="1:17">
      <c r="A115" s="91">
        <v>113</v>
      </c>
      <c r="B115" s="91" t="s">
        <v>450</v>
      </c>
      <c r="C115" s="91" t="s">
        <v>481</v>
      </c>
      <c r="D115" s="110">
        <f>INDEX(data!$A$3:$AI$131, MATCH('Table for manuscript'!$C115, data!$C$3:$C$131,0), MATCH('Table for manuscript'!D$1, data!$A$3:$AI$3,0))</f>
        <v>72.258064516129039</v>
      </c>
      <c r="E115" s="108">
        <f>INDEX(data!$A$3:$AI$131, MATCH('Table for manuscript'!$C115, data!$C$3:$C$131,0), MATCH('Table for manuscript'!E$1, data!$A$3:$AI$3,0))</f>
        <v>325.48501991511472</v>
      </c>
      <c r="F115" s="109">
        <f>INDEX(data!$A$3:$AI$131, MATCH('Table for manuscript'!$C115, data!$C$3:$C$131,0), MATCH('Table for manuscript'!F$1, data!$A$3:$AI$3,0))</f>
        <v>4.5044801863252477</v>
      </c>
      <c r="G115" s="110" t="str">
        <f>INDEX(References!$A$2:$C$58,MATCH(INDEX(data!$A$3:$AI$131, MATCH('Table for manuscript'!$C115, data!$C$3:$C$131,0), MATCH('Table for manuscript'!G$1, data!$A$3:$AI$3,0)), References!$C$2:$C$58,0),2)</f>
        <v>[46]</v>
      </c>
      <c r="H115" s="111">
        <f>INDEX(data!$A$3:$AI$131, MATCH('Table for manuscript'!$C115, data!$C$3:$C$131,0), MATCH('Table for manuscript'!H$1, data!$A$3:$AI$3,0))/100</f>
        <v>0.85</v>
      </c>
      <c r="I115" s="113">
        <f>INDEX(data!$A$3:$AI$131, MATCH('Table for manuscript'!$C115, data!$C$3:$C$131,0), MATCH('Table for manuscript'!I$1, data!$A$3:$AI$3,0))</f>
        <v>46042.845000000001</v>
      </c>
      <c r="J115" s="112">
        <f>INDEX(data!$A$3:$AI$131, MATCH('Table for manuscript'!$C115, data!$C$3:$C$131,0), MATCH('Table for manuscript'!J$1, data!$A$3:$AI$3,0))</f>
        <v>37.322551980090886</v>
      </c>
      <c r="K115" s="114">
        <f>INDEX(data!$A$3:$AI$131, MATCH('Table for manuscript'!$C115, data!$C$3:$C$131,0), MATCH('Table for manuscript'!K$1, data!$A$3:$AI$3,0))</f>
        <v>4.5</v>
      </c>
      <c r="L115" s="114">
        <f>INDEX(data!$A$3:$AI$131, MATCH('Table for manuscript'!$C115, data!$C$3:$C$131,0), MATCH('Table for manuscript'!L$1, data!$A$3:$AI$3,0))</f>
        <v>8</v>
      </c>
      <c r="M115" s="114">
        <f>INDEX(data!$A$3:$AI$131, MATCH('Table for manuscript'!$C115, data!$C$3:$C$131,0), MATCH('Table for manuscript'!M$1, data!$A$3:$AI$3,0))</f>
        <v>0</v>
      </c>
      <c r="N115" s="114">
        <f>INDEX(data!$A$3:$AI$131, MATCH('Table for manuscript'!$C115, data!$C$3:$C$131,0), MATCH('Table for manuscript'!N$1, data!$A$3:$AI$3,0))</f>
        <v>0</v>
      </c>
      <c r="O115" s="114">
        <f>INDEX(data!$A$3:$AI$131, MATCH('Table for manuscript'!$C115, data!$C$3:$C$131,0), MATCH('Table for manuscript'!O$1, data!$A$3:$AI$3,0))</f>
        <v>0</v>
      </c>
      <c r="P115" s="114">
        <f>INDEX(data!$A$3:$AI$131, MATCH('Table for manuscript'!$C115, data!$C$3:$C$131,0), MATCH('Table for manuscript'!P$1, data!$A$3:$AI$3,0))</f>
        <v>0</v>
      </c>
      <c r="Q115" s="20" t="str">
        <f>INDEX(data!$A$3:$AI$131, MATCH('Table for manuscript'!$C115, data!$C$3:$C$131,0), MATCH('Table for manuscript'!Q$1, data!$A$3:$AI$3,0))</f>
        <v>Minimal DOTS (95% coverage)</v>
      </c>
    </row>
    <row r="116" spans="1:17">
      <c r="A116" s="91">
        <v>114</v>
      </c>
      <c r="B116" s="91" t="s">
        <v>450</v>
      </c>
      <c r="C116" s="91" t="s">
        <v>492</v>
      </c>
      <c r="D116" s="110">
        <f>INDEX(data!$A$3:$AI$131, MATCH('Table for manuscript'!$C116, data!$C$3:$C$131,0), MATCH('Table for manuscript'!D$1, data!$A$3:$AI$3,0))</f>
        <v>78.667368924142735</v>
      </c>
      <c r="E116" s="108">
        <f>INDEX(data!$A$3:$AI$131, MATCH('Table for manuscript'!$C116, data!$C$3:$C$131,0), MATCH('Table for manuscript'!E$1, data!$A$3:$AI$3,0))</f>
        <v>662.08612402858159</v>
      </c>
      <c r="F116" s="109">
        <f>INDEX(data!$A$3:$AI$131, MATCH('Table for manuscript'!$C116, data!$C$3:$C$131,0), MATCH('Table for manuscript'!F$1, data!$A$3:$AI$3,0))</f>
        <v>8.4162739021692357</v>
      </c>
      <c r="G116" s="110" t="str">
        <f>INDEX(References!$A$2:$C$58,MATCH(INDEX(data!$A$3:$AI$131, MATCH('Table for manuscript'!$C116, data!$C$3:$C$131,0), MATCH('Table for manuscript'!G$1, data!$A$3:$AI$3,0)), References!$C$2:$C$58,0),2)</f>
        <v>[46]</v>
      </c>
      <c r="H116" s="111">
        <f>INDEX(data!$A$3:$AI$131, MATCH('Table for manuscript'!$C116, data!$C$3:$C$131,0), MATCH('Table for manuscript'!H$1, data!$A$3:$AI$3,0))/100</f>
        <v>0.33</v>
      </c>
      <c r="I116" s="113">
        <f>INDEX(data!$A$3:$AI$131, MATCH('Table for manuscript'!$C116, data!$C$3:$C$131,0), MATCH('Table for manuscript'!I$1, data!$A$3:$AI$3,0))</f>
        <v>48201.346818181817</v>
      </c>
      <c r="J116" s="112">
        <f>INDEX(data!$A$3:$AI$131, MATCH('Table for manuscript'!$C116, data!$C$3:$C$131,0), MATCH('Table for manuscript'!J$1, data!$A$3:$AI$3,0))</f>
        <v>4375.9941229385304</v>
      </c>
      <c r="K116" s="114">
        <f>INDEX(data!$A$3:$AI$131, MATCH('Table for manuscript'!$C116, data!$C$3:$C$131,0), MATCH('Table for manuscript'!K$1, data!$A$3:$AI$3,0))</f>
        <v>2.5</v>
      </c>
      <c r="L116" s="114">
        <f>INDEX(data!$A$3:$AI$131, MATCH('Table for manuscript'!$C116, data!$C$3:$C$131,0), MATCH('Table for manuscript'!L$1, data!$A$3:$AI$3,0))</f>
        <v>11.25</v>
      </c>
      <c r="M116" s="114">
        <f>INDEX(data!$A$3:$AI$131, MATCH('Table for manuscript'!$C116, data!$C$3:$C$131,0), MATCH('Table for manuscript'!M$1, data!$A$3:$AI$3,0))</f>
        <v>1.5</v>
      </c>
      <c r="N116" s="114">
        <f>INDEX(data!$A$3:$AI$131, MATCH('Table for manuscript'!$C116, data!$C$3:$C$131,0), MATCH('Table for manuscript'!N$1, data!$A$3:$AI$3,0))</f>
        <v>0</v>
      </c>
      <c r="O116" s="114">
        <f>INDEX(data!$A$3:$AI$131, MATCH('Table for manuscript'!$C116, data!$C$3:$C$131,0), MATCH('Table for manuscript'!O$1, data!$A$3:$AI$3,0))</f>
        <v>0</v>
      </c>
      <c r="P116" s="114">
        <f>INDEX(data!$A$3:$AI$131, MATCH('Table for manuscript'!$C116, data!$C$3:$C$131,0), MATCH('Table for manuscript'!P$1, data!$A$3:$AI$3,0))</f>
        <v>0</v>
      </c>
      <c r="Q116" s="20" t="str">
        <f>INDEX(data!$A$3:$AI$131, MATCH('Table for manuscript'!$C116, data!$C$3:$C$131,0), MATCH('Table for manuscript'!Q$1, data!$A$3:$AI$3,0))</f>
        <v>Full Combination (95% coverage)</v>
      </c>
    </row>
    <row r="117" spans="1:17">
      <c r="A117" s="91">
        <v>115</v>
      </c>
      <c r="B117" s="91" t="s">
        <v>450</v>
      </c>
      <c r="C117" s="91" t="s">
        <v>485</v>
      </c>
      <c r="D117" s="110">
        <f>INDEX(data!$A$3:$AI$131, MATCH('Table for manuscript'!$C117, data!$C$3:$C$131,0), MATCH('Table for manuscript'!D$1, data!$A$3:$AI$3,0))</f>
        <v>78.726492401353951</v>
      </c>
      <c r="E117" s="108">
        <f>INDEX(data!$A$3:$AI$131, MATCH('Table for manuscript'!$C117, data!$C$3:$C$131,0), MATCH('Table for manuscript'!E$1, data!$A$3:$AI$3,0))</f>
        <v>560.17234194711136</v>
      </c>
      <c r="F117" s="109">
        <f>INDEX(data!$A$3:$AI$131, MATCH('Table for manuscript'!$C117, data!$C$3:$C$131,0), MATCH('Table for manuscript'!F$1, data!$A$3:$AI$3,0))</f>
        <v>7.1154235996100015</v>
      </c>
      <c r="G117" s="110" t="str">
        <f>INDEX(References!$A$2:$C$58,MATCH(INDEX(data!$A$3:$AI$131, MATCH('Table for manuscript'!$C117, data!$C$3:$C$131,0), MATCH('Table for manuscript'!G$1, data!$A$3:$AI$3,0)), References!$C$2:$C$58,0),2)</f>
        <v>[46]</v>
      </c>
      <c r="H117" s="111">
        <f>INDEX(data!$A$3:$AI$131, MATCH('Table for manuscript'!$C117, data!$C$3:$C$131,0), MATCH('Table for manuscript'!H$1, data!$A$3:$AI$3,0))/100</f>
        <v>0.33</v>
      </c>
      <c r="I117" s="113">
        <f>INDEX(data!$A$3:$AI$131, MATCH('Table for manuscript'!$C117, data!$C$3:$C$131,0), MATCH('Table for manuscript'!I$1, data!$A$3:$AI$3,0))</f>
        <v>47170</v>
      </c>
      <c r="J117" s="112">
        <f>INDEX(data!$A$3:$AI$131, MATCH('Table for manuscript'!$C117, data!$C$3:$C$131,0), MATCH('Table for manuscript'!J$1, data!$A$3:$AI$3,0))</f>
        <v>622.14637168141599</v>
      </c>
      <c r="K117" s="114">
        <f>INDEX(data!$A$3:$AI$131, MATCH('Table for manuscript'!$C117, data!$C$3:$C$131,0), MATCH('Table for manuscript'!K$1, data!$A$3:$AI$3,0))</f>
        <v>2.5</v>
      </c>
      <c r="L117" s="114">
        <f>INDEX(data!$A$3:$AI$131, MATCH('Table for manuscript'!$C117, data!$C$3:$C$131,0), MATCH('Table for manuscript'!L$1, data!$A$3:$AI$3,0))</f>
        <v>11.25</v>
      </c>
      <c r="M117" s="114">
        <f>INDEX(data!$A$3:$AI$131, MATCH('Table for manuscript'!$C117, data!$C$3:$C$131,0), MATCH('Table for manuscript'!M$1, data!$A$3:$AI$3,0))</f>
        <v>1.5</v>
      </c>
      <c r="N117" s="114">
        <f>INDEX(data!$A$3:$AI$131, MATCH('Table for manuscript'!$C117, data!$C$3:$C$131,0), MATCH('Table for manuscript'!N$1, data!$A$3:$AI$3,0))</f>
        <v>0</v>
      </c>
      <c r="O117" s="114">
        <f>INDEX(data!$A$3:$AI$131, MATCH('Table for manuscript'!$C117, data!$C$3:$C$131,0), MATCH('Table for manuscript'!O$1, data!$A$3:$AI$3,0))</f>
        <v>0</v>
      </c>
      <c r="P117" s="114">
        <f>INDEX(data!$A$3:$AI$131, MATCH('Table for manuscript'!$C117, data!$C$3:$C$131,0), MATCH('Table for manuscript'!P$1, data!$A$3:$AI$3,0))</f>
        <v>0</v>
      </c>
      <c r="Q117" s="20" t="str">
        <f>INDEX(data!$A$3:$AI$131, MATCH('Table for manuscript'!$C117, data!$C$3:$C$131,0), MATCH('Table for manuscript'!Q$1, data!$A$3:$AI$3,0))</f>
        <v>Full DOTS (95% coverage)</v>
      </c>
    </row>
    <row r="118" spans="1:17">
      <c r="A118" s="91">
        <v>116</v>
      </c>
      <c r="B118" s="91" t="s">
        <v>450</v>
      </c>
      <c r="C118" s="91" t="s">
        <v>455</v>
      </c>
      <c r="D118" s="110">
        <f>INDEX(data!$A$3:$AI$131, MATCH('Table for manuscript'!$C118, data!$C$3:$C$131,0), MATCH('Table for manuscript'!D$1, data!$A$3:$AI$3,0))</f>
        <v>0.47073353681261659</v>
      </c>
      <c r="E118" s="108">
        <f>INDEX(data!$A$3:$AI$131, MATCH('Table for manuscript'!$C118, data!$C$3:$C$131,0), MATCH('Table for manuscript'!E$1, data!$A$3:$AI$3,0))</f>
        <v>48.864000000000004</v>
      </c>
      <c r="F118" s="109">
        <f>INDEX(data!$A$3:$AI$131, MATCH('Table for manuscript'!$C118, data!$C$3:$C$131,0), MATCH('Table for manuscript'!F$1, data!$A$3:$AI$3,0))</f>
        <v>103.80394889827267</v>
      </c>
      <c r="G118" s="110" t="str">
        <f>INDEX(References!$A$2:$C$58,MATCH(INDEX(data!$A$3:$AI$131, MATCH('Table for manuscript'!$C118, data!$C$3:$C$131,0), MATCH('Table for manuscript'!G$1, data!$A$3:$AI$3,0)), References!$C$2:$C$58,0),2)</f>
        <v>[47]</v>
      </c>
      <c r="H118" s="111">
        <f>INDEX(data!$A$3:$AI$131, MATCH('Table for manuscript'!$C118, data!$C$3:$C$131,0), MATCH('Table for manuscript'!H$1, data!$A$3:$AI$3,0))/100</f>
        <v>0.85</v>
      </c>
      <c r="I118" s="113">
        <f>INDEX(data!$A$3:$AI$131, MATCH('Table for manuscript'!$C118, data!$C$3:$C$131,0), MATCH('Table for manuscript'!I$1, data!$A$3:$AI$3,0))</f>
        <v>46037.103799266137</v>
      </c>
      <c r="J118" s="112">
        <f>INDEX(data!$A$3:$AI$131, MATCH('Table for manuscript'!$C118, data!$C$3:$C$131,0), MATCH('Table for manuscript'!J$1, data!$A$3:$AI$3,0))</f>
        <v>2.2000000000000002</v>
      </c>
      <c r="K118" s="114">
        <f>INDEX(data!$A$3:$AI$131, MATCH('Table for manuscript'!$C118, data!$C$3:$C$131,0), MATCH('Table for manuscript'!K$1, data!$A$3:$AI$3,0))</f>
        <v>4.5</v>
      </c>
      <c r="L118" s="114">
        <f>INDEX(data!$A$3:$AI$131, MATCH('Table for manuscript'!$C118, data!$C$3:$C$131,0), MATCH('Table for manuscript'!L$1, data!$A$3:$AI$3,0))</f>
        <v>8</v>
      </c>
      <c r="M118" s="114">
        <f>INDEX(data!$A$3:$AI$131, MATCH('Table for manuscript'!$C118, data!$C$3:$C$131,0), MATCH('Table for manuscript'!M$1, data!$A$3:$AI$3,0))</f>
        <v>0</v>
      </c>
      <c r="N118" s="114">
        <f>INDEX(data!$A$3:$AI$131, MATCH('Table for manuscript'!$C118, data!$C$3:$C$131,0), MATCH('Table for manuscript'!N$1, data!$A$3:$AI$3,0))</f>
        <v>0</v>
      </c>
      <c r="O118" s="114">
        <f>INDEX(data!$A$3:$AI$131, MATCH('Table for manuscript'!$C118, data!$C$3:$C$131,0), MATCH('Table for manuscript'!O$1, data!$A$3:$AI$3,0))</f>
        <v>0</v>
      </c>
      <c r="P118" s="114">
        <f>INDEX(data!$A$3:$AI$131, MATCH('Table for manuscript'!$C118, data!$C$3:$C$131,0), MATCH('Table for manuscript'!P$1, data!$A$3:$AI$3,0))</f>
        <v>0</v>
      </c>
      <c r="Q118" s="20" t="str">
        <f>INDEX(data!$A$3:$AI$131, MATCH('Table for manuscript'!$C118, data!$C$3:$C$131,0), MATCH('Table for manuscript'!Q$1, data!$A$3:$AI$3,0))</f>
        <v>Contact investigation with TB treatment and provision of short-course isoniazid preventive therapy (children under 15)</v>
      </c>
    </row>
    <row r="119" spans="1:17">
      <c r="A119" s="91">
        <v>117</v>
      </c>
      <c r="B119" s="91" t="s">
        <v>450</v>
      </c>
      <c r="C119" s="91" t="s">
        <v>467</v>
      </c>
      <c r="D119" s="110">
        <f>INDEX(data!$A$3:$AI$131, MATCH('Table for manuscript'!$C119, data!$C$3:$C$131,0), MATCH('Table for manuscript'!D$1, data!$A$3:$AI$3,0))</f>
        <v>10.843</v>
      </c>
      <c r="E119" s="108">
        <f>INDEX(data!$A$3:$AI$131, MATCH('Table for manuscript'!$C119, data!$C$3:$C$131,0), MATCH('Table for manuscript'!E$1, data!$A$3:$AI$3,0))</f>
        <v>11.971553999999999</v>
      </c>
      <c r="F119" s="109">
        <f>INDEX(data!$A$3:$AI$131, MATCH('Table for manuscript'!$C119, data!$C$3:$C$131,0), MATCH('Table for manuscript'!F$1, data!$A$3:$AI$3,0))</f>
        <v>1.1040813428018075</v>
      </c>
      <c r="G119" s="110" t="str">
        <f>INDEX(References!$A$2:$C$58,MATCH(INDEX(data!$A$3:$AI$131, MATCH('Table for manuscript'!$C119, data!$C$3:$C$131,0), MATCH('Table for manuscript'!G$1, data!$A$3:$AI$3,0)), References!$C$2:$C$58,0),2)</f>
        <v>[48]</v>
      </c>
      <c r="H119" s="111">
        <f>INDEX(data!$A$3:$AI$131, MATCH('Table for manuscript'!$C119, data!$C$3:$C$131,0), MATCH('Table for manuscript'!H$1, data!$A$3:$AI$3,0))/100</f>
        <v>0.85</v>
      </c>
      <c r="I119" s="113">
        <f>INDEX(data!$A$3:$AI$131, MATCH('Table for manuscript'!$C119, data!$C$3:$C$131,0), MATCH('Table for manuscript'!I$1, data!$A$3:$AI$3,0))</f>
        <v>1380000</v>
      </c>
      <c r="J119" s="112">
        <f>INDEX(data!$A$3:$AI$131, MATCH('Table for manuscript'!$C119, data!$C$3:$C$131,0), MATCH('Table for manuscript'!J$1, data!$A$3:$AI$3,0))</f>
        <v>11.269526260549664</v>
      </c>
      <c r="K119" s="114">
        <f>INDEX(data!$A$3:$AI$131, MATCH('Table for manuscript'!$C119, data!$C$3:$C$131,0), MATCH('Table for manuscript'!K$1, data!$A$3:$AI$3,0))</f>
        <v>4.5</v>
      </c>
      <c r="L119" s="114">
        <f>INDEX(data!$A$3:$AI$131, MATCH('Table for manuscript'!$C119, data!$C$3:$C$131,0), MATCH('Table for manuscript'!L$1, data!$A$3:$AI$3,0))</f>
        <v>8</v>
      </c>
      <c r="M119" s="114">
        <f>INDEX(data!$A$3:$AI$131, MATCH('Table for manuscript'!$C119, data!$C$3:$C$131,0), MATCH('Table for manuscript'!M$1, data!$A$3:$AI$3,0))</f>
        <v>0</v>
      </c>
      <c r="N119" s="114">
        <f>INDEX(data!$A$3:$AI$131, MATCH('Table for manuscript'!$C119, data!$C$3:$C$131,0), MATCH('Table for manuscript'!N$1, data!$A$3:$AI$3,0))</f>
        <v>0</v>
      </c>
      <c r="O119" s="114">
        <f>INDEX(data!$A$3:$AI$131, MATCH('Table for manuscript'!$C119, data!$C$3:$C$131,0), MATCH('Table for manuscript'!O$1, data!$A$3:$AI$3,0))</f>
        <v>0</v>
      </c>
      <c r="P119" s="114">
        <f>INDEX(data!$A$3:$AI$131, MATCH('Table for manuscript'!$C119, data!$C$3:$C$131,0), MATCH('Table for manuscript'!P$1, data!$A$3:$AI$3,0))</f>
        <v>0</v>
      </c>
      <c r="Q119" s="20" t="str">
        <f>INDEX(data!$A$3:$AI$131, MATCH('Table for manuscript'!$C119, data!$C$3:$C$131,0), MATCH('Table for manuscript'!Q$1, data!$A$3:$AI$3,0))</f>
        <v>Regimen of 9 months of daily isoniazid (isoniazid preventive therapy)</v>
      </c>
    </row>
    <row r="120" spans="1:17">
      <c r="A120" s="91">
        <v>118</v>
      </c>
      <c r="B120" s="91" t="s">
        <v>450</v>
      </c>
      <c r="C120" s="91" t="s">
        <v>459</v>
      </c>
      <c r="D120" s="110">
        <f>INDEX(data!$A$3:$AI$131, MATCH('Table for manuscript'!$C120, data!$C$3:$C$131,0), MATCH('Table for manuscript'!D$1, data!$A$3:$AI$3,0))</f>
        <v>20.286999999999999</v>
      </c>
      <c r="E120" s="108">
        <f>INDEX(data!$A$3:$AI$131, MATCH('Table for manuscript'!$C120, data!$C$3:$C$131,0), MATCH('Table for manuscript'!E$1, data!$A$3:$AI$3,0))</f>
        <v>24.332400000000003</v>
      </c>
      <c r="F120" s="109">
        <f>INDEX(data!$A$3:$AI$131, MATCH('Table for manuscript'!$C120, data!$C$3:$C$131,0), MATCH('Table for manuscript'!F$1, data!$A$3:$AI$3,0))</f>
        <v>1.1994084881944105</v>
      </c>
      <c r="G120" s="110" t="str">
        <f>INDEX(References!$A$2:$C$58,MATCH(INDEX(data!$A$3:$AI$131, MATCH('Table for manuscript'!$C120, data!$C$3:$C$131,0), MATCH('Table for manuscript'!G$1, data!$A$3:$AI$3,0)), References!$C$2:$C$58,0),2)</f>
        <v>[49]</v>
      </c>
      <c r="H120" s="111">
        <f>INDEX(data!$A$3:$AI$131, MATCH('Table for manuscript'!$C120, data!$C$3:$C$131,0), MATCH('Table for manuscript'!H$1, data!$A$3:$AI$3,0))/100</f>
        <v>0.85</v>
      </c>
      <c r="I120" s="113">
        <f>INDEX(data!$A$3:$AI$131, MATCH('Table for manuscript'!$C120, data!$C$3:$C$131,0), MATCH('Table for manuscript'!I$1, data!$A$3:$AI$3,0))</f>
        <v>127329.91707359419</v>
      </c>
      <c r="J120" s="112">
        <f>INDEX(data!$A$3:$AI$131, MATCH('Table for manuscript'!$C120, data!$C$3:$C$131,0), MATCH('Table for manuscript'!J$1, data!$A$3:$AI$3,0))</f>
        <v>11.269526260549664</v>
      </c>
      <c r="K120" s="114">
        <f>INDEX(data!$A$3:$AI$131, MATCH('Table for manuscript'!$C120, data!$C$3:$C$131,0), MATCH('Table for manuscript'!K$1, data!$A$3:$AI$3,0))</f>
        <v>4.5</v>
      </c>
      <c r="L120" s="114">
        <f>INDEX(data!$A$3:$AI$131, MATCH('Table for manuscript'!$C120, data!$C$3:$C$131,0), MATCH('Table for manuscript'!L$1, data!$A$3:$AI$3,0))</f>
        <v>8</v>
      </c>
      <c r="M120" s="114">
        <f>INDEX(data!$A$3:$AI$131, MATCH('Table for manuscript'!$C120, data!$C$3:$C$131,0), MATCH('Table for manuscript'!M$1, data!$A$3:$AI$3,0))</f>
        <v>0</v>
      </c>
      <c r="N120" s="114">
        <f>INDEX(data!$A$3:$AI$131, MATCH('Table for manuscript'!$C120, data!$C$3:$C$131,0), MATCH('Table for manuscript'!N$1, data!$A$3:$AI$3,0))</f>
        <v>0</v>
      </c>
      <c r="O120" s="114">
        <f>INDEX(data!$A$3:$AI$131, MATCH('Table for manuscript'!$C120, data!$C$3:$C$131,0), MATCH('Table for manuscript'!O$1, data!$A$3:$AI$3,0))</f>
        <v>0</v>
      </c>
      <c r="P120" s="114">
        <f>INDEX(data!$A$3:$AI$131, MATCH('Table for manuscript'!$C120, data!$C$3:$C$131,0), MATCH('Table for manuscript'!P$1, data!$A$3:$AI$3,0))</f>
        <v>0</v>
      </c>
      <c r="Q120" s="20" t="str">
        <f>INDEX(data!$A$3:$AI$131, MATCH('Table for manuscript'!$C120, data!$C$3:$C$131,0), MATCH('Table for manuscript'!Q$1, data!$A$3:$AI$3,0))</f>
        <v>Isoniazid preventive therapy (IPT) therapy for all HIV+ pregnant women regardless of CD4 count</v>
      </c>
    </row>
    <row r="121" spans="1:17">
      <c r="A121" s="91">
        <v>119</v>
      </c>
      <c r="B121" s="91" t="s">
        <v>450</v>
      </c>
      <c r="C121" s="91" t="s">
        <v>1256</v>
      </c>
      <c r="D121" s="110">
        <f>INDEX(data!$A$3:$AI$131, MATCH('Table for manuscript'!$C121, data!$C$3:$C$131,0), MATCH('Table for manuscript'!D$1, data!$A$3:$AI$3,0))</f>
        <v>4.6095669770711157E-3</v>
      </c>
      <c r="E121" s="108">
        <f>INDEX(data!$A$3:$AI$131, MATCH('Table for manuscript'!$C121, data!$C$3:$C$131,0), MATCH('Table for manuscript'!E$1, data!$A$3:$AI$3,0))</f>
        <v>0.63344726531857243</v>
      </c>
      <c r="F121" s="109">
        <f>INDEX(data!$A$3:$AI$131, MATCH('Table for manuscript'!$C121, data!$C$3:$C$131,0), MATCH('Table for manuscript'!F$1, data!$A$3:$AI$3,0))</f>
        <v>137.42012394427991</v>
      </c>
      <c r="G121" s="110" t="str">
        <f>INDEX(References!$A$2:$C$58,MATCH(INDEX(data!$A$3:$AI$131, MATCH('Table for manuscript'!$C121, data!$C$3:$C$131,0), MATCH('Table for manuscript'!G$1, data!$A$3:$AI$3,0)), References!$C$2:$C$58,0),2)</f>
        <v>[50]</v>
      </c>
      <c r="H121" s="111">
        <f>INDEX(data!$A$3:$AI$131, MATCH('Table for manuscript'!$C121, data!$C$3:$C$131,0), MATCH('Table for manuscript'!H$1, data!$A$3:$AI$3,0))/100</f>
        <v>0.9</v>
      </c>
      <c r="I121" s="113">
        <f>INDEX(data!$A$3:$AI$131, MATCH('Table for manuscript'!$C121, data!$C$3:$C$131,0), MATCH('Table for manuscript'!I$1, data!$A$3:$AI$3,0))</f>
        <v>781221.38625555555</v>
      </c>
      <c r="J121" s="112">
        <f>INDEX(data!$A$3:$AI$131, MATCH('Table for manuscript'!$C121, data!$C$3:$C$131,0), MATCH('Table for manuscript'!J$1, data!$A$3:$AI$3,0))</f>
        <v>11.523430669768448</v>
      </c>
      <c r="K121" s="114">
        <f>INDEX(data!$A$3:$AI$131, MATCH('Table for manuscript'!$C121, data!$C$3:$C$131,0), MATCH('Table for manuscript'!K$1, data!$A$3:$AI$3,0))</f>
        <v>0</v>
      </c>
      <c r="L121" s="114">
        <f>INDEX(data!$A$3:$AI$131, MATCH('Table for manuscript'!$C121, data!$C$3:$C$131,0), MATCH('Table for manuscript'!L$1, data!$A$3:$AI$3,0))</f>
        <v>0</v>
      </c>
      <c r="M121" s="114">
        <f>INDEX(data!$A$3:$AI$131, MATCH('Table for manuscript'!$C121, data!$C$3:$C$131,0), MATCH('Table for manuscript'!M$1, data!$A$3:$AI$3,0))</f>
        <v>0</v>
      </c>
      <c r="N121" s="114">
        <f>INDEX(data!$A$3:$AI$131, MATCH('Table for manuscript'!$C121, data!$C$3:$C$131,0), MATCH('Table for manuscript'!N$1, data!$A$3:$AI$3,0))</f>
        <v>0</v>
      </c>
      <c r="O121" s="114">
        <f>INDEX(data!$A$3:$AI$131, MATCH('Table for manuscript'!$C121, data!$C$3:$C$131,0), MATCH('Table for manuscript'!O$1, data!$A$3:$AI$3,0))</f>
        <v>0</v>
      </c>
      <c r="P121" s="114">
        <f>INDEX(data!$A$3:$AI$131, MATCH('Table for manuscript'!$C121, data!$C$3:$C$131,0), MATCH('Table for manuscript'!P$1, data!$A$3:$AI$3,0))</f>
        <v>0</v>
      </c>
      <c r="Q121" s="20" t="str">
        <f>INDEX(data!$A$3:$AI$131, MATCH('Table for manuscript'!$C121, data!$C$3:$C$131,0), MATCH('Table for manuscript'!Q$1, data!$A$3:$AI$3,0))</f>
        <v>Xpert for all patients with presumptive tuberculosis (Full-Xpert)</v>
      </c>
    </row>
    <row r="122" spans="1:17">
      <c r="A122" s="91">
        <v>120</v>
      </c>
      <c r="B122" s="91" t="s">
        <v>450</v>
      </c>
      <c r="C122" s="91" t="s">
        <v>1263</v>
      </c>
      <c r="D122" s="110">
        <f>INDEX(data!$A$3:$AI$131, MATCH('Table for manuscript'!$C122, data!$C$3:$C$131,0), MATCH('Table for manuscript'!D$1, data!$A$3:$AI$3,0))</f>
        <v>4.9378362960168813E-3</v>
      </c>
      <c r="E122" s="108">
        <f>INDEX(data!$A$3:$AI$131, MATCH('Table for manuscript'!$C122, data!$C$3:$C$131,0), MATCH('Table for manuscript'!E$1, data!$A$3:$AI$3,0))</f>
        <v>1.0722043770745595</v>
      </c>
      <c r="F122" s="109">
        <f>INDEX(data!$A$3:$AI$131, MATCH('Table for manuscript'!$C122, data!$C$3:$C$131,0), MATCH('Table for manuscript'!F$1, data!$A$3:$AI$3,0))</f>
        <v>217.1405273073666</v>
      </c>
      <c r="G122" s="110" t="str">
        <f>INDEX(References!$A$2:$C$58,MATCH(INDEX(data!$A$3:$AI$131, MATCH('Table for manuscript'!$C122, data!$C$3:$C$131,0), MATCH('Table for manuscript'!G$1, data!$A$3:$AI$3,0)), References!$C$2:$C$58,0),2)</f>
        <v>[50]</v>
      </c>
      <c r="H122" s="111">
        <f>INDEX(data!$A$3:$AI$131, MATCH('Table for manuscript'!$C122, data!$C$3:$C$131,0), MATCH('Table for manuscript'!H$1, data!$A$3:$AI$3,0))/100</f>
        <v>0.9</v>
      </c>
      <c r="I122" s="113">
        <f>INDEX(data!$A$3:$AI$131, MATCH('Table for manuscript'!$C122, data!$C$3:$C$131,0), MATCH('Table for manuscript'!I$1, data!$A$3:$AI$3,0))</f>
        <v>377881.38625555555</v>
      </c>
      <c r="J122" s="112">
        <f>INDEX(data!$A$3:$AI$131, MATCH('Table for manuscript'!$C122, data!$C$3:$C$131,0), MATCH('Table for manuscript'!J$1, data!$A$3:$AI$3,0))</f>
        <v>11.523430669768448</v>
      </c>
      <c r="K122" s="114">
        <f>INDEX(data!$A$3:$AI$131, MATCH('Table for manuscript'!$C122, data!$C$3:$C$131,0), MATCH('Table for manuscript'!K$1, data!$A$3:$AI$3,0))</f>
        <v>0</v>
      </c>
      <c r="L122" s="114">
        <f>INDEX(data!$A$3:$AI$131, MATCH('Table for manuscript'!$C122, data!$C$3:$C$131,0), MATCH('Table for manuscript'!L$1, data!$A$3:$AI$3,0))</f>
        <v>0</v>
      </c>
      <c r="M122" s="114">
        <f>INDEX(data!$A$3:$AI$131, MATCH('Table for manuscript'!$C122, data!$C$3:$C$131,0), MATCH('Table for manuscript'!M$1, data!$A$3:$AI$3,0))</f>
        <v>0</v>
      </c>
      <c r="N122" s="114">
        <f>INDEX(data!$A$3:$AI$131, MATCH('Table for manuscript'!$C122, data!$C$3:$C$131,0), MATCH('Table for manuscript'!N$1, data!$A$3:$AI$3,0))</f>
        <v>0</v>
      </c>
      <c r="O122" s="114">
        <f>INDEX(data!$A$3:$AI$131, MATCH('Table for manuscript'!$C122, data!$C$3:$C$131,0), MATCH('Table for manuscript'!O$1, data!$A$3:$AI$3,0))</f>
        <v>0</v>
      </c>
      <c r="P122" s="114">
        <f>INDEX(data!$A$3:$AI$131, MATCH('Table for manuscript'!$C122, data!$C$3:$C$131,0), MATCH('Table for manuscript'!P$1, data!$A$3:$AI$3,0))</f>
        <v>0</v>
      </c>
      <c r="Q122" s="20" t="str">
        <f>INDEX(data!$A$3:$AI$131, MATCH('Table for manuscript'!$C122, data!$C$3:$C$131,0), MATCH('Table for manuscript'!Q$1, data!$A$3:$AI$3,0))</f>
        <v>Targeted Xpert for patients with presumptive tuberculosis who are smear negative in addition to patients who are HIV positive, known contact of multidrug-resistant tuberculosis patients, and retreatment cases (Targeted-Xpert-ZN-Negative-Spot-Morning-Spot)</v>
      </c>
    </row>
    <row r="123" spans="1:17">
      <c r="A123" s="91">
        <v>121</v>
      </c>
      <c r="B123" s="91" t="s">
        <v>291</v>
      </c>
      <c r="C123" s="91" t="s">
        <v>323</v>
      </c>
      <c r="D123" s="110">
        <f>INDEX(data!$A$3:$AI$131, MATCH('Table for manuscript'!$C123, data!$C$3:$C$131,0), MATCH('Table for manuscript'!D$1, data!$A$3:$AI$3,0))</f>
        <v>0.11461224489795918</v>
      </c>
      <c r="E123" s="108">
        <f>INDEX(data!$A$3:$AI$131, MATCH('Table for manuscript'!$C123, data!$C$3:$C$131,0), MATCH('Table for manuscript'!E$1, data!$A$3:$AI$3,0))</f>
        <v>13.06434049730237</v>
      </c>
      <c r="F123" s="109">
        <f>INDEX(data!$A$3:$AI$131, MATCH('Table for manuscript'!$C123, data!$C$3:$C$131,0), MATCH('Table for manuscript'!F$1, data!$A$3:$AI$3,0))</f>
        <v>113.98730134754561</v>
      </c>
      <c r="G123" s="110" t="str">
        <f>INDEX(References!$A$2:$C$58,MATCH(INDEX(data!$A$3:$AI$131, MATCH('Table for manuscript'!$C123, data!$C$3:$C$131,0), MATCH('Table for manuscript'!G$1, data!$A$3:$AI$3,0)), References!$C$2:$C$58,0),2)</f>
        <v>[51]</v>
      </c>
      <c r="H123" s="111">
        <f>INDEX(data!$A$3:$AI$131, MATCH('Table for manuscript'!$C123, data!$C$3:$C$131,0), MATCH('Table for manuscript'!H$1, data!$A$3:$AI$3,0))/100</f>
        <v>0.9</v>
      </c>
      <c r="I123" s="113">
        <f>INDEX(data!$A$3:$AI$131, MATCH('Table for manuscript'!$C123, data!$C$3:$C$131,0), MATCH('Table for manuscript'!I$1, data!$A$3:$AI$3,0))</f>
        <v>1861757.8793888888</v>
      </c>
      <c r="J123" s="112">
        <f>INDEX(data!$A$3:$AI$131, MATCH('Table for manuscript'!$C123, data!$C$3:$C$131,0), MATCH('Table for manuscript'!J$1, data!$A$3:$AI$3,0))</f>
        <v>0.5669468053451634</v>
      </c>
      <c r="K123" s="114">
        <f>INDEX(data!$A$3:$AI$131, MATCH('Table for manuscript'!$C123, data!$C$3:$C$131,0), MATCH('Table for manuscript'!K$1, data!$A$3:$AI$3,0))</f>
        <v>0</v>
      </c>
      <c r="L123" s="114">
        <f>INDEX(data!$A$3:$AI$131, MATCH('Table for manuscript'!$C123, data!$C$3:$C$131,0), MATCH('Table for manuscript'!L$1, data!$A$3:$AI$3,0))</f>
        <v>0</v>
      </c>
      <c r="M123" s="114">
        <f>INDEX(data!$A$3:$AI$131, MATCH('Table for manuscript'!$C123, data!$C$3:$C$131,0), MATCH('Table for manuscript'!M$1, data!$A$3:$AI$3,0))</f>
        <v>0</v>
      </c>
      <c r="N123" s="114">
        <f>INDEX(data!$A$3:$AI$131, MATCH('Table for manuscript'!$C123, data!$C$3:$C$131,0), MATCH('Table for manuscript'!N$1, data!$A$3:$AI$3,0))</f>
        <v>0</v>
      </c>
      <c r="O123" s="114">
        <f>INDEX(data!$A$3:$AI$131, MATCH('Table for manuscript'!$C123, data!$C$3:$C$131,0), MATCH('Table for manuscript'!O$1, data!$A$3:$AI$3,0))</f>
        <v>0</v>
      </c>
      <c r="P123" s="114">
        <f>INDEX(data!$A$3:$AI$131, MATCH('Table for manuscript'!$C123, data!$C$3:$C$131,0), MATCH('Table for manuscript'!P$1, data!$A$3:$AI$3,0))</f>
        <v>0</v>
      </c>
      <c r="Q123" s="20" t="str">
        <f>INDEX(data!$A$3:$AI$131, MATCH('Table for manuscript'!$C123, data!$C$3:$C$131,0), MATCH('Table for manuscript'!Q$1, data!$A$3:$AI$3,0))</f>
        <v>Universal BCG vaccination</v>
      </c>
    </row>
    <row r="124" spans="1:17">
      <c r="A124" s="91">
        <v>122</v>
      </c>
      <c r="B124" s="91" t="s">
        <v>291</v>
      </c>
      <c r="C124" s="91" t="s">
        <v>304</v>
      </c>
      <c r="D124" s="110">
        <f>INDEX(data!$A$3:$AI$131, MATCH('Table for manuscript'!$C124, data!$C$3:$C$131,0), MATCH('Table for manuscript'!D$1, data!$A$3:$AI$3,0))</f>
        <v>4.1748300468180384</v>
      </c>
      <c r="E124" s="108">
        <f>INDEX(data!$A$3:$AI$131, MATCH('Table for manuscript'!$C124, data!$C$3:$C$131,0), MATCH('Table for manuscript'!E$1, data!$A$3:$AI$3,0))</f>
        <v>212.02896208278293</v>
      </c>
      <c r="F124" s="109">
        <f>INDEX(data!$A$3:$AI$131, MATCH('Table for manuscript'!$C124, data!$C$3:$C$131,0), MATCH('Table for manuscript'!F$1, data!$A$3:$AI$3,0))</f>
        <v>50.78744756194007</v>
      </c>
      <c r="G124" s="110" t="str">
        <f>INDEX(References!$A$2:$C$58,MATCH(INDEX(data!$A$3:$AI$131, MATCH('Table for manuscript'!$C124, data!$C$3:$C$131,0), MATCH('Table for manuscript'!G$1, data!$A$3:$AI$3,0)), References!$C$2:$C$58,0),2)</f>
        <v>[52]</v>
      </c>
      <c r="H124" s="111">
        <f>INDEX(data!$A$3:$AI$131, MATCH('Table for manuscript'!$C124, data!$C$3:$C$131,0), MATCH('Table for manuscript'!H$1, data!$A$3:$AI$3,0))/100</f>
        <v>0.9</v>
      </c>
      <c r="I124" s="113">
        <f>INDEX(data!$A$3:$AI$131, MATCH('Table for manuscript'!$C124, data!$C$3:$C$131,0), MATCH('Table for manuscript'!I$1, data!$A$3:$AI$3,0))</f>
        <v>1861757.8793888888</v>
      </c>
      <c r="J124" s="112">
        <f>INDEX(data!$A$3:$AI$131, MATCH('Table for manuscript'!$C124, data!$C$3:$C$131,0), MATCH('Table for manuscript'!J$1, data!$A$3:$AI$3,0))</f>
        <v>1.8384633872538412</v>
      </c>
      <c r="K124" s="114">
        <f>INDEX(data!$A$3:$AI$131, MATCH('Table for manuscript'!$C124, data!$C$3:$C$131,0), MATCH('Table for manuscript'!K$1, data!$A$3:$AI$3,0))</f>
        <v>0</v>
      </c>
      <c r="L124" s="114">
        <f>INDEX(data!$A$3:$AI$131, MATCH('Table for manuscript'!$C124, data!$C$3:$C$131,0), MATCH('Table for manuscript'!L$1, data!$A$3:$AI$3,0))</f>
        <v>0</v>
      </c>
      <c r="M124" s="114">
        <f>INDEX(data!$A$3:$AI$131, MATCH('Table for manuscript'!$C124, data!$C$3:$C$131,0), MATCH('Table for manuscript'!M$1, data!$A$3:$AI$3,0))</f>
        <v>0</v>
      </c>
      <c r="N124" s="114">
        <f>INDEX(data!$A$3:$AI$131, MATCH('Table for manuscript'!$C124, data!$C$3:$C$131,0), MATCH('Table for manuscript'!N$1, data!$A$3:$AI$3,0))</f>
        <v>0</v>
      </c>
      <c r="O124" s="114">
        <f>INDEX(data!$A$3:$AI$131, MATCH('Table for manuscript'!$C124, data!$C$3:$C$131,0), MATCH('Table for manuscript'!O$1, data!$A$3:$AI$3,0))</f>
        <v>0</v>
      </c>
      <c r="P124" s="114">
        <f>INDEX(data!$A$3:$AI$131, MATCH('Table for manuscript'!$C124, data!$C$3:$C$131,0), MATCH('Table for manuscript'!P$1, data!$A$3:$AI$3,0))</f>
        <v>0</v>
      </c>
      <c r="Q124" s="20" t="str">
        <f>INDEX(data!$A$3:$AI$131, MATCH('Table for manuscript'!$C124, data!$C$3:$C$131,0), MATCH('Table for manuscript'!Q$1, data!$A$3:$AI$3,0))</f>
        <v>Haemophilus influenzae type b (Hib) vaccine included in pentavalent vaccine with DPT (diphtheria, pertussis and tetanus) and hepatitis B vaccine</v>
      </c>
    </row>
    <row r="125" spans="1:17">
      <c r="A125" s="91">
        <v>123</v>
      </c>
      <c r="B125" s="91" t="s">
        <v>291</v>
      </c>
      <c r="C125" s="91" t="s">
        <v>341</v>
      </c>
      <c r="D125" s="110">
        <f>INDEX(data!$A$3:$AI$131, MATCH('Table for manuscript'!$C125, data!$C$3:$C$131,0), MATCH('Table for manuscript'!D$1, data!$A$3:$AI$3,0))</f>
        <v>3.2423208191126277E-2</v>
      </c>
      <c r="E125" s="108">
        <f>INDEX(data!$A$3:$AI$131, MATCH('Table for manuscript'!$C125, data!$C$3:$C$131,0), MATCH('Table for manuscript'!E$1, data!$A$3:$AI$3,0))</f>
        <v>6.3536143344709899</v>
      </c>
      <c r="F125" s="109">
        <f>INDEX(data!$A$3:$AI$131, MATCH('Table for manuscript'!$C125, data!$C$3:$C$131,0), MATCH('Table for manuscript'!F$1, data!$A$3:$AI$3,0))</f>
        <v>195.95884210526319</v>
      </c>
      <c r="G125" s="110" t="str">
        <f>INDEX(References!$A$2:$C$58,MATCH(INDEX(data!$A$3:$AI$131, MATCH('Table for manuscript'!$C125, data!$C$3:$C$131,0), MATCH('Table for manuscript'!G$1, data!$A$3:$AI$3,0)), References!$C$2:$C$58,0),2)</f>
        <v>[28]</v>
      </c>
      <c r="H125" s="111">
        <f>INDEX(data!$A$3:$AI$131, MATCH('Table for manuscript'!$C125, data!$C$3:$C$131,0), MATCH('Table for manuscript'!H$1, data!$A$3:$AI$3,0))/100</f>
        <v>0.8</v>
      </c>
      <c r="I125" s="113">
        <f>INDEX(data!$A$3:$AI$131, MATCH('Table for manuscript'!$C125, data!$C$3:$C$131,0), MATCH('Table for manuscript'!I$1, data!$A$3:$AI$3,0))</f>
        <v>649907.5</v>
      </c>
      <c r="J125" s="112">
        <f>INDEX(data!$A$3:$AI$131, MATCH('Table for manuscript'!$C125, data!$C$3:$C$131,0), MATCH('Table for manuscript'!J$1, data!$A$3:$AI$3,0))</f>
        <v>9.0841133683185458</v>
      </c>
      <c r="K125" s="114">
        <f>INDEX(data!$A$3:$AI$131, MATCH('Table for manuscript'!$C125, data!$C$3:$C$131,0), MATCH('Table for manuscript'!K$1, data!$A$3:$AI$3,0))</f>
        <v>0</v>
      </c>
      <c r="L125" s="114">
        <f>INDEX(data!$A$3:$AI$131, MATCH('Table for manuscript'!$C125, data!$C$3:$C$131,0), MATCH('Table for manuscript'!L$1, data!$A$3:$AI$3,0))</f>
        <v>0</v>
      </c>
      <c r="M125" s="114">
        <f>INDEX(data!$A$3:$AI$131, MATCH('Table for manuscript'!$C125, data!$C$3:$C$131,0), MATCH('Table for manuscript'!M$1, data!$A$3:$AI$3,0))</f>
        <v>0</v>
      </c>
      <c r="N125" s="114">
        <f>INDEX(data!$A$3:$AI$131, MATCH('Table for manuscript'!$C125, data!$C$3:$C$131,0), MATCH('Table for manuscript'!N$1, data!$A$3:$AI$3,0))</f>
        <v>0</v>
      </c>
      <c r="O125" s="114">
        <f>INDEX(data!$A$3:$AI$131, MATCH('Table for manuscript'!$C125, data!$C$3:$C$131,0), MATCH('Table for manuscript'!O$1, data!$A$3:$AI$3,0))</f>
        <v>0</v>
      </c>
      <c r="P125" s="114">
        <f>INDEX(data!$A$3:$AI$131, MATCH('Table for manuscript'!$C125, data!$C$3:$C$131,0), MATCH('Table for manuscript'!P$1, data!$A$3:$AI$3,0))</f>
        <v>0</v>
      </c>
      <c r="Q125" s="20" t="str">
        <f>INDEX(data!$A$3:$AI$131, MATCH('Table for manuscript'!$C125, data!$C$3:$C$131,0), MATCH('Table for manuscript'!Q$1, data!$A$3:$AI$3,0))</f>
        <v>Human papillomavirus (HPV) vaccination</v>
      </c>
    </row>
    <row r="126" spans="1:17">
      <c r="A126" s="91">
        <v>124</v>
      </c>
      <c r="B126" s="91" t="s">
        <v>291</v>
      </c>
      <c r="C126" s="91" t="s">
        <v>299</v>
      </c>
      <c r="D126" s="110">
        <f>INDEX(data!$A$3:$AI$131, MATCH('Table for manuscript'!$C126, data!$C$3:$C$131,0), MATCH('Table for manuscript'!D$1, data!$A$3:$AI$3,0))</f>
        <v>5.6484778252246107E-3</v>
      </c>
      <c r="E126" s="108">
        <f>INDEX(data!$A$3:$AI$131, MATCH('Table for manuscript'!$C126, data!$C$3:$C$131,0), MATCH('Table for manuscript'!E$1, data!$A$3:$AI$3,0))</f>
        <v>1.7358249117586051E-2</v>
      </c>
      <c r="F126" s="109">
        <f>INDEX(data!$A$3:$AI$131, MATCH('Table for manuscript'!$C126, data!$C$3:$C$131,0), MATCH('Table for manuscript'!F$1, data!$A$3:$AI$3,0))</f>
        <v>3.073084405159332</v>
      </c>
      <c r="G126" s="110" t="str">
        <f>INDEX(References!$A$2:$C$58,MATCH(INDEX(data!$A$3:$AI$131, MATCH('Table for manuscript'!$C126, data!$C$3:$C$131,0), MATCH('Table for manuscript'!G$1, data!$A$3:$AI$3,0)), References!$C$2:$C$58,0),2)</f>
        <v>[53]</v>
      </c>
      <c r="H126" s="111">
        <f>INDEX(data!$A$3:$AI$131, MATCH('Table for manuscript'!$C126, data!$C$3:$C$131,0), MATCH('Table for manuscript'!H$1, data!$A$3:$AI$3,0))/100</f>
        <v>0.9</v>
      </c>
      <c r="I126" s="113">
        <f>INDEX(data!$A$3:$AI$131, MATCH('Table for manuscript'!$C126, data!$C$3:$C$131,0), MATCH('Table for manuscript'!I$1, data!$A$3:$AI$3,0))</f>
        <v>1861757.8793888888</v>
      </c>
      <c r="J126" s="112">
        <f>INDEX(data!$A$3:$AI$131, MATCH('Table for manuscript'!$C126, data!$C$3:$C$131,0), MATCH('Table for manuscript'!J$1, data!$A$3:$AI$3,0))</f>
        <v>0.70706294633196276</v>
      </c>
      <c r="K126" s="114">
        <f>INDEX(data!$A$3:$AI$131, MATCH('Table for manuscript'!$C126, data!$C$3:$C$131,0), MATCH('Table for manuscript'!K$1, data!$A$3:$AI$3,0))</f>
        <v>0</v>
      </c>
      <c r="L126" s="114">
        <f>INDEX(data!$A$3:$AI$131, MATCH('Table for manuscript'!$C126, data!$C$3:$C$131,0), MATCH('Table for manuscript'!L$1, data!$A$3:$AI$3,0))</f>
        <v>0</v>
      </c>
      <c r="M126" s="114">
        <f>INDEX(data!$A$3:$AI$131, MATCH('Table for manuscript'!$C126, data!$C$3:$C$131,0), MATCH('Table for manuscript'!M$1, data!$A$3:$AI$3,0))</f>
        <v>0</v>
      </c>
      <c r="N126" s="114">
        <f>INDEX(data!$A$3:$AI$131, MATCH('Table for manuscript'!$C126, data!$C$3:$C$131,0), MATCH('Table for manuscript'!N$1, data!$A$3:$AI$3,0))</f>
        <v>0</v>
      </c>
      <c r="O126" s="114">
        <f>INDEX(data!$A$3:$AI$131, MATCH('Table for manuscript'!$C126, data!$C$3:$C$131,0), MATCH('Table for manuscript'!O$1, data!$A$3:$AI$3,0))</f>
        <v>0</v>
      </c>
      <c r="P126" s="114">
        <f>INDEX(data!$A$3:$AI$131, MATCH('Table for manuscript'!$C126, data!$C$3:$C$131,0), MATCH('Table for manuscript'!P$1, data!$A$3:$AI$3,0))</f>
        <v>0</v>
      </c>
      <c r="Q126" s="20" t="str">
        <f>INDEX(data!$A$3:$AI$131, MATCH('Table for manuscript'!$C126, data!$C$3:$C$131,0), MATCH('Table for manuscript'!Q$1, data!$A$3:$AI$3,0))</f>
        <v>Routine immunization for measles at 9 months + supplementary immunization activity every 3 years to children aged 0-5 years</v>
      </c>
    </row>
    <row r="127" spans="1:17">
      <c r="A127" s="91">
        <v>125</v>
      </c>
      <c r="B127" s="91" t="s">
        <v>291</v>
      </c>
      <c r="C127" s="91" t="s">
        <v>1572</v>
      </c>
      <c r="D127" s="110">
        <f>INDEX(data!$A$3:$AI$131, MATCH('Table for manuscript'!$C127, data!$C$3:$C$131,0), MATCH('Table for manuscript'!D$1, data!$A$3:$AI$3,0))</f>
        <v>1.859277345937591E-3</v>
      </c>
      <c r="E127" s="108">
        <f>INDEX(data!$A$3:$AI$131, MATCH('Table for manuscript'!$C127, data!$C$3:$C$131,0), MATCH('Table for manuscript'!E$1, data!$A$3:$AI$3,0))</f>
        <v>2.4784291570529335</v>
      </c>
      <c r="F127" s="109">
        <f>INDEX(data!$A$3:$AI$131, MATCH('Table for manuscript'!$C127, data!$C$3:$C$131,0), MATCH('Table for manuscript'!F$1, data!$A$3:$AI$3,0))</f>
        <v>1333.0066987951809</v>
      </c>
      <c r="G127" s="110" t="str">
        <f>INDEX(References!$A$2:$C$58,MATCH(INDEX(data!$A$3:$AI$131, MATCH('Table for manuscript'!$C127, data!$C$3:$C$131,0), MATCH('Table for manuscript'!G$1, data!$A$3:$AI$3,0)), References!$C$2:$C$58,0),2)</f>
        <v>[54]</v>
      </c>
      <c r="H127" s="111">
        <f>INDEX(data!$A$3:$AI$131, MATCH('Table for manuscript'!$C127, data!$C$3:$C$131,0), MATCH('Table for manuscript'!H$1, data!$A$3:$AI$3,0))/100</f>
        <v>0.53</v>
      </c>
      <c r="I127" s="113">
        <f>INDEX(data!$A$3:$AI$131, MATCH('Table for manuscript'!$C127, data!$C$3:$C$131,0), MATCH('Table for manuscript'!I$1, data!$A$3:$AI$3,0))</f>
        <v>4854822.79</v>
      </c>
      <c r="J127" s="112">
        <f>INDEX(data!$A$3:$AI$131, MATCH('Table for manuscript'!$C127, data!$C$3:$C$131,0), MATCH('Table for manuscript'!J$1, data!$A$3:$AI$3,0))</f>
        <v>2.7126000000000006</v>
      </c>
      <c r="K127" s="114">
        <f>INDEX(data!$A$3:$AI$131, MATCH('Table for manuscript'!$C127, data!$C$3:$C$131,0), MATCH('Table for manuscript'!K$1, data!$A$3:$AI$3,0))</f>
        <v>0</v>
      </c>
      <c r="L127" s="114">
        <f>INDEX(data!$A$3:$AI$131, MATCH('Table for manuscript'!$C127, data!$C$3:$C$131,0), MATCH('Table for manuscript'!L$1, data!$A$3:$AI$3,0))</f>
        <v>0</v>
      </c>
      <c r="M127" s="114">
        <f>INDEX(data!$A$3:$AI$131, MATCH('Table for manuscript'!$C127, data!$C$3:$C$131,0), MATCH('Table for manuscript'!M$1, data!$A$3:$AI$3,0))</f>
        <v>0</v>
      </c>
      <c r="N127" s="114">
        <f>INDEX(data!$A$3:$AI$131, MATCH('Table for manuscript'!$C127, data!$C$3:$C$131,0), MATCH('Table for manuscript'!N$1, data!$A$3:$AI$3,0))</f>
        <v>0</v>
      </c>
      <c r="O127" s="114">
        <f>INDEX(data!$A$3:$AI$131, MATCH('Table for manuscript'!$C127, data!$C$3:$C$131,0), MATCH('Table for manuscript'!O$1, data!$A$3:$AI$3,0))</f>
        <v>0</v>
      </c>
      <c r="P127" s="114">
        <f>INDEX(data!$A$3:$AI$131, MATCH('Table for manuscript'!$C127, data!$C$3:$C$131,0), MATCH('Table for manuscript'!P$1, data!$A$3:$AI$3,0))</f>
        <v>0</v>
      </c>
      <c r="Q127" s="20" t="str">
        <f>INDEX(data!$A$3:$AI$131, MATCH('Table for manuscript'!$C127, data!$C$3:$C$131,0), MATCH('Table for manuscript'!Q$1, data!$A$3:$AI$3,0))</f>
        <v>School-based program targeting all 1-14 year olds for Oral cholra vaccination</v>
      </c>
    </row>
    <row r="128" spans="1:17">
      <c r="A128" s="91">
        <v>126</v>
      </c>
      <c r="B128" s="91" t="s">
        <v>291</v>
      </c>
      <c r="C128" s="91" t="s">
        <v>328</v>
      </c>
      <c r="D128" s="110">
        <f>INDEX(data!$A$3:$AI$131, MATCH('Table for manuscript'!$C128, data!$C$3:$C$131,0), MATCH('Table for manuscript'!D$1, data!$A$3:$AI$3,0))</f>
        <v>3.5</v>
      </c>
      <c r="E128" s="108">
        <f>INDEX(data!$A$3:$AI$131, MATCH('Table for manuscript'!$C128, data!$C$3:$C$131,0), MATCH('Table for manuscript'!E$1, data!$A$3:$AI$3,0))</f>
        <v>261.68533542178892</v>
      </c>
      <c r="F128" s="109">
        <f>INDEX(data!$A$3:$AI$131, MATCH('Table for manuscript'!$C128, data!$C$3:$C$131,0), MATCH('Table for manuscript'!F$1, data!$A$3:$AI$3,0))</f>
        <v>74.767238691939696</v>
      </c>
      <c r="G128" s="110" t="str">
        <f>INDEX(References!$A$2:$C$58,MATCH(INDEX(data!$A$3:$AI$131, MATCH('Table for manuscript'!$C128, data!$C$3:$C$131,0), MATCH('Table for manuscript'!G$1, data!$A$3:$AI$3,0)), References!$C$2:$C$58,0),2)</f>
        <v>[55]</v>
      </c>
      <c r="H128" s="111">
        <f>INDEX(data!$A$3:$AI$131, MATCH('Table for manuscript'!$C128, data!$C$3:$C$131,0), MATCH('Table for manuscript'!H$1, data!$A$3:$AI$3,0))/100</f>
        <v>0.9</v>
      </c>
      <c r="I128" s="113">
        <f>INDEX(data!$A$3:$AI$131, MATCH('Table for manuscript'!$C128, data!$C$3:$C$131,0), MATCH('Table for manuscript'!I$1, data!$A$3:$AI$3,0))</f>
        <v>1861757.8793888888</v>
      </c>
      <c r="J128" s="112">
        <f>INDEX(data!$A$3:$AI$131, MATCH('Table for manuscript'!$C128, data!$C$3:$C$131,0), MATCH('Table for manuscript'!J$1, data!$A$3:$AI$3,0))</f>
        <v>9.2880546553776231</v>
      </c>
      <c r="K128" s="114">
        <f>INDEX(data!$A$3:$AI$131, MATCH('Table for manuscript'!$C128, data!$C$3:$C$131,0), MATCH('Table for manuscript'!K$1, data!$A$3:$AI$3,0))</f>
        <v>0</v>
      </c>
      <c r="L128" s="114">
        <f>INDEX(data!$A$3:$AI$131, MATCH('Table for manuscript'!$C128, data!$C$3:$C$131,0), MATCH('Table for manuscript'!L$1, data!$A$3:$AI$3,0))</f>
        <v>0</v>
      </c>
      <c r="M128" s="114">
        <f>INDEX(data!$A$3:$AI$131, MATCH('Table for manuscript'!$C128, data!$C$3:$C$131,0), MATCH('Table for manuscript'!M$1, data!$A$3:$AI$3,0))</f>
        <v>0</v>
      </c>
      <c r="N128" s="114">
        <f>INDEX(data!$A$3:$AI$131, MATCH('Table for manuscript'!$C128, data!$C$3:$C$131,0), MATCH('Table for manuscript'!N$1, data!$A$3:$AI$3,0))</f>
        <v>0</v>
      </c>
      <c r="O128" s="114">
        <f>INDEX(data!$A$3:$AI$131, MATCH('Table for manuscript'!$C128, data!$C$3:$C$131,0), MATCH('Table for manuscript'!O$1, data!$A$3:$AI$3,0))</f>
        <v>0</v>
      </c>
      <c r="P128" s="114">
        <f>INDEX(data!$A$3:$AI$131, MATCH('Table for manuscript'!$C128, data!$C$3:$C$131,0), MATCH('Table for manuscript'!P$1, data!$A$3:$AI$3,0))</f>
        <v>0</v>
      </c>
      <c r="Q128" s="20" t="str">
        <f>INDEX(data!$A$3:$AI$131, MATCH('Table for manuscript'!$C128, data!$C$3:$C$131,0), MATCH('Table for manuscript'!Q$1, data!$A$3:$AI$3,0))</f>
        <v>Pneumococcal conjugate vaccination</v>
      </c>
    </row>
    <row r="129" spans="1:17">
      <c r="A129" s="91">
        <v>127</v>
      </c>
      <c r="B129" s="91" t="s">
        <v>291</v>
      </c>
      <c r="C129" s="91" t="s">
        <v>311</v>
      </c>
      <c r="D129" s="110">
        <f>INDEX(data!$A$3:$AI$131, MATCH('Table for manuscript'!$C129, data!$C$3:$C$131,0), MATCH('Table for manuscript'!D$1, data!$A$3:$AI$3,0))</f>
        <v>4.9900199600798399E-4</v>
      </c>
      <c r="E129" s="108">
        <f>INDEX(data!$A$3:$AI$131, MATCH('Table for manuscript'!$C129, data!$C$3:$C$131,0), MATCH('Table for manuscript'!E$1, data!$A$3:$AI$3,0))</f>
        <v>1.018</v>
      </c>
      <c r="F129" s="109">
        <f>INDEX(data!$A$3:$AI$131, MATCH('Table for manuscript'!$C129, data!$C$3:$C$131,0), MATCH('Table for manuscript'!F$1, data!$A$3:$AI$3,0))</f>
        <v>2040.0720000000001</v>
      </c>
      <c r="G129" s="110" t="str">
        <f>INDEX(References!$A$2:$C$58,MATCH(INDEX(data!$A$3:$AI$131, MATCH('Table for manuscript'!$C129, data!$C$3:$C$131,0), MATCH('Table for manuscript'!G$1, data!$A$3:$AI$3,0)), References!$C$2:$C$58,0),2)</f>
        <v>[56]</v>
      </c>
      <c r="H129" s="111">
        <f>INDEX(data!$A$3:$AI$131, MATCH('Table for manuscript'!$C129, data!$C$3:$C$131,0), MATCH('Table for manuscript'!H$1, data!$A$3:$AI$3,0))/100</f>
        <v>0.9</v>
      </c>
      <c r="I129" s="113">
        <f>INDEX(data!$A$3:$AI$131, MATCH('Table for manuscript'!$C129, data!$C$3:$C$131,0), MATCH('Table for manuscript'!I$1, data!$A$3:$AI$3,0))</f>
        <v>1861757.8793888888</v>
      </c>
      <c r="J129" s="112">
        <f>INDEX(data!$A$3:$AI$131, MATCH('Table for manuscript'!$C129, data!$C$3:$C$131,0), MATCH('Table for manuscript'!J$1, data!$A$3:$AI$3,0))</f>
        <v>0.53852466998485171</v>
      </c>
      <c r="K129" s="114">
        <f>INDEX(data!$A$3:$AI$131, MATCH('Table for manuscript'!$C129, data!$C$3:$C$131,0), MATCH('Table for manuscript'!K$1, data!$A$3:$AI$3,0))</f>
        <v>0</v>
      </c>
      <c r="L129" s="114">
        <f>INDEX(data!$A$3:$AI$131, MATCH('Table for manuscript'!$C129, data!$C$3:$C$131,0), MATCH('Table for manuscript'!L$1, data!$A$3:$AI$3,0))</f>
        <v>0</v>
      </c>
      <c r="M129" s="114">
        <f>INDEX(data!$A$3:$AI$131, MATCH('Table for manuscript'!$C129, data!$C$3:$C$131,0), MATCH('Table for manuscript'!M$1, data!$A$3:$AI$3,0))</f>
        <v>0</v>
      </c>
      <c r="N129" s="114">
        <f>INDEX(data!$A$3:$AI$131, MATCH('Table for manuscript'!$C129, data!$C$3:$C$131,0), MATCH('Table for manuscript'!N$1, data!$A$3:$AI$3,0))</f>
        <v>0</v>
      </c>
      <c r="O129" s="114">
        <f>INDEX(data!$A$3:$AI$131, MATCH('Table for manuscript'!$C129, data!$C$3:$C$131,0), MATCH('Table for manuscript'!O$1, data!$A$3:$AI$3,0))</f>
        <v>0</v>
      </c>
      <c r="P129" s="114">
        <f>INDEX(data!$A$3:$AI$131, MATCH('Table for manuscript'!$C129, data!$C$3:$C$131,0), MATCH('Table for manuscript'!P$1, data!$A$3:$AI$3,0))</f>
        <v>0</v>
      </c>
      <c r="Q129" s="20" t="str">
        <f>INDEX(data!$A$3:$AI$131, MATCH('Table for manuscript'!$C129, data!$C$3:$C$131,0), MATCH('Table for manuscript'!Q$1, data!$A$3:$AI$3,0))</f>
        <v>Introduction of Inactivated Polio Vaccine (IPV)</v>
      </c>
    </row>
    <row r="130" spans="1:17">
      <c r="A130" s="91">
        <v>128</v>
      </c>
      <c r="B130" s="91" t="s">
        <v>291</v>
      </c>
      <c r="C130" s="91" t="s">
        <v>293</v>
      </c>
      <c r="D130" s="110">
        <f>INDEX(data!$A$3:$AI$131, MATCH('Table for manuscript'!$C130, data!$C$3:$C$131,0), MATCH('Table for manuscript'!D$1, data!$A$3:$AI$3,0))</f>
        <v>0.18796992481203006</v>
      </c>
      <c r="E130" s="108">
        <f>INDEX(data!$A$3:$AI$131, MATCH('Table for manuscript'!$C130, data!$C$3:$C$131,0), MATCH('Table for manuscript'!E$1, data!$A$3:$AI$3,0))</f>
        <v>11.411038211968993</v>
      </c>
      <c r="F130" s="109">
        <f>INDEX(data!$A$3:$AI$131, MATCH('Table for manuscript'!$C130, data!$C$3:$C$131,0), MATCH('Table for manuscript'!F$1, data!$A$3:$AI$3,0))</f>
        <v>60.706723287675047</v>
      </c>
      <c r="G130" s="110" t="str">
        <f>INDEX(References!$A$2:$C$58,MATCH(INDEX(data!$A$3:$AI$131, MATCH('Table for manuscript'!$C130, data!$C$3:$C$131,0), MATCH('Table for manuscript'!G$1, data!$A$3:$AI$3,0)), References!$C$2:$C$58,0),2)</f>
        <v>[57]</v>
      </c>
      <c r="H130" s="111">
        <f>INDEX(data!$A$3:$AI$131, MATCH('Table for manuscript'!$C130, data!$C$3:$C$131,0), MATCH('Table for manuscript'!H$1, data!$A$3:$AI$3,0))/100</f>
        <v>0.9</v>
      </c>
      <c r="I130" s="113">
        <f>INDEX(data!$A$3:$AI$131, MATCH('Table for manuscript'!$C130, data!$C$3:$C$131,0), MATCH('Table for manuscript'!I$1, data!$A$3:$AI$3,0))</f>
        <v>1861757.8793888888</v>
      </c>
      <c r="J130" s="112">
        <f>INDEX(data!$A$3:$AI$131, MATCH('Table for manuscript'!$C130, data!$C$3:$C$131,0), MATCH('Table for manuscript'!J$1, data!$A$3:$AI$3,0))</f>
        <v>4.6472684483877948</v>
      </c>
      <c r="K130" s="114">
        <f>INDEX(data!$A$3:$AI$131, MATCH('Table for manuscript'!$C130, data!$C$3:$C$131,0), MATCH('Table for manuscript'!K$1, data!$A$3:$AI$3,0))</f>
        <v>0</v>
      </c>
      <c r="L130" s="114">
        <f>INDEX(data!$A$3:$AI$131, MATCH('Table for manuscript'!$C130, data!$C$3:$C$131,0), MATCH('Table for manuscript'!L$1, data!$A$3:$AI$3,0))</f>
        <v>0</v>
      </c>
      <c r="M130" s="114">
        <f>INDEX(data!$A$3:$AI$131, MATCH('Table for manuscript'!$C130, data!$C$3:$C$131,0), MATCH('Table for manuscript'!M$1, data!$A$3:$AI$3,0))</f>
        <v>0</v>
      </c>
      <c r="N130" s="114">
        <f>INDEX(data!$A$3:$AI$131, MATCH('Table for manuscript'!$C130, data!$C$3:$C$131,0), MATCH('Table for manuscript'!N$1, data!$A$3:$AI$3,0))</f>
        <v>0</v>
      </c>
      <c r="O130" s="114">
        <f>INDEX(data!$A$3:$AI$131, MATCH('Table for manuscript'!$C130, data!$C$3:$C$131,0), MATCH('Table for manuscript'!O$1, data!$A$3:$AI$3,0))</f>
        <v>0</v>
      </c>
      <c r="P130" s="114">
        <f>INDEX(data!$A$3:$AI$131, MATCH('Table for manuscript'!$C130, data!$C$3:$C$131,0), MATCH('Table for manuscript'!P$1, data!$A$3:$AI$3,0))</f>
        <v>0</v>
      </c>
      <c r="Q130" s="20" t="str">
        <f>INDEX(data!$A$3:$AI$131, MATCH('Table for manuscript'!$C130, data!$C$3:$C$131,0), MATCH('Table for manuscript'!Q$1, data!$A$3:$AI$3,0))</f>
        <v>Rotavirus vaccine at Int $25 per vaccinated child (70% coverage)</v>
      </c>
    </row>
  </sheetData>
  <autoFilter ref="A2:Q130">
    <sortState ref="A3:Q130">
      <sortCondition ref="B2:B13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election activeCell="G38" sqref="G38"/>
    </sheetView>
  </sheetViews>
  <sheetFormatPr defaultColWidth="11" defaultRowHeight="15.75"/>
  <cols>
    <col min="2" max="2" width="5.375" customWidth="1"/>
    <col min="3" max="3" width="24.875" customWidth="1"/>
    <col min="4" max="4" width="16.875" customWidth="1"/>
  </cols>
  <sheetData>
    <row r="1" spans="1:6">
      <c r="E1" s="104" t="s">
        <v>17</v>
      </c>
      <c r="F1" s="104" t="s">
        <v>19</v>
      </c>
    </row>
    <row r="2" spans="1:6">
      <c r="A2" s="115">
        <v>1</v>
      </c>
      <c r="B2" s="116" t="str">
        <f>CONCATENATE("[",A2,"]")</f>
        <v>[1]</v>
      </c>
      <c r="C2" s="117" t="s">
        <v>259</v>
      </c>
      <c r="D2" s="116" t="str">
        <f>IFERROR(LEFT(C2,FIND(";",C2)-1), C2)</f>
        <v>Hogan et al. (2005)</v>
      </c>
      <c r="E2" t="str">
        <f>INDEX('Table for manuscript'!$B$2:$G$130, MATCH($B2,'Table for manuscript'!$G$2:$G$130,0), MATCH(E$1,'Table for manuscript'!$B$2:$G$2,0))</f>
        <v>HIV &amp; STIs</v>
      </c>
      <c r="F2" t="str">
        <f>INDEX('Table for manuscript'!$B$2:$G$130, MATCH($B2,'Table for manuscript'!$G$2:$G$130,0), MATCH(F$1,'Table for manuscript'!$B$2:$G$2,0))</f>
        <v>ART (Second-Line Treatment) for adults with intensive monitoring</v>
      </c>
    </row>
    <row r="3" spans="1:6">
      <c r="A3" s="115">
        <v>2</v>
      </c>
      <c r="B3" s="116" t="str">
        <f t="shared" ref="B3:B58" si="0">CONCATENATE("[",A3,"]")</f>
        <v>[2]</v>
      </c>
      <c r="C3" s="117" t="s">
        <v>1585</v>
      </c>
      <c r="D3" s="116" t="str">
        <f t="shared" ref="D3:D58" si="1">IFERROR(LEFT(C3,FIND(";",C3)-1), C3)</f>
        <v>Alistar et al. (2014)</v>
      </c>
      <c r="E3" t="str">
        <f>INDEX('Table for manuscript'!$B$2:$G$130, MATCH($B3,'Table for manuscript'!$G$2:$G$130,0), MATCH(E$1,'Table for manuscript'!$B$2:$G$2,0))</f>
        <v>HIV &amp; STIs</v>
      </c>
      <c r="F3" t="str">
        <f>INDEX('Table for manuscript'!$B$2:$G$130, MATCH($B3,'Table for manuscript'!$G$2:$G$130,0), MATCH(F$1,'Table for manuscript'!$B$2:$G$2,0))</f>
        <v>ART for men</v>
      </c>
    </row>
    <row r="4" spans="1:6">
      <c r="A4" s="115">
        <v>3</v>
      </c>
      <c r="B4" s="116" t="str">
        <f t="shared" si="0"/>
        <v>[3]</v>
      </c>
      <c r="C4" s="117" t="s">
        <v>1489</v>
      </c>
      <c r="D4" s="116" t="str">
        <f t="shared" si="1"/>
        <v>Aldridge (2009)</v>
      </c>
      <c r="E4" t="str">
        <f>INDEX('Table for manuscript'!$B$2:$G$130, MATCH($B4,'Table for manuscript'!$G$2:$G$130,0), MATCH(E$1,'Table for manuscript'!$B$2:$G$2,0))</f>
        <v>HIV &amp; STIs</v>
      </c>
      <c r="F4" t="str">
        <f>INDEX('Table for manuscript'!$B$2:$G$130, MATCH($B4,'Table for manuscript'!$G$2:$G$130,0), MATCH(F$1,'Table for manuscript'!$B$2:$G$2,0))</f>
        <v>Blood safety</v>
      </c>
    </row>
    <row r="5" spans="1:6">
      <c r="A5" s="115">
        <v>4</v>
      </c>
      <c r="B5" s="116" t="str">
        <f t="shared" si="0"/>
        <v>[4]</v>
      </c>
      <c r="C5" s="117" t="s">
        <v>653</v>
      </c>
      <c r="D5" s="116" t="str">
        <f t="shared" si="1"/>
        <v>Marseille (2009)</v>
      </c>
      <c r="E5" t="str">
        <f>INDEX('Table for manuscript'!$B$2:$G$130, MATCH($B5,'Table for manuscript'!$G$2:$G$130,0), MATCH(E$1,'Table for manuscript'!$B$2:$G$2,0))</f>
        <v>HIV &amp; STIs</v>
      </c>
      <c r="F5" t="str">
        <f>INDEX('Table for manuscript'!$B$2:$G$130, MATCH($B5,'Table for manuscript'!$G$2:$G$130,0), MATCH(F$1,'Table for manuscript'!$B$2:$G$2,0))</f>
        <v>Home-based highly active retroviral therapy (HAART)</v>
      </c>
    </row>
    <row r="6" spans="1:6">
      <c r="A6" s="115">
        <v>5</v>
      </c>
      <c r="B6" s="116" t="str">
        <f t="shared" si="0"/>
        <v>[5]</v>
      </c>
      <c r="C6" s="117" t="s">
        <v>594</v>
      </c>
      <c r="D6" s="116" t="str">
        <f t="shared" si="1"/>
        <v>Vassall (2014)</v>
      </c>
      <c r="E6" t="str">
        <f>INDEX('Table for manuscript'!$B$2:$G$130, MATCH($B6,'Table for manuscript'!$G$2:$G$130,0), MATCH(E$1,'Table for manuscript'!$B$2:$G$2,0))</f>
        <v>HIV &amp; STIs</v>
      </c>
      <c r="F6" t="str">
        <f>INDEX('Table for manuscript'!$B$2:$G$130, MATCH($B6,'Table for manuscript'!$G$2:$G$130,0), MATCH(F$1,'Table for manuscript'!$B$2:$G$2,0))</f>
        <v xml:space="preserve">Interventions focused on male sex workers </v>
      </c>
    </row>
    <row r="7" spans="1:6">
      <c r="A7" s="115">
        <v>6</v>
      </c>
      <c r="B7" s="116" t="str">
        <f t="shared" si="0"/>
        <v>[6]</v>
      </c>
      <c r="C7" s="117" t="s">
        <v>622</v>
      </c>
      <c r="D7" s="116" t="str">
        <f t="shared" si="1"/>
        <v>Uthman (2011)</v>
      </c>
      <c r="E7" t="str">
        <f>INDEX('Table for manuscript'!$B$2:$G$130, MATCH($B7,'Table for manuscript'!$G$2:$G$130,0), MATCH(E$1,'Table for manuscript'!$B$2:$G$2,0))</f>
        <v>HIV &amp; STIs</v>
      </c>
      <c r="F7" t="str">
        <f>INDEX('Table for manuscript'!$B$2:$G$130, MATCH($B7,'Table for manuscript'!$G$2:$G$130,0), MATCH(F$1,'Table for manuscript'!$B$2:$G$2,0))</f>
        <v xml:space="preserve">Male circumcision </v>
      </c>
    </row>
    <row r="8" spans="1:6">
      <c r="A8" s="115">
        <v>7</v>
      </c>
      <c r="B8" s="116" t="str">
        <f t="shared" si="0"/>
        <v>[7]</v>
      </c>
      <c r="C8" s="117" t="s">
        <v>627</v>
      </c>
      <c r="D8" s="116" t="str">
        <f t="shared" si="1"/>
        <v>Kuznik (2012)</v>
      </c>
      <c r="E8" t="str">
        <f>INDEX('Table for manuscript'!$B$2:$G$130, MATCH($B8,'Table for manuscript'!$G$2:$G$130,0), MATCH(E$1,'Table for manuscript'!$B$2:$G$2,0))</f>
        <v>HIV &amp; STIs</v>
      </c>
      <c r="F8" t="str">
        <f>INDEX('Table for manuscript'!$B$2:$G$130, MATCH($B8,'Table for manuscript'!$G$2:$G$130,0), MATCH(F$1,'Table for manuscript'!$B$2:$G$2,0))</f>
        <v>PMTCT</v>
      </c>
    </row>
    <row r="9" spans="1:6">
      <c r="A9" s="115">
        <v>8</v>
      </c>
      <c r="B9" s="116" t="str">
        <f t="shared" si="0"/>
        <v>[8]</v>
      </c>
      <c r="C9" s="117" t="s">
        <v>634</v>
      </c>
      <c r="D9" s="116" t="str">
        <f t="shared" si="1"/>
        <v>Ying (2015)</v>
      </c>
      <c r="E9" t="str">
        <f>INDEX('Table for manuscript'!$B$2:$G$130, MATCH($B9,'Table for manuscript'!$G$2:$G$130,0), MATCH(E$1,'Table for manuscript'!$B$2:$G$2,0))</f>
        <v>HIV &amp; STIs</v>
      </c>
      <c r="F9" t="str">
        <f>INDEX('Table for manuscript'!$B$2:$G$130, MATCH($B9,'Table for manuscript'!$G$2:$G$130,0), MATCH(F$1,'Table for manuscript'!$B$2:$G$2,0))</f>
        <v>Pre-exposure prophylaxis for high-risk serodiscordant couples</v>
      </c>
    </row>
    <row r="10" spans="1:6">
      <c r="A10" s="115">
        <v>9</v>
      </c>
      <c r="B10" s="116" t="str">
        <f t="shared" si="0"/>
        <v>[9]</v>
      </c>
      <c r="C10" s="117" t="s">
        <v>641</v>
      </c>
      <c r="D10" s="116" t="str">
        <f t="shared" si="1"/>
        <v>Price (2016)</v>
      </c>
      <c r="E10" t="str">
        <f>INDEX('Table for manuscript'!$B$2:$G$130, MATCH($B10,'Table for manuscript'!$G$2:$G$130,0), MATCH(E$1,'Table for manuscript'!$B$2:$G$2,0))</f>
        <v>HIV &amp; STIs</v>
      </c>
      <c r="F10" t="str">
        <f>INDEX('Table for manuscript'!$B$2:$G$130, MATCH($B10,'Table for manuscript'!$G$2:$G$130,0), MATCH(F$1,'Table for manuscript'!$B$2:$G$2,0))</f>
        <v>Pre-exposure prophylaxis for pregnant and breastfeeding women</v>
      </c>
    </row>
    <row r="11" spans="1:6">
      <c r="A11" s="115">
        <v>10</v>
      </c>
      <c r="B11" s="116" t="str">
        <f t="shared" si="0"/>
        <v>[10]</v>
      </c>
      <c r="C11" s="117" t="s">
        <v>1462</v>
      </c>
      <c r="D11" s="116" t="str">
        <f t="shared" si="1"/>
        <v>Shah (2014)</v>
      </c>
      <c r="E11" t="str">
        <f>INDEX('Table for manuscript'!$B$2:$G$130, MATCH($B11,'Table for manuscript'!$G$2:$G$130,0), MATCH(E$1,'Table for manuscript'!$B$2:$G$2,0))</f>
        <v>HIV &amp; STIs</v>
      </c>
      <c r="F11" t="str">
        <f>INDEX('Table for manuscript'!$B$2:$G$130, MATCH($B11,'Table for manuscript'!$G$2:$G$130,0), MATCH(F$1,'Table for manuscript'!$B$2:$G$2,0))</f>
        <v>Screen HIV+ cases for TB</v>
      </c>
    </row>
    <row r="12" spans="1:6">
      <c r="A12" s="115">
        <v>11</v>
      </c>
      <c r="B12" s="116" t="str">
        <f t="shared" si="0"/>
        <v>[11]</v>
      </c>
      <c r="C12" s="117" t="s">
        <v>1222</v>
      </c>
      <c r="D12" s="116" t="str">
        <f t="shared" si="1"/>
        <v>WHO-CHOICE</v>
      </c>
      <c r="E12" t="str">
        <f>INDEX('Table for manuscript'!$B$2:$G$130, MATCH($B12,'Table for manuscript'!$G$2:$G$130,0), MATCH(E$1,'Table for manuscript'!$B$2:$G$2,0))</f>
        <v>IMCI</v>
      </c>
      <c r="F12" t="str">
        <f>INDEX('Table for manuscript'!$B$2:$G$130, MATCH($B12,'Table for manuscript'!$G$2:$G$130,0), MATCH(F$1,'Table for manuscript'!$B$2:$G$2,0))</f>
        <v>Antibiotics for treatment of dysentery</v>
      </c>
    </row>
    <row r="13" spans="1:6">
      <c r="A13" s="115">
        <v>12</v>
      </c>
      <c r="B13" s="116" t="str">
        <f t="shared" si="0"/>
        <v>[12]</v>
      </c>
      <c r="C13" s="117" t="s">
        <v>1062</v>
      </c>
      <c r="D13" s="116" t="str">
        <f t="shared" si="1"/>
        <v>Robberstad (2004)</v>
      </c>
      <c r="E13" t="str">
        <f>INDEX('Table for manuscript'!$B$2:$G$130, MATCH($B13,'Table for manuscript'!$G$2:$G$130,0), MATCH(E$1,'Table for manuscript'!$B$2:$G$2,0))</f>
        <v>IMCI</v>
      </c>
      <c r="F13" t="str">
        <f>INDEX('Table for manuscript'!$B$2:$G$130, MATCH($B13,'Table for manuscript'!$G$2:$G$130,0), MATCH(F$1,'Table for manuscript'!$B$2:$G$2,0))</f>
        <v>ORS and Zinc for diarrhea</v>
      </c>
    </row>
    <row r="14" spans="1:6">
      <c r="A14" s="115">
        <v>13</v>
      </c>
      <c r="B14" s="116" t="str">
        <f t="shared" si="0"/>
        <v>[13]</v>
      </c>
      <c r="C14" s="117" t="s">
        <v>738</v>
      </c>
      <c r="D14" s="116" t="str">
        <f t="shared" si="1"/>
        <v>Edejer et al. (2005)</v>
      </c>
      <c r="E14" t="str">
        <f>INDEX('Table for manuscript'!$B$2:$G$130, MATCH($B14,'Table for manuscript'!$G$2:$G$130,0), MATCH(E$1,'Table for manuscript'!$B$2:$G$2,0))</f>
        <v>IMCI</v>
      </c>
      <c r="F14" t="str">
        <f>INDEX('Table for manuscript'!$B$2:$G$130, MATCH($B14,'Table for manuscript'!$G$2:$G$130,0), MATCH(F$1,'Table for manuscript'!$B$2:$G$2,0))</f>
        <v>Pneumonia treatment (children)</v>
      </c>
    </row>
    <row r="15" spans="1:6">
      <c r="A15" s="115">
        <v>14</v>
      </c>
      <c r="B15" s="116" t="str">
        <f t="shared" si="0"/>
        <v>[14]</v>
      </c>
      <c r="C15" s="117" t="s">
        <v>1069</v>
      </c>
      <c r="D15" s="116" t="str">
        <f t="shared" si="1"/>
        <v>Ruhago (2015)</v>
      </c>
      <c r="E15" t="str">
        <f>INDEX('Table for manuscript'!$B$2:$G$130, MATCH($B15,'Table for manuscript'!$G$2:$G$130,0), MATCH(E$1,'Table for manuscript'!$B$2:$G$2,0))</f>
        <v>IMCI</v>
      </c>
      <c r="F15" t="str">
        <f>INDEX('Table for manuscript'!$B$2:$G$130, MATCH($B15,'Table for manuscript'!$G$2:$G$130,0), MATCH(F$1,'Table for manuscript'!$B$2:$G$2,0))</f>
        <v>Treatment of severe diarrhea</v>
      </c>
    </row>
    <row r="16" spans="1:6">
      <c r="A16" s="115">
        <v>15</v>
      </c>
      <c r="B16" s="116" t="str">
        <f t="shared" si="0"/>
        <v>[15]</v>
      </c>
      <c r="C16" s="117" t="s">
        <v>365</v>
      </c>
      <c r="D16" s="116" t="str">
        <f t="shared" si="1"/>
        <v>Morel (2005)</v>
      </c>
      <c r="E16" t="str">
        <f>INDEX('Table for manuscript'!$B$2:$G$130, MATCH($B16,'Table for manuscript'!$G$2:$G$130,0), MATCH(E$1,'Table for manuscript'!$B$2:$G$2,0))</f>
        <v>Malaria</v>
      </c>
      <c r="F16" t="str">
        <f>INDEX('Table for manuscript'!$B$2:$G$130, MATCH($B16,'Table for manuscript'!$G$2:$G$130,0), MATCH(F$1,'Table for manuscript'!$B$2:$G$2,0))</f>
        <v>Case management with artemisinin based combination therapy (80% coverage)</v>
      </c>
    </row>
    <row r="17" spans="1:6">
      <c r="A17" s="115">
        <v>16</v>
      </c>
      <c r="B17" s="116" t="str">
        <f t="shared" si="0"/>
        <v>[16]</v>
      </c>
      <c r="C17" s="117" t="s">
        <v>439</v>
      </c>
      <c r="D17" s="116" t="str">
        <f t="shared" si="1"/>
        <v>Lubell (2011)</v>
      </c>
      <c r="E17" t="str">
        <f>INDEX('Table for manuscript'!$B$2:$G$130, MATCH($B17,'Table for manuscript'!$G$2:$G$130,0), MATCH(E$1,'Table for manuscript'!$B$2:$G$2,0))</f>
        <v>Malaria</v>
      </c>
      <c r="F17" t="str">
        <f>INDEX('Table for manuscript'!$B$2:$G$130, MATCH($B17,'Table for manuscript'!$G$2:$G$130,0), MATCH(F$1,'Table for manuscript'!$B$2:$G$2,0))</f>
        <v>Complicated (children, injectable artesunate)</v>
      </c>
    </row>
    <row r="18" spans="1:6">
      <c r="A18" s="115">
        <v>17</v>
      </c>
      <c r="B18" s="116" t="str">
        <f t="shared" si="0"/>
        <v>[17]</v>
      </c>
      <c r="C18" s="117" t="s">
        <v>428</v>
      </c>
      <c r="D18" s="116" t="str">
        <f t="shared" si="1"/>
        <v>Nonvignon (2012)</v>
      </c>
      <c r="E18" t="str">
        <f>INDEX('Table for manuscript'!$B$2:$G$130, MATCH($B18,'Table for manuscript'!$G$2:$G$130,0), MATCH(E$1,'Table for manuscript'!$B$2:$G$2,0))</f>
        <v>Malaria</v>
      </c>
      <c r="F18" t="str">
        <f>INDEX('Table for manuscript'!$B$2:$G$130, MATCH($B18,'Table for manuscript'!$G$2:$G$130,0), MATCH(F$1,'Table for manuscript'!$B$2:$G$2,0))</f>
        <v>Home management of fevers using antimalarial (artesunate- amodiaquine AAQ) - under 5</v>
      </c>
    </row>
    <row r="19" spans="1:6">
      <c r="A19" s="115">
        <v>18</v>
      </c>
      <c r="B19" s="116" t="str">
        <f t="shared" si="0"/>
        <v>[18]</v>
      </c>
      <c r="C19" s="117" t="s">
        <v>376</v>
      </c>
      <c r="D19" s="116" t="str">
        <f t="shared" si="1"/>
        <v>Stuckey (2014)</v>
      </c>
      <c r="E19" t="str">
        <f>INDEX('Table for manuscript'!$B$2:$G$130, MATCH($B19,'Table for manuscript'!$G$2:$G$130,0), MATCH(E$1,'Table for manuscript'!$B$2:$G$2,0))</f>
        <v>Malaria</v>
      </c>
      <c r="F19" t="str">
        <f>INDEX('Table for manuscript'!$B$2:$G$130, MATCH($B19,'Table for manuscript'!$G$2:$G$130,0), MATCH(F$1,'Table for manuscript'!$B$2:$G$2,0))</f>
        <v>Indoor residual spray and LLINs</v>
      </c>
    </row>
    <row r="20" spans="1:6">
      <c r="A20" s="115">
        <v>19</v>
      </c>
      <c r="B20" s="116" t="str">
        <f t="shared" si="0"/>
        <v>[19]</v>
      </c>
      <c r="C20" s="117" t="s">
        <v>447</v>
      </c>
      <c r="D20" s="116" t="str">
        <f t="shared" si="1"/>
        <v>Conteh (2010)</v>
      </c>
      <c r="E20" t="str">
        <f>INDEX('Table for manuscript'!$B$2:$G$130, MATCH($B20,'Table for manuscript'!$G$2:$G$130,0), MATCH(E$1,'Table for manuscript'!$B$2:$G$2,0))</f>
        <v>Malaria</v>
      </c>
      <c r="F20" t="str">
        <f>INDEX('Table for manuscript'!$B$2:$G$130, MATCH($B20,'Table for manuscript'!$G$2:$G$130,0), MATCH(F$1,'Table for manuscript'!$B$2:$G$2,0))</f>
        <v>Intermittent preventive treatment in infants (IPTi) using 3 days of amodiaquine-artesunate (AQ3-AS3) against clinical malaria; at 2, 3, and 9 months.</v>
      </c>
    </row>
    <row r="21" spans="1:6">
      <c r="A21" s="115">
        <v>20</v>
      </c>
      <c r="B21" s="116" t="str">
        <f t="shared" si="0"/>
        <v>[20]</v>
      </c>
      <c r="C21" s="117" t="s">
        <v>359</v>
      </c>
      <c r="D21" s="116" t="str">
        <f t="shared" si="1"/>
        <v>Becker-Dreps (2009)</v>
      </c>
      <c r="E21" t="str">
        <f>INDEX('Table for manuscript'!$B$2:$G$130, MATCH($B21,'Table for manuscript'!$G$2:$G$130,0), MATCH(E$1,'Table for manuscript'!$B$2:$G$2,0))</f>
        <v>Malaria</v>
      </c>
      <c r="F21" t="str">
        <f>INDEX('Table for manuscript'!$B$2:$G$130, MATCH($B21,'Table for manuscript'!$G$2:$G$130,0), MATCH(F$1,'Table for manuscript'!$B$2:$G$2,0))</f>
        <v>ITN distribution to pregnant women</v>
      </c>
    </row>
    <row r="22" spans="1:6">
      <c r="A22" s="115">
        <v>21</v>
      </c>
      <c r="B22" s="116" t="str">
        <f t="shared" si="0"/>
        <v>[21]</v>
      </c>
      <c r="C22" s="117" t="s">
        <v>980</v>
      </c>
      <c r="D22" s="116" t="str">
        <f t="shared" si="1"/>
        <v>Chisholm (2012)</v>
      </c>
      <c r="E22" t="str">
        <f>INDEX('Table for manuscript'!$B$2:$G$130, MATCH($B22,'Table for manuscript'!$G$2:$G$130,0), MATCH(E$1,'Table for manuscript'!$B$2:$G$2,0))</f>
        <v>Mental Health</v>
      </c>
      <c r="F22" t="str">
        <f>INDEX('Table for manuscript'!$B$2:$G$130, MATCH($B22,'Table for manuscript'!$G$2:$G$130,0), MATCH(F$1,'Table for manuscript'!$B$2:$G$2,0))</f>
        <v>Anti-epileptic medication</v>
      </c>
    </row>
    <row r="23" spans="1:6">
      <c r="A23" s="115">
        <v>22</v>
      </c>
      <c r="B23" s="116" t="str">
        <f t="shared" si="0"/>
        <v>[22]</v>
      </c>
      <c r="C23" s="117" t="s">
        <v>109</v>
      </c>
      <c r="D23" s="116" t="str">
        <f t="shared" si="1"/>
        <v>Roberts (2016)</v>
      </c>
      <c r="E23" t="str">
        <f>INDEX('Table for manuscript'!$B$2:$G$130, MATCH($B23,'Table for manuscript'!$G$2:$G$130,0), MATCH(E$1,'Table for manuscript'!$B$2:$G$2,0))</f>
        <v>NCDs</v>
      </c>
      <c r="F23" t="str">
        <f>INDEX('Table for manuscript'!$B$2:$G$130, MATCH($B23,'Table for manuscript'!$G$2:$G$130,0), MATCH(F$1,'Table for manuscript'!$B$2:$G$2,0))</f>
        <v>Amputation</v>
      </c>
    </row>
    <row r="24" spans="1:6">
      <c r="A24" s="115">
        <v>23</v>
      </c>
      <c r="B24" s="116" t="str">
        <f t="shared" si="0"/>
        <v>[23]</v>
      </c>
      <c r="C24" s="117" t="s">
        <v>853</v>
      </c>
      <c r="D24" s="116" t="str">
        <f t="shared" si="1"/>
        <v>Stanciole (2012)</v>
      </c>
      <c r="E24" t="str">
        <f>INDEX('Table for manuscript'!$B$2:$G$130, MATCH($B24,'Table for manuscript'!$G$2:$G$130,0), MATCH(E$1,'Table for manuscript'!$B$2:$G$2,0))</f>
        <v>NCDs</v>
      </c>
      <c r="F24" t="str">
        <f>INDEX('Table for manuscript'!$B$2:$G$130, MATCH($B24,'Table for manuscript'!$G$2:$G$130,0), MATCH(F$1,'Table for manuscript'!$B$2:$G$2,0))</f>
        <v>Asthma: Inhaled short acting beta agonist for intermittent asthma</v>
      </c>
    </row>
    <row r="25" spans="1:6">
      <c r="A25" s="115">
        <v>24</v>
      </c>
      <c r="B25" s="116" t="str">
        <f t="shared" si="0"/>
        <v>[24]</v>
      </c>
      <c r="C25" s="117" t="s">
        <v>952</v>
      </c>
      <c r="D25" s="116" t="str">
        <f t="shared" si="1"/>
        <v>Zelle (2012)</v>
      </c>
      <c r="E25" t="str">
        <f>INDEX('Table for manuscript'!$B$2:$G$130, MATCH($B25,'Table for manuscript'!$G$2:$G$130,0), MATCH(E$1,'Table for manuscript'!$B$2:$G$2,0))</f>
        <v>NCDs</v>
      </c>
      <c r="F25" t="str">
        <f>INDEX('Table for manuscript'!$B$2:$G$130, MATCH($B25,'Table for manuscript'!$G$2:$G$130,0), MATCH(F$1,'Table for manuscript'!$B$2:$G$2,0))</f>
        <v>Breast Cancer (clinical examination + treatment)</v>
      </c>
    </row>
    <row r="26" spans="1:6">
      <c r="A26" s="115">
        <v>25</v>
      </c>
      <c r="B26" s="116" t="str">
        <f t="shared" si="0"/>
        <v>[25]</v>
      </c>
      <c r="C26" s="117" t="s">
        <v>337</v>
      </c>
      <c r="D26" s="116" t="str">
        <f t="shared" si="1"/>
        <v>Ginsberg (2012)</v>
      </c>
      <c r="E26" t="str">
        <f>INDEX('Table for manuscript'!$B$2:$G$130, MATCH($B26,'Table for manuscript'!$G$2:$G$130,0), MATCH(E$1,'Table for manuscript'!$B$2:$G$2,0))</f>
        <v>NCDs</v>
      </c>
      <c r="F26" t="str">
        <f>INDEX('Table for manuscript'!$B$2:$G$130, MATCH($B26,'Table for manuscript'!$G$2:$G$130,0), MATCH(F$1,'Table for manuscript'!$B$2:$G$2,0))</f>
        <v>Breast Cancer (mammography + treatment)</v>
      </c>
    </row>
    <row r="27" spans="1:6">
      <c r="A27" s="115">
        <v>26</v>
      </c>
      <c r="B27" s="116" t="str">
        <f t="shared" si="0"/>
        <v>[26]</v>
      </c>
      <c r="C27" s="117" t="s">
        <v>912</v>
      </c>
      <c r="D27" s="116" t="str">
        <f t="shared" si="1"/>
        <v>Gaziano (2014)</v>
      </c>
      <c r="E27" t="str">
        <f>INDEX('Table for manuscript'!$B$2:$G$130, MATCH($B27,'Table for manuscript'!$G$2:$G$130,0), MATCH(E$1,'Table for manuscript'!$B$2:$G$2,0))</f>
        <v>NCDs</v>
      </c>
      <c r="F27" t="str">
        <f>INDEX('Table for manuscript'!$B$2:$G$130, MATCH($B27,'Table for manuscript'!$G$2:$G$130,0), MATCH(F$1,'Table for manuscript'!$B$2:$G$2,0))</f>
        <v>community-based management of hypertension</v>
      </c>
    </row>
    <row r="28" spans="1:6">
      <c r="A28" s="115">
        <v>27</v>
      </c>
      <c r="B28" s="116" t="str">
        <f t="shared" si="0"/>
        <v>[27]</v>
      </c>
      <c r="C28" s="117" t="s">
        <v>922</v>
      </c>
      <c r="D28" s="116" t="str">
        <f t="shared" si="1"/>
        <v>Ortegón (2012)</v>
      </c>
      <c r="E28" t="str">
        <f>INDEX('Table for manuscript'!$B$2:$G$130, MATCH($B28,'Table for manuscript'!$G$2:$G$130,0), MATCH(E$1,'Table for manuscript'!$B$2:$G$2,0))</f>
        <v>NCDs</v>
      </c>
      <c r="F28" t="str">
        <f>INDEX('Table for manuscript'!$B$2:$G$130, MATCH($B28,'Table for manuscript'!$G$2:$G$130,0), MATCH(F$1,'Table for manuscript'!$B$2:$G$2,0))</f>
        <v>Prevention and treatment of cardiovascular disease</v>
      </c>
    </row>
    <row r="29" spans="1:6">
      <c r="A29" s="115">
        <v>28</v>
      </c>
      <c r="B29" s="116" t="str">
        <f t="shared" si="0"/>
        <v>[28]</v>
      </c>
      <c r="C29" s="117" t="s">
        <v>343</v>
      </c>
      <c r="D29" s="116" t="str">
        <f t="shared" si="1"/>
        <v>Campos (2017)</v>
      </c>
      <c r="E29" t="str">
        <f>INDEX('Table for manuscript'!$B$2:$G$130, MATCH($B29,'Table for manuscript'!$G$2:$G$130,0), MATCH(E$1,'Table for manuscript'!$B$2:$G$2,0))</f>
        <v>NCDs</v>
      </c>
      <c r="F29" t="str">
        <f>INDEX('Table for manuscript'!$B$2:$G$130, MATCH($B29,'Table for manuscript'!$G$2:$G$130,0), MATCH(F$1,'Table for manuscript'!$B$2:$G$2,0))</f>
        <v>Testing of pre-cancerous cells (vinegar)</v>
      </c>
    </row>
    <row r="30" spans="1:6">
      <c r="A30" s="115">
        <v>29</v>
      </c>
      <c r="B30" s="116" t="str">
        <f t="shared" si="0"/>
        <v>[29]</v>
      </c>
      <c r="C30" s="117" t="s">
        <v>1028</v>
      </c>
      <c r="D30" s="116" t="str">
        <f t="shared" si="1"/>
        <v>Lo (2015)</v>
      </c>
      <c r="E30" t="str">
        <f>INDEX('Table for manuscript'!$B$2:$G$130, MATCH($B30,'Table for manuscript'!$G$2:$G$130,0), MATCH(E$1,'Table for manuscript'!$B$2:$G$2,0))</f>
        <v>NTDs</v>
      </c>
      <c r="F30" t="str">
        <f>INDEX('Table for manuscript'!$B$2:$G$130, MATCH($B30,'Table for manuscript'!$G$2:$G$130,0), MATCH(F$1,'Table for manuscript'!$B$2:$G$2,0))</f>
        <v>Schistosomiasis Mass drug administration (adults)</v>
      </c>
    </row>
    <row r="31" spans="1:6">
      <c r="A31" s="115">
        <v>30</v>
      </c>
      <c r="B31" s="116" t="str">
        <f t="shared" si="0"/>
        <v>[30]</v>
      </c>
      <c r="C31" s="117" t="s">
        <v>1044</v>
      </c>
      <c r="D31" s="116" t="str">
        <f t="shared" si="1"/>
        <v>Baltussen (2012)</v>
      </c>
      <c r="E31" t="str">
        <f>INDEX('Table for manuscript'!$B$2:$G$130, MATCH($B31,'Table for manuscript'!$G$2:$G$130,0), MATCH(E$1,'Table for manuscript'!$B$2:$G$2,0))</f>
        <v>NTDs</v>
      </c>
      <c r="F31" t="str">
        <f>INDEX('Table for manuscript'!$B$2:$G$130, MATCH($B31,'Table for manuscript'!$G$2:$G$130,0), MATCH(F$1,'Table for manuscript'!$B$2:$G$2,0))</f>
        <v>Trachoma mass drug administration</v>
      </c>
    </row>
    <row r="32" spans="1:6">
      <c r="A32" s="115">
        <v>31</v>
      </c>
      <c r="B32" s="116" t="str">
        <f t="shared" si="0"/>
        <v>[31]</v>
      </c>
      <c r="C32" s="117" t="s">
        <v>700</v>
      </c>
      <c r="D32" s="116" t="str">
        <f t="shared" si="1"/>
        <v>Robberstad (2007)</v>
      </c>
      <c r="E32" t="str">
        <f>INDEX('Table for manuscript'!$B$2:$G$130, MATCH($B32,'Table for manuscript'!$G$2:$G$130,0), MATCH(E$1,'Table for manuscript'!$B$2:$G$2,0))</f>
        <v>Nutrition</v>
      </c>
      <c r="F32" t="str">
        <f>INDEX('Table for manuscript'!$B$2:$G$130, MATCH($B32,'Table for manuscript'!$G$2:$G$130,0), MATCH(F$1,'Table for manuscript'!$B$2:$G$2,0))</f>
        <v>Calcium Supplementation</v>
      </c>
    </row>
    <row r="33" spans="1:6">
      <c r="A33" s="115">
        <v>32</v>
      </c>
      <c r="B33" s="116" t="str">
        <f t="shared" si="0"/>
        <v>[32]</v>
      </c>
      <c r="C33" s="117" t="s">
        <v>1612</v>
      </c>
      <c r="D33" s="116" t="str">
        <f t="shared" si="1"/>
        <v>Pasricha et al. (2020)</v>
      </c>
      <c r="E33" t="str">
        <f>INDEX('Table for manuscript'!$B$2:$G$130, MATCH($B33,'Table for manuscript'!$G$2:$G$130,0), MATCH(E$1,'Table for manuscript'!$B$2:$G$2,0))</f>
        <v>Nutrition</v>
      </c>
      <c r="F33" t="str">
        <f>INDEX('Table for manuscript'!$B$2:$G$130, MATCH($B33,'Table for manuscript'!$G$2:$G$130,0), MATCH(F$1,'Table for manuscript'!$B$2:$G$2,0))</f>
        <v>Community management of nutrition in under-5 - micronutrient powder</v>
      </c>
    </row>
    <row r="34" spans="1:6">
      <c r="A34" s="115">
        <v>33</v>
      </c>
      <c r="B34" s="116" t="str">
        <f t="shared" si="0"/>
        <v>[33]</v>
      </c>
      <c r="C34" s="117" t="s">
        <v>718</v>
      </c>
      <c r="D34" s="116" t="str">
        <f t="shared" si="1"/>
        <v>Wilford (2012)</v>
      </c>
      <c r="E34" t="str">
        <f>INDEX('Table for manuscript'!$B$2:$G$130, MATCH($B34,'Table for manuscript'!$G$2:$G$130,0), MATCH(E$1,'Table for manuscript'!$B$2:$G$2,0))</f>
        <v>Nutrition</v>
      </c>
      <c r="F34" t="str">
        <f>INDEX('Table for manuscript'!$B$2:$G$130, MATCH($B34,'Table for manuscript'!$G$2:$G$130,0), MATCH(F$1,'Table for manuscript'!$B$2:$G$2,0))</f>
        <v>Community-based management of moderate acute malnutrition (children)</v>
      </c>
    </row>
    <row r="35" spans="1:6">
      <c r="A35" s="115">
        <v>34</v>
      </c>
      <c r="B35" s="116" t="str">
        <f t="shared" si="0"/>
        <v>[34]</v>
      </c>
      <c r="C35" s="117" t="s">
        <v>1223</v>
      </c>
      <c r="D35" s="116" t="str">
        <f t="shared" si="1"/>
        <v>Baltussen et al. (2004)</v>
      </c>
      <c r="E35" t="str">
        <f>INDEX('Table for manuscript'!$B$2:$G$130, MATCH($B35,'Table for manuscript'!$G$2:$G$130,0), MATCH(E$1,'Table for manuscript'!$B$2:$G$2,0))</f>
        <v>Nutrition</v>
      </c>
      <c r="F35" t="str">
        <f>INDEX('Table for manuscript'!$B$2:$G$130, MATCH($B35,'Table for manuscript'!$G$2:$G$130,0), MATCH(F$1,'Table for manuscript'!$B$2:$G$2,0))</f>
        <v>Iron fortification</v>
      </c>
    </row>
    <row r="36" spans="1:6">
      <c r="A36" s="115">
        <v>35</v>
      </c>
      <c r="B36" s="116" t="str">
        <f t="shared" si="0"/>
        <v>[35]</v>
      </c>
      <c r="C36" s="117" t="s">
        <v>729</v>
      </c>
      <c r="D36" s="116" t="str">
        <f t="shared" si="1"/>
        <v>Puett (2013)</v>
      </c>
      <c r="E36" t="str">
        <f>INDEX('Table for manuscript'!$B$2:$G$130, MATCH($B36,'Table for manuscript'!$G$2:$G$130,0), MATCH(E$1,'Table for manuscript'!$B$2:$G$2,0))</f>
        <v>Nutrition</v>
      </c>
      <c r="F36" t="str">
        <f>INDEX('Table for manuscript'!$B$2:$G$130, MATCH($B36,'Table for manuscript'!$G$2:$G$130,0), MATCH(F$1,'Table for manuscript'!$B$2:$G$2,0))</f>
        <v>Management of severe malnutrition (children) - inpatient</v>
      </c>
    </row>
    <row r="37" spans="1:6">
      <c r="A37" s="115">
        <v>36</v>
      </c>
      <c r="B37" s="116" t="str">
        <f t="shared" si="0"/>
        <v>[36]</v>
      </c>
      <c r="C37" s="117" t="s">
        <v>1644</v>
      </c>
      <c r="D37" s="116" t="str">
        <f t="shared" si="1"/>
        <v>Darmstadt et al, 2005</v>
      </c>
      <c r="E37" t="str">
        <f>INDEX('Table for manuscript'!$B$2:$G$130, MATCH($B37,'Table for manuscript'!$G$2:$G$130,0), MATCH(E$1,'Table for manuscript'!$B$2:$G$2,0))</f>
        <v>RMNCH</v>
      </c>
      <c r="F37" t="str">
        <f>INDEX('Table for manuscript'!$B$2:$G$130, MATCH($B37,'Table for manuscript'!$G$2:$G$130,0), MATCH(F$1,'Table for manuscript'!$B$2:$G$2,0))</f>
        <v>Antenatal corticosteroids for preterm labour</v>
      </c>
    </row>
    <row r="38" spans="1:6">
      <c r="A38" s="115">
        <v>37</v>
      </c>
      <c r="B38" s="116" t="str">
        <f t="shared" si="0"/>
        <v>[37]</v>
      </c>
      <c r="C38" s="116" t="s">
        <v>136</v>
      </c>
      <c r="D38" s="116" t="str">
        <f t="shared" si="1"/>
        <v>Darmstadt, 2004</v>
      </c>
      <c r="E38" t="str">
        <f>INDEX('Table for manuscript'!$B$2:$G$130, MATCH($B38,'Table for manuscript'!$G$2:$G$130,0), MATCH(E$1,'Table for manuscript'!$B$2:$G$2,0))</f>
        <v>RMNCH</v>
      </c>
      <c r="F38" t="str">
        <f>INDEX('Table for manuscript'!$B$2:$G$130, MATCH($B38,'Table for manuscript'!$G$2:$G$130,0), MATCH(F$1,'Table for manuscript'!$B$2:$G$2,0))</f>
        <v>Basic ANC</v>
      </c>
    </row>
    <row r="39" spans="1:6">
      <c r="A39" s="115">
        <v>38</v>
      </c>
      <c r="B39" s="116" t="str">
        <f t="shared" si="0"/>
        <v>[38]</v>
      </c>
      <c r="C39" s="117" t="s">
        <v>146</v>
      </c>
      <c r="D39" s="116" t="str">
        <f t="shared" si="1"/>
        <v>Adam (2005)</v>
      </c>
      <c r="E39" t="str">
        <f>INDEX('Table for manuscript'!$B$2:$G$130, MATCH($B39,'Table for manuscript'!$G$2:$G$130,0), MATCH(E$1,'Table for manuscript'!$B$2:$G$2,0))</f>
        <v>RMNCH</v>
      </c>
      <c r="F39" t="str">
        <f>INDEX('Table for manuscript'!$B$2:$G$130, MATCH($B39,'Table for manuscript'!$G$2:$G$130,0), MATCH(F$1,'Table for manuscript'!$B$2:$G$2,0))</f>
        <v>Clean practices and immediate essential newborn care (in facility)</v>
      </c>
    </row>
    <row r="40" spans="1:6">
      <c r="A40" s="115">
        <v>39</v>
      </c>
      <c r="B40" s="116" t="str">
        <f t="shared" si="0"/>
        <v>[39]</v>
      </c>
      <c r="C40" s="117" t="s">
        <v>1173</v>
      </c>
      <c r="D40" s="116" t="str">
        <f t="shared" si="1"/>
        <v>Stover (2017)</v>
      </c>
      <c r="E40" t="str">
        <f>INDEX('Table for manuscript'!$B$2:$G$130, MATCH($B40,'Table for manuscript'!$G$2:$G$130,0), MATCH(E$1,'Table for manuscript'!$B$2:$G$2,0))</f>
        <v>RMNCH</v>
      </c>
      <c r="F40" t="str">
        <f>INDEX('Table for manuscript'!$B$2:$G$130, MATCH($B40,'Table for manuscript'!$G$2:$G$130,0), MATCH(F$1,'Table for manuscript'!$B$2:$G$2,0))</f>
        <v>Condoms</v>
      </c>
    </row>
    <row r="41" spans="1:6">
      <c r="A41" s="115">
        <v>40</v>
      </c>
      <c r="B41" s="116" t="str">
        <f t="shared" si="0"/>
        <v>[40]</v>
      </c>
      <c r="C41" s="117" t="s">
        <v>1164</v>
      </c>
      <c r="D41" s="116" t="str">
        <f t="shared" si="1"/>
        <v>Babigumira (2012)</v>
      </c>
      <c r="E41" t="str">
        <f>INDEX('Table for manuscript'!$B$2:$G$130, MATCH($B41,'Table for manuscript'!$G$2:$G$130,0), MATCH(E$1,'Table for manuscript'!$B$2:$G$2,0))</f>
        <v>RMNCH</v>
      </c>
      <c r="F41" t="str">
        <f>INDEX('Table for manuscript'!$B$2:$G$130, MATCH($B41,'Table for manuscript'!$G$2:$G$130,0), MATCH(F$1,'Table for manuscript'!$B$2:$G$2,0))</f>
        <v>Female sterilization</v>
      </c>
    </row>
    <row r="42" spans="1:6">
      <c r="A42" s="115">
        <v>41</v>
      </c>
      <c r="B42" s="116" t="str">
        <f t="shared" si="0"/>
        <v>[41]</v>
      </c>
      <c r="C42" s="117" t="s">
        <v>1187</v>
      </c>
      <c r="D42" s="116" t="str">
        <f t="shared" si="1"/>
        <v>Epiu (2018)</v>
      </c>
      <c r="E42" t="str">
        <f>INDEX('Table for manuscript'!$B$2:$G$130, MATCH($B42,'Table for manuscript'!$G$2:$G$130,0), MATCH(E$1,'Table for manuscript'!$B$2:$G$2,0))</f>
        <v>RMNCH</v>
      </c>
      <c r="F42" t="str">
        <f>INDEX('Table for manuscript'!$B$2:$G$130, MATCH($B42,'Table for manuscript'!$G$2:$G$130,0), MATCH(F$1,'Table for manuscript'!$B$2:$G$2,0))</f>
        <v>Fistula</v>
      </c>
    </row>
    <row r="43" spans="1:6">
      <c r="A43" s="115">
        <v>42</v>
      </c>
      <c r="B43" s="116" t="str">
        <f t="shared" si="0"/>
        <v>[42]</v>
      </c>
      <c r="C43" s="117" t="s">
        <v>185</v>
      </c>
      <c r="D43" s="116" t="str">
        <f t="shared" si="1"/>
        <v>Feldhaus (2016)</v>
      </c>
      <c r="E43" t="str">
        <f>INDEX('Table for manuscript'!$B$2:$G$130, MATCH($B43,'Table for manuscript'!$G$2:$G$130,0), MATCH(E$1,'Table for manuscript'!$B$2:$G$2,0))</f>
        <v>RMNCH</v>
      </c>
      <c r="F43" t="str">
        <f>INDEX('Table for manuscript'!$B$2:$G$130, MATCH($B43,'Table for manuscript'!$G$2:$G$130,0), MATCH(F$1,'Table for manuscript'!$B$2:$G$2,0))</f>
        <v>Management of eclampsia</v>
      </c>
    </row>
    <row r="44" spans="1:6">
      <c r="A44" s="115">
        <v>43</v>
      </c>
      <c r="B44" s="116" t="str">
        <f t="shared" si="0"/>
        <v>[43]</v>
      </c>
      <c r="C44" s="117" t="s">
        <v>1351</v>
      </c>
      <c r="D44" s="116" t="str">
        <f t="shared" si="1"/>
        <v>Lubinga et al. (2016)</v>
      </c>
      <c r="E44" t="str">
        <f>INDEX('Table for manuscript'!$B$2:$G$130, MATCH($B44,'Table for manuscript'!$G$2:$G$130,0), MATCH(E$1,'Table for manuscript'!$B$2:$G$2,0))</f>
        <v>RMNCH</v>
      </c>
      <c r="F44" t="str">
        <f>INDEX('Table for manuscript'!$B$2:$G$130, MATCH($B44,'Table for manuscript'!$G$2:$G$130,0), MATCH(F$1,'Table for manuscript'!$B$2:$G$2,0))</f>
        <v>Prenatal distribution of misoprostol (for PPH prevention)</v>
      </c>
    </row>
    <row r="45" spans="1:6">
      <c r="A45" s="115">
        <v>44</v>
      </c>
      <c r="B45" s="116" t="str">
        <f t="shared" si="0"/>
        <v>[44]</v>
      </c>
      <c r="C45" s="117" t="s">
        <v>166</v>
      </c>
      <c r="D45" s="116" t="str">
        <f t="shared" si="1"/>
        <v>Kuznik (2013)</v>
      </c>
      <c r="E45" t="str">
        <f>INDEX('Table for manuscript'!$B$2:$G$130, MATCH($B45,'Table for manuscript'!$G$2:$G$130,0), MATCH(E$1,'Table for manuscript'!$B$2:$G$2,0))</f>
        <v>RMNCH</v>
      </c>
      <c r="F45" t="str">
        <f>INDEX('Table for manuscript'!$B$2:$G$130, MATCH($B45,'Table for manuscript'!$G$2:$G$130,0), MATCH(F$1,'Table for manuscript'!$B$2:$G$2,0))</f>
        <v>Syphilis detection and treatment (pregnant women)</v>
      </c>
    </row>
    <row r="46" spans="1:6">
      <c r="A46" s="115">
        <v>45</v>
      </c>
      <c r="B46" s="116" t="str">
        <f t="shared" si="0"/>
        <v>[45]</v>
      </c>
      <c r="C46" s="117" t="s">
        <v>513</v>
      </c>
      <c r="D46" s="116" t="str">
        <f t="shared" si="1"/>
        <v>Pitter (2007)</v>
      </c>
      <c r="E46" t="str">
        <f>INDEX('Table for manuscript'!$B$2:$G$130, MATCH($B46,'Table for manuscript'!$G$2:$G$130,0), MATCH(E$1,'Table for manuscript'!$B$2:$G$2,0))</f>
        <v>TB</v>
      </c>
      <c r="F46" t="str">
        <f>INDEX('Table for manuscript'!$B$2:$G$130, MATCH($B46,'Table for manuscript'!$G$2:$G$130,0), MATCH(F$1,'Table for manuscript'!$B$2:$G$2,0))</f>
        <v>Cotrimoxazole preventive therapy for TB HIV+ patients</v>
      </c>
    </row>
    <row r="47" spans="1:6">
      <c r="A47" s="115">
        <v>46</v>
      </c>
      <c r="B47" s="116" t="str">
        <f t="shared" si="0"/>
        <v>[46]</v>
      </c>
      <c r="C47" s="117" t="s">
        <v>477</v>
      </c>
      <c r="D47" s="116" t="str">
        <f t="shared" si="1"/>
        <v>Baltussen (2005)</v>
      </c>
      <c r="E47" t="str">
        <f>INDEX('Table for manuscript'!$B$2:$G$130, MATCH($B47,'Table for manuscript'!$G$2:$G$130,0), MATCH(E$1,'Table for manuscript'!$B$2:$G$2,0))</f>
        <v>TB</v>
      </c>
      <c r="F47" t="str">
        <f>INDEX('Table for manuscript'!$B$2:$G$130, MATCH($B47,'Table for manuscript'!$G$2:$G$130,0), MATCH(F$1,'Table for manuscript'!$B$2:$G$2,0))</f>
        <v>First line treatment of smear positive cases (95% coverage)</v>
      </c>
    </row>
    <row r="48" spans="1:6">
      <c r="A48" s="115">
        <v>47</v>
      </c>
      <c r="B48" s="116" t="str">
        <f t="shared" si="0"/>
        <v>[47]</v>
      </c>
      <c r="C48" s="117" t="s">
        <v>1481</v>
      </c>
      <c r="D48" s="116" t="str">
        <f t="shared" si="1"/>
        <v>Jo et al. (2021)</v>
      </c>
      <c r="E48" t="str">
        <f>INDEX('Table for manuscript'!$B$2:$G$130, MATCH($B48,'Table for manuscript'!$G$2:$G$130,0), MATCH(E$1,'Table for manuscript'!$B$2:$G$2,0))</f>
        <v>TB</v>
      </c>
      <c r="F48" t="str">
        <f>INDEX('Table for manuscript'!$B$2:$G$130, MATCH($B48,'Table for manuscript'!$G$2:$G$130,0), MATCH(F$1,'Table for manuscript'!$B$2:$G$2,0))</f>
        <v>Isonized Preventive Therapy for children in contact with TB patients</v>
      </c>
    </row>
    <row r="49" spans="1:6">
      <c r="A49" s="115">
        <v>48</v>
      </c>
      <c r="B49" s="116" t="str">
        <f t="shared" si="0"/>
        <v>[48]</v>
      </c>
      <c r="C49" s="117" t="s">
        <v>468</v>
      </c>
      <c r="D49" s="116" t="str">
        <f t="shared" si="1"/>
        <v>Johnson (2018)</v>
      </c>
      <c r="E49" t="str">
        <f>INDEX('Table for manuscript'!$B$2:$G$130, MATCH($B49,'Table for manuscript'!$G$2:$G$130,0), MATCH(E$1,'Table for manuscript'!$B$2:$G$2,0))</f>
        <v>TB</v>
      </c>
      <c r="F49" t="str">
        <f>INDEX('Table for manuscript'!$B$2:$G$130, MATCH($B49,'Table for manuscript'!$G$2:$G$130,0), MATCH(F$1,'Table for manuscript'!$B$2:$G$2,0))</f>
        <v>Isonized Preventive Therapy for HIV+ people</v>
      </c>
    </row>
    <row r="50" spans="1:6">
      <c r="A50" s="115">
        <v>49</v>
      </c>
      <c r="B50" s="116" t="str">
        <f t="shared" si="0"/>
        <v>[49]</v>
      </c>
      <c r="C50" s="117" t="s">
        <v>462</v>
      </c>
      <c r="D50" s="116" t="str">
        <f t="shared" si="1"/>
        <v>Kapoor (2016)</v>
      </c>
      <c r="E50" t="str">
        <f>INDEX('Table for manuscript'!$B$2:$G$130, MATCH($B50,'Table for manuscript'!$G$2:$G$130,0), MATCH(E$1,'Table for manuscript'!$B$2:$G$2,0))</f>
        <v>TB</v>
      </c>
      <c r="F50" t="str">
        <f>INDEX('Table for manuscript'!$B$2:$G$130, MATCH($B50,'Table for manuscript'!$G$2:$G$130,0), MATCH(F$1,'Table for manuscript'!$B$2:$G$2,0))</f>
        <v>Isonized Preventive Therapy for HIV+ pregnant women</v>
      </c>
    </row>
    <row r="51" spans="1:6">
      <c r="A51" s="115">
        <v>50</v>
      </c>
      <c r="B51" s="116" t="str">
        <f t="shared" si="0"/>
        <v>[50]</v>
      </c>
      <c r="C51" s="117" t="s">
        <v>1248</v>
      </c>
      <c r="D51" s="116" t="str">
        <f t="shared" si="1"/>
        <v>Tesfaye (2017)</v>
      </c>
      <c r="E51" t="str">
        <f>INDEX('Table for manuscript'!$B$2:$G$130, MATCH($B51,'Table for manuscript'!$G$2:$G$130,0), MATCH(E$1,'Table for manuscript'!$B$2:$G$2,0))</f>
        <v>TB</v>
      </c>
      <c r="F51" t="str">
        <f>INDEX('Table for manuscript'!$B$2:$G$130, MATCH($B51,'Table for manuscript'!$G$2:$G$130,0), MATCH(F$1,'Table for manuscript'!$B$2:$G$2,0))</f>
        <v>Xpert test (Full)</v>
      </c>
    </row>
    <row r="52" spans="1:6">
      <c r="A52" s="115">
        <v>51</v>
      </c>
      <c r="B52" s="116" t="str">
        <f t="shared" si="0"/>
        <v>[51]</v>
      </c>
      <c r="C52" s="117" t="s">
        <v>1528</v>
      </c>
      <c r="D52" s="116" t="str">
        <f t="shared" si="1"/>
        <v>Machlaurin (2020)</v>
      </c>
      <c r="E52" t="str">
        <f>INDEX('Table for manuscript'!$B$2:$G$130, MATCH($B52,'Table for manuscript'!$G$2:$G$130,0), MATCH(E$1,'Table for manuscript'!$B$2:$G$2,0))</f>
        <v>Vaccine Preventable Diseases</v>
      </c>
      <c r="F52" t="str">
        <f>INDEX('Table for manuscript'!$B$2:$G$130, MATCH($B52,'Table for manuscript'!$G$2:$G$130,0), MATCH(F$1,'Table for manuscript'!$B$2:$G$2,0))</f>
        <v>BCG vaccine</v>
      </c>
    </row>
    <row r="53" spans="1:6">
      <c r="A53" s="115">
        <v>52</v>
      </c>
      <c r="B53" s="116" t="str">
        <f t="shared" si="0"/>
        <v>[52]</v>
      </c>
      <c r="C53" s="117" t="s">
        <v>306</v>
      </c>
      <c r="D53" s="116" t="str">
        <f t="shared" si="1"/>
        <v>Akumu (2007)</v>
      </c>
      <c r="E53" t="str">
        <f>INDEX('Table for manuscript'!$B$2:$G$130, MATCH($B53,'Table for manuscript'!$G$2:$G$130,0), MATCH(E$1,'Table for manuscript'!$B$2:$G$2,0))</f>
        <v>Vaccine Preventable Diseases</v>
      </c>
      <c r="F53" t="str">
        <f>INDEX('Table for manuscript'!$B$2:$G$130, MATCH($B53,'Table for manuscript'!$G$2:$G$130,0), MATCH(F$1,'Table for manuscript'!$B$2:$G$2,0))</f>
        <v>DPT-Heb-Hib / Pentavalent vaccine</v>
      </c>
    </row>
    <row r="54" spans="1:6">
      <c r="A54" s="115">
        <v>53</v>
      </c>
      <c r="B54" s="116" t="str">
        <f t="shared" si="0"/>
        <v>[53]</v>
      </c>
      <c r="C54" s="117" t="s">
        <v>349</v>
      </c>
      <c r="D54" s="116" t="str">
        <f t="shared" si="1"/>
        <v>Kaucley (2015)</v>
      </c>
      <c r="E54" t="str">
        <f>INDEX('Table for manuscript'!$B$2:$G$130, MATCH($B54,'Table for manuscript'!$G$2:$G$130,0), MATCH(E$1,'Table for manuscript'!$B$2:$G$2,0))</f>
        <v>Vaccine Preventable Diseases</v>
      </c>
      <c r="F54" t="str">
        <f>INDEX('Table for manuscript'!$B$2:$G$130, MATCH($B54,'Table for manuscript'!$G$2:$G$130,0), MATCH(F$1,'Table for manuscript'!$B$2:$G$2,0))</f>
        <v>Measles vaccine</v>
      </c>
    </row>
    <row r="55" spans="1:6">
      <c r="A55" s="115">
        <v>54</v>
      </c>
      <c r="B55" s="116" t="str">
        <f t="shared" si="0"/>
        <v>[54]</v>
      </c>
      <c r="C55" s="117" t="s">
        <v>1574</v>
      </c>
      <c r="D55" s="116" t="str">
        <f t="shared" si="1"/>
        <v>Jeuland (2009)</v>
      </c>
      <c r="E55" t="str">
        <f>INDEX('Table for manuscript'!$B$2:$G$130, MATCH($B55,'Table for manuscript'!$G$2:$G$130,0), MATCH(E$1,'Table for manuscript'!$B$2:$G$2,0))</f>
        <v>Vaccine Preventable Diseases</v>
      </c>
      <c r="F55" t="str">
        <f>INDEX('Table for manuscript'!$B$2:$G$130, MATCH($B55,'Table for manuscript'!$G$2:$G$130,0), MATCH(F$1,'Table for manuscript'!$B$2:$G$2,0))</f>
        <v>Oral cholera vaccine</v>
      </c>
    </row>
    <row r="56" spans="1:6">
      <c r="A56" s="115">
        <v>55</v>
      </c>
      <c r="B56" s="116" t="str">
        <f t="shared" si="0"/>
        <v>[55]</v>
      </c>
      <c r="C56" s="117" t="s">
        <v>1531</v>
      </c>
      <c r="D56" s="116" t="str">
        <f t="shared" si="1"/>
        <v>Sinha (2007)</v>
      </c>
      <c r="E56" t="str">
        <f>INDEX('Table for manuscript'!$B$2:$G$130, MATCH($B56,'Table for manuscript'!$G$2:$G$130,0), MATCH(E$1,'Table for manuscript'!$B$2:$G$2,0))</f>
        <v>Vaccine Preventable Diseases</v>
      </c>
      <c r="F56" t="str">
        <f>INDEX('Table for manuscript'!$B$2:$G$130, MATCH($B56,'Table for manuscript'!$G$2:$G$130,0), MATCH(F$1,'Table for manuscript'!$B$2:$G$2,0))</f>
        <v>Pneumococcal vaccine</v>
      </c>
    </row>
    <row r="57" spans="1:6">
      <c r="A57" s="115">
        <v>56</v>
      </c>
      <c r="B57" s="116" t="str">
        <f t="shared" si="0"/>
        <v>[56]</v>
      </c>
      <c r="C57" s="117" t="s">
        <v>1523</v>
      </c>
      <c r="D57" s="116" t="str">
        <f>IFERROR(LEFT(C57,FIND(";",C57)-1), C57)</f>
        <v>Khan (2008)</v>
      </c>
      <c r="E57" t="str">
        <f>INDEX('Table for manuscript'!$B$2:$G$130, MATCH($B57,'Table for manuscript'!$G$2:$G$130,0), MATCH(E$1,'Table for manuscript'!$B$2:$G$2,0))</f>
        <v>Vaccine Preventable Diseases</v>
      </c>
      <c r="F57" t="str">
        <f>INDEX('Table for manuscript'!$B$2:$G$130, MATCH($B57,'Table for manuscript'!$G$2:$G$130,0), MATCH(F$1,'Table for manuscript'!$B$2:$G$2,0))</f>
        <v>Polio vaccine</v>
      </c>
    </row>
    <row r="58" spans="1:6">
      <c r="A58" s="115">
        <v>57</v>
      </c>
      <c r="B58" s="116" t="str">
        <f t="shared" si="0"/>
        <v>[57]</v>
      </c>
      <c r="C58" s="117" t="s">
        <v>1514</v>
      </c>
      <c r="D58" s="116" t="str">
        <f t="shared" si="1"/>
        <v>Kim (2011)</v>
      </c>
      <c r="E58" t="str">
        <f>INDEX('Table for manuscript'!$B$2:$G$130, MATCH($B58,'Table for manuscript'!$G$2:$G$130,0), MATCH(E$1,'Table for manuscript'!$B$2:$G$2,0))</f>
        <v>Vaccine Preventable Diseases</v>
      </c>
      <c r="F58" t="str">
        <f>INDEX('Table for manuscript'!$B$2:$G$130, MATCH($B58,'Table for manuscript'!$G$2:$G$130,0), MATCH(F$1,'Table for manuscript'!$B$2:$G$2,0))</f>
        <v>Rotavirus vaccine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358"/>
  <sheetViews>
    <sheetView tabSelected="1" zoomScaleNormal="100" workbookViewId="0">
      <pane xSplit="7" ySplit="3" topLeftCell="J86" activePane="bottomRight" state="frozen"/>
      <selection pane="topRight" activeCell="H1" sqref="H1"/>
      <selection pane="bottomLeft" activeCell="A4" sqref="A4"/>
      <selection pane="bottomRight" activeCell="G92" sqref="G92"/>
    </sheetView>
  </sheetViews>
  <sheetFormatPr defaultColWidth="11" defaultRowHeight="15.75"/>
  <cols>
    <col min="4" max="4" width="6.5" customWidth="1"/>
    <col min="7" max="7" width="39.625" customWidth="1"/>
    <col min="90" max="90" width="13.625" customWidth="1"/>
  </cols>
  <sheetData>
    <row r="1" spans="1:97" ht="31.5">
      <c r="F1" s="1"/>
      <c r="G1" s="2"/>
      <c r="H1" s="2"/>
      <c r="I1" s="2"/>
      <c r="J1" s="2"/>
      <c r="K1" s="2"/>
      <c r="BG1" t="s">
        <v>0</v>
      </c>
      <c r="BH1">
        <v>3696.8</v>
      </c>
      <c r="CL1" t="s">
        <v>1</v>
      </c>
      <c r="CM1" s="3" t="s">
        <v>2</v>
      </c>
    </row>
    <row r="2" spans="1:97" ht="126">
      <c r="H2" s="126" t="s">
        <v>3</v>
      </c>
      <c r="I2" s="126"/>
      <c r="J2" s="126"/>
      <c r="K2" s="126"/>
      <c r="L2" s="126"/>
      <c r="M2" s="126"/>
      <c r="N2" s="126"/>
      <c r="O2" s="126"/>
      <c r="P2" s="126"/>
      <c r="Q2" s="126"/>
      <c r="R2" s="126"/>
      <c r="S2" s="126"/>
      <c r="T2" s="126"/>
      <c r="U2" s="126"/>
      <c r="V2" s="126"/>
      <c r="W2" s="126"/>
      <c r="X2" s="126"/>
      <c r="Y2" s="126"/>
      <c r="Z2" s="126"/>
      <c r="AA2" s="126"/>
      <c r="AB2" s="126"/>
      <c r="AC2" s="126"/>
      <c r="AD2" s="127" t="s">
        <v>4</v>
      </c>
      <c r="AE2" s="128"/>
      <c r="AF2" s="129"/>
      <c r="AG2" s="4" t="s">
        <v>5</v>
      </c>
      <c r="AH2" s="130" t="s">
        <v>6</v>
      </c>
      <c r="AI2" s="131"/>
      <c r="AJ2" s="131"/>
      <c r="AK2" s="131"/>
      <c r="AL2" s="132"/>
      <c r="AM2" s="130" t="s">
        <v>7</v>
      </c>
      <c r="AN2" s="131"/>
      <c r="AO2" s="131"/>
      <c r="AP2" s="131"/>
      <c r="AQ2" s="132"/>
      <c r="AR2" s="130" t="s">
        <v>8</v>
      </c>
      <c r="AS2" s="131"/>
      <c r="AT2" s="131"/>
      <c r="AU2" s="131"/>
      <c r="AV2" s="132"/>
      <c r="AW2" s="133" t="s">
        <v>9</v>
      </c>
      <c r="AX2" s="134"/>
      <c r="AY2" s="134"/>
      <c r="AZ2" s="134"/>
      <c r="BA2" s="135"/>
      <c r="BB2" s="119" t="s">
        <v>10</v>
      </c>
      <c r="BC2" s="120"/>
      <c r="BD2" s="120"/>
      <c r="BE2" s="120"/>
      <c r="BF2" s="120"/>
      <c r="BG2" s="121"/>
      <c r="BH2" s="122" t="s">
        <v>11</v>
      </c>
      <c r="BI2" s="123"/>
      <c r="BJ2" s="123"/>
      <c r="BK2" s="123"/>
      <c r="BL2" s="123"/>
      <c r="BM2" s="123"/>
      <c r="BN2" s="123"/>
      <c r="BO2" s="124"/>
      <c r="BP2" s="125" t="s">
        <v>12</v>
      </c>
      <c r="BQ2" s="125"/>
      <c r="BR2" s="125"/>
      <c r="BS2" s="125"/>
      <c r="BT2" s="125"/>
      <c r="BU2" s="125"/>
      <c r="BV2" s="125"/>
      <c r="BW2" s="125"/>
      <c r="BX2" s="125"/>
      <c r="BY2" s="125"/>
      <c r="BZ2" s="125"/>
      <c r="CA2" s="125"/>
      <c r="CB2" s="125"/>
      <c r="CC2" s="125"/>
      <c r="CD2" s="125"/>
      <c r="CE2" s="125"/>
      <c r="CF2" s="125"/>
      <c r="CG2" s="125"/>
      <c r="CH2" s="125"/>
      <c r="CI2" s="125"/>
      <c r="CJ2" s="125"/>
    </row>
    <row r="3" spans="1:97" ht="126">
      <c r="A3" s="5" t="s">
        <v>13</v>
      </c>
      <c r="B3" s="5" t="s">
        <v>14</v>
      </c>
      <c r="C3" s="5" t="s">
        <v>15</v>
      </c>
      <c r="D3" s="5" t="s">
        <v>16</v>
      </c>
      <c r="E3" s="5" t="s">
        <v>17</v>
      </c>
      <c r="F3" s="5" t="s">
        <v>18</v>
      </c>
      <c r="G3" s="5" t="s">
        <v>19</v>
      </c>
      <c r="H3" s="6" t="s">
        <v>20</v>
      </c>
      <c r="I3" s="6" t="s">
        <v>21</v>
      </c>
      <c r="J3" s="6" t="s">
        <v>22</v>
      </c>
      <c r="K3" s="6" t="s">
        <v>23</v>
      </c>
      <c r="L3" s="6" t="s">
        <v>24</v>
      </c>
      <c r="M3" s="6" t="s">
        <v>25</v>
      </c>
      <c r="N3" s="6" t="s">
        <v>26</v>
      </c>
      <c r="O3" s="6" t="s">
        <v>27</v>
      </c>
      <c r="P3" s="6" t="s">
        <v>28</v>
      </c>
      <c r="Q3" s="6" t="s">
        <v>29</v>
      </c>
      <c r="R3" s="6" t="s">
        <v>30</v>
      </c>
      <c r="S3" s="6" t="s">
        <v>1426</v>
      </c>
      <c r="T3" s="6" t="s">
        <v>1427</v>
      </c>
      <c r="U3" s="6" t="s">
        <v>1428</v>
      </c>
      <c r="V3" s="6" t="s">
        <v>1429</v>
      </c>
      <c r="W3" s="6" t="s">
        <v>1430</v>
      </c>
      <c r="X3" s="6" t="s">
        <v>31</v>
      </c>
      <c r="Y3" s="6" t="s">
        <v>32</v>
      </c>
      <c r="Z3" s="6" t="s">
        <v>33</v>
      </c>
      <c r="AA3" s="6" t="s">
        <v>34</v>
      </c>
      <c r="AB3" s="6" t="s">
        <v>35</v>
      </c>
      <c r="AC3" s="6" t="s">
        <v>36</v>
      </c>
      <c r="AD3" s="7" t="s">
        <v>37</v>
      </c>
      <c r="AE3" s="7" t="s">
        <v>38</v>
      </c>
      <c r="AF3" s="7" t="s">
        <v>39</v>
      </c>
      <c r="AG3" s="7" t="s">
        <v>40</v>
      </c>
      <c r="AH3" s="3" t="s">
        <v>41</v>
      </c>
      <c r="AI3" s="3" t="s">
        <v>42</v>
      </c>
      <c r="AJ3" s="3" t="s">
        <v>43</v>
      </c>
      <c r="AK3" s="3" t="s">
        <v>44</v>
      </c>
      <c r="AL3" s="3" t="s">
        <v>45</v>
      </c>
      <c r="AM3" s="3" t="s">
        <v>46</v>
      </c>
      <c r="AN3" s="3" t="s">
        <v>47</v>
      </c>
      <c r="AO3" s="3" t="s">
        <v>48</v>
      </c>
      <c r="AP3" s="3" t="s">
        <v>49</v>
      </c>
      <c r="AQ3" s="3" t="s">
        <v>50</v>
      </c>
      <c r="AR3" s="3" t="s">
        <v>51</v>
      </c>
      <c r="AS3" s="3" t="s">
        <v>52</v>
      </c>
      <c r="AT3" s="3" t="s">
        <v>53</v>
      </c>
      <c r="AU3" s="3" t="s">
        <v>54</v>
      </c>
      <c r="AV3" s="3" t="s">
        <v>55</v>
      </c>
      <c r="AW3" s="3" t="s">
        <v>56</v>
      </c>
      <c r="AX3" s="3" t="s">
        <v>57</v>
      </c>
      <c r="AY3" s="3" t="s">
        <v>58</v>
      </c>
      <c r="AZ3" s="3" t="s">
        <v>59</v>
      </c>
      <c r="BA3" s="3" t="s">
        <v>60</v>
      </c>
      <c r="BB3" s="3" t="s">
        <v>2</v>
      </c>
      <c r="BC3" s="3" t="s">
        <v>61</v>
      </c>
      <c r="BD3" s="3" t="s">
        <v>62</v>
      </c>
      <c r="BE3" s="3" t="s">
        <v>63</v>
      </c>
      <c r="BF3" s="3" t="s">
        <v>64</v>
      </c>
      <c r="BG3" s="3" t="s">
        <v>65</v>
      </c>
      <c r="BH3" s="8" t="s">
        <v>66</v>
      </c>
      <c r="BI3" s="8" t="s">
        <v>67</v>
      </c>
      <c r="BJ3" s="8" t="s">
        <v>68</v>
      </c>
      <c r="BK3" s="8" t="s">
        <v>69</v>
      </c>
      <c r="BL3" s="8" t="s">
        <v>70</v>
      </c>
      <c r="BM3" s="8" t="s">
        <v>71</v>
      </c>
      <c r="BN3" s="8" t="s">
        <v>1394</v>
      </c>
      <c r="BO3" s="9" t="s">
        <v>72</v>
      </c>
      <c r="BP3" s="10" t="s">
        <v>73</v>
      </c>
      <c r="BQ3" s="10" t="s">
        <v>74</v>
      </c>
      <c r="BR3" s="10" t="s">
        <v>75</v>
      </c>
      <c r="BS3" s="11" t="s">
        <v>76</v>
      </c>
      <c r="BT3" s="11" t="s">
        <v>77</v>
      </c>
      <c r="BU3" s="12" t="s">
        <v>78</v>
      </c>
      <c r="BV3" s="12" t="s">
        <v>79</v>
      </c>
      <c r="BW3" s="12" t="s">
        <v>80</v>
      </c>
      <c r="BX3" s="13" t="s">
        <v>81</v>
      </c>
      <c r="BY3" s="13" t="s">
        <v>82</v>
      </c>
      <c r="BZ3" s="13" t="s">
        <v>83</v>
      </c>
      <c r="CA3" s="14" t="s">
        <v>84</v>
      </c>
      <c r="CB3" s="15" t="s">
        <v>85</v>
      </c>
      <c r="CC3" s="15" t="s">
        <v>86</v>
      </c>
      <c r="CD3" s="15" t="s">
        <v>87</v>
      </c>
      <c r="CE3" s="16" t="s">
        <v>88</v>
      </c>
      <c r="CF3" s="17" t="s">
        <v>89</v>
      </c>
      <c r="CG3" s="18" t="s">
        <v>90</v>
      </c>
      <c r="CH3" s="18" t="s">
        <v>91</v>
      </c>
      <c r="CI3" s="18" t="s">
        <v>92</v>
      </c>
      <c r="CJ3" s="18" t="s">
        <v>93</v>
      </c>
      <c r="CK3" s="9" t="s">
        <v>94</v>
      </c>
      <c r="CL3" s="9" t="s">
        <v>95</v>
      </c>
      <c r="CM3" s="9" t="s">
        <v>96</v>
      </c>
      <c r="CN3" s="9" t="s">
        <v>97</v>
      </c>
      <c r="CO3" s="9" t="s">
        <v>98</v>
      </c>
      <c r="CP3" s="9" t="s">
        <v>99</v>
      </c>
      <c r="CQ3" s="9" t="s">
        <v>100</v>
      </c>
      <c r="CR3" s="19" t="s">
        <v>101</v>
      </c>
      <c r="CS3" s="19" t="s">
        <v>1505</v>
      </c>
    </row>
    <row r="4" spans="1:97">
      <c r="A4" s="20" t="s">
        <v>102</v>
      </c>
      <c r="B4" s="20" t="s">
        <v>102</v>
      </c>
      <c r="C4" s="20" t="s">
        <v>102</v>
      </c>
      <c r="D4" s="20">
        <v>0</v>
      </c>
      <c r="E4" s="21" t="s">
        <v>103</v>
      </c>
      <c r="F4" s="22" t="s">
        <v>104</v>
      </c>
      <c r="G4" s="23" t="s">
        <v>105</v>
      </c>
      <c r="H4" s="20" t="s">
        <v>106</v>
      </c>
      <c r="I4" s="20" t="s">
        <v>107</v>
      </c>
      <c r="J4" s="20" t="s">
        <v>108</v>
      </c>
      <c r="K4" s="20" t="s">
        <v>109</v>
      </c>
      <c r="L4" s="20" t="s">
        <v>110</v>
      </c>
      <c r="M4" s="20" t="s">
        <v>111</v>
      </c>
      <c r="N4" s="24">
        <v>5329</v>
      </c>
      <c r="O4" s="70">
        <v>27.188775510204081</v>
      </c>
      <c r="P4" s="24"/>
      <c r="Q4" s="20">
        <v>58992</v>
      </c>
      <c r="R4" s="33">
        <v>300.9795918367347</v>
      </c>
      <c r="S4" s="33" t="s">
        <v>1431</v>
      </c>
      <c r="T4" s="33">
        <v>300.98</v>
      </c>
      <c r="U4" s="33">
        <v>27.19</v>
      </c>
      <c r="V4" s="33" t="b">
        <v>1</v>
      </c>
      <c r="W4" s="33"/>
      <c r="X4" s="20"/>
      <c r="Y4" s="20" t="s">
        <v>112</v>
      </c>
      <c r="Z4" s="20" t="s">
        <v>113</v>
      </c>
      <c r="AA4" s="20" t="s">
        <v>148</v>
      </c>
      <c r="AB4" s="20">
        <v>11.07</v>
      </c>
      <c r="AC4" s="20">
        <v>11.07</v>
      </c>
      <c r="AD4" s="20" t="s">
        <v>114</v>
      </c>
      <c r="AE4" s="20" t="s">
        <v>115</v>
      </c>
      <c r="AF4" s="20" t="s">
        <v>122</v>
      </c>
      <c r="AG4" s="20" t="s">
        <v>117</v>
      </c>
      <c r="AH4" s="25">
        <v>2573730.4292299999</v>
      </c>
      <c r="AI4" s="25">
        <v>2580425.4097099998</v>
      </c>
      <c r="AJ4" s="25">
        <v>2665242.6715199999</v>
      </c>
      <c r="AK4" s="25">
        <v>2761824.44257</v>
      </c>
      <c r="AL4" s="25">
        <v>2716542.2052199999</v>
      </c>
      <c r="AM4" s="25">
        <v>0.09</v>
      </c>
      <c r="AN4" s="25">
        <v>0.09</v>
      </c>
      <c r="AO4" s="25">
        <v>0.09</v>
      </c>
      <c r="AP4" s="25">
        <v>0.09</v>
      </c>
      <c r="AQ4" s="25">
        <v>0.09</v>
      </c>
      <c r="AR4" s="25">
        <v>92.361109999999996</v>
      </c>
      <c r="AS4" s="25">
        <v>92.361109999999996</v>
      </c>
      <c r="AT4" s="25">
        <v>92.361109999999996</v>
      </c>
      <c r="AU4" s="25">
        <v>92.361109999999996</v>
      </c>
      <c r="AV4" s="25">
        <v>92.361109999999996</v>
      </c>
      <c r="AW4" s="25">
        <v>2139.413393560133</v>
      </c>
      <c r="AX4" s="25">
        <v>2144.978596017183</v>
      </c>
      <c r="AY4" s="25">
        <v>2215.4829440485728</v>
      </c>
      <c r="AZ4" s="25">
        <v>2295.7665402680677</v>
      </c>
      <c r="BA4" s="25">
        <v>2258.1256809237025</v>
      </c>
      <c r="BB4" s="25">
        <v>2316.3573863069996</v>
      </c>
      <c r="BC4" s="25">
        <v>2322.3828687389996</v>
      </c>
      <c r="BD4" s="25">
        <v>2398.7184043679999</v>
      </c>
      <c r="BE4" s="25">
        <v>2485.6419983129999</v>
      </c>
      <c r="BF4" s="25">
        <v>2444.8879846979999</v>
      </c>
      <c r="BG4" s="20"/>
      <c r="BH4" s="26">
        <v>108.30945962376171</v>
      </c>
      <c r="BI4" s="26">
        <v>108.30945962376171</v>
      </c>
      <c r="BJ4" s="26">
        <v>108.30945962376171</v>
      </c>
      <c r="BK4" s="26">
        <v>108.30945962376171</v>
      </c>
      <c r="BL4" s="26"/>
      <c r="BM4" s="20"/>
      <c r="BN4" s="60">
        <v>108.30945962376171</v>
      </c>
      <c r="BO4" s="20"/>
      <c r="BP4" s="20">
        <v>22.5</v>
      </c>
      <c r="BQ4" s="20">
        <v>22.5</v>
      </c>
      <c r="BR4" s="20">
        <v>0</v>
      </c>
      <c r="BS4" s="20">
        <v>50</v>
      </c>
      <c r="BT4" s="20">
        <v>50</v>
      </c>
      <c r="BU4" s="20">
        <v>5</v>
      </c>
      <c r="BV4" s="20">
        <v>5</v>
      </c>
      <c r="BW4" s="20">
        <v>0</v>
      </c>
      <c r="BX4" s="20">
        <v>0</v>
      </c>
      <c r="BY4" s="20">
        <v>0</v>
      </c>
      <c r="BZ4" s="20">
        <v>0</v>
      </c>
      <c r="CA4" s="20" t="s">
        <v>118</v>
      </c>
      <c r="CB4" s="20">
        <v>0</v>
      </c>
      <c r="CC4" s="20">
        <v>0</v>
      </c>
      <c r="CD4" s="20">
        <v>0</v>
      </c>
      <c r="CE4" s="20">
        <v>0</v>
      </c>
      <c r="CF4" s="20">
        <v>0</v>
      </c>
      <c r="CG4" s="20">
        <v>0</v>
      </c>
      <c r="CH4" s="20">
        <v>0</v>
      </c>
      <c r="CI4" s="20">
        <v>0</v>
      </c>
      <c r="CJ4" s="20">
        <v>0</v>
      </c>
      <c r="CK4" s="20"/>
      <c r="CL4" s="1">
        <v>62978.920977704089</v>
      </c>
      <c r="CM4">
        <v>27.188775510204081</v>
      </c>
      <c r="CN4">
        <v>697176.30067868636</v>
      </c>
      <c r="CO4" s="1">
        <v>300.9795918367347</v>
      </c>
      <c r="CP4" s="1">
        <v>335.29126530612251</v>
      </c>
      <c r="CQ4">
        <v>12.331973728654534</v>
      </c>
      <c r="CS4" s="33" t="s">
        <v>1506</v>
      </c>
    </row>
    <row r="5" spans="1:97">
      <c r="A5" s="20" t="s">
        <v>102</v>
      </c>
      <c r="B5" s="20" t="s">
        <v>102</v>
      </c>
      <c r="C5" s="20" t="s">
        <v>102</v>
      </c>
      <c r="D5" s="20">
        <v>0</v>
      </c>
      <c r="E5" s="21" t="s">
        <v>103</v>
      </c>
      <c r="F5" s="22" t="s">
        <v>119</v>
      </c>
      <c r="G5" s="23" t="s">
        <v>120</v>
      </c>
      <c r="H5" s="20" t="s">
        <v>106</v>
      </c>
      <c r="I5" s="20" t="s">
        <v>107</v>
      </c>
      <c r="J5" s="20" t="s">
        <v>108</v>
      </c>
      <c r="K5" s="20" t="s">
        <v>109</v>
      </c>
      <c r="L5" s="20" t="s">
        <v>121</v>
      </c>
      <c r="M5" s="20" t="s">
        <v>111</v>
      </c>
      <c r="N5" s="20">
        <v>106</v>
      </c>
      <c r="O5" s="33">
        <v>9.6363636363636367</v>
      </c>
      <c r="P5" s="20"/>
      <c r="Q5" s="20">
        <v>3244.66</v>
      </c>
      <c r="R5" s="33">
        <v>294.96909090909088</v>
      </c>
      <c r="S5" s="33" t="s">
        <v>1432</v>
      </c>
      <c r="T5" s="33">
        <v>294.97000000000003</v>
      </c>
      <c r="U5" s="33">
        <v>9.64</v>
      </c>
      <c r="V5" s="33" t="b">
        <v>1</v>
      </c>
      <c r="W5" s="33"/>
      <c r="X5" s="20"/>
      <c r="Y5" s="20" t="s">
        <v>112</v>
      </c>
      <c r="Z5" s="20" t="s">
        <v>113</v>
      </c>
      <c r="AA5" s="20" t="s">
        <v>148</v>
      </c>
      <c r="AB5" s="20">
        <v>30.61</v>
      </c>
      <c r="AC5" s="20">
        <v>30.61</v>
      </c>
      <c r="AD5" s="20" t="s">
        <v>114</v>
      </c>
      <c r="AE5" s="20" t="s">
        <v>115</v>
      </c>
      <c r="AF5" s="20" t="s">
        <v>122</v>
      </c>
      <c r="AG5" s="20" t="s">
        <v>117</v>
      </c>
      <c r="AH5" s="25">
        <v>2573730.4292299999</v>
      </c>
      <c r="AI5" s="25">
        <v>2580425.4097099998</v>
      </c>
      <c r="AJ5" s="25">
        <v>2665242.6715199999</v>
      </c>
      <c r="AK5" s="25">
        <v>2761824.44257</v>
      </c>
      <c r="AL5" s="25">
        <v>2716542.2052199999</v>
      </c>
      <c r="AM5" s="25">
        <v>0.51</v>
      </c>
      <c r="AN5" s="25">
        <v>0.51</v>
      </c>
      <c r="AO5" s="25">
        <v>0.51</v>
      </c>
      <c r="AP5" s="25">
        <v>0.51</v>
      </c>
      <c r="AQ5" s="25">
        <v>0.51</v>
      </c>
      <c r="AR5" s="25">
        <v>92.361109999999996</v>
      </c>
      <c r="AS5" s="25">
        <v>92.361109999999996</v>
      </c>
      <c r="AT5" s="25">
        <v>92.361109999999996</v>
      </c>
      <c r="AU5" s="25">
        <v>92.361109999999996</v>
      </c>
      <c r="AV5" s="25">
        <v>92.361109999999996</v>
      </c>
      <c r="AW5" s="25">
        <v>12123.342563507422</v>
      </c>
      <c r="AX5" s="25">
        <v>12154.87871076404</v>
      </c>
      <c r="AY5" s="25">
        <v>12554.403349608583</v>
      </c>
      <c r="AZ5" s="25">
        <v>13009.34372818572</v>
      </c>
      <c r="BA5" s="25">
        <v>12796.045525234318</v>
      </c>
      <c r="BB5" s="25">
        <v>13126.025189073</v>
      </c>
      <c r="BC5" s="25">
        <v>13160.169589521</v>
      </c>
      <c r="BD5" s="25">
        <v>13592.737624752001</v>
      </c>
      <c r="BE5" s="25">
        <v>14085.304657107001</v>
      </c>
      <c r="BF5" s="25">
        <v>13854.365246622001</v>
      </c>
      <c r="BG5" s="20"/>
      <c r="BH5" s="26">
        <v>62.902067792541814</v>
      </c>
      <c r="BI5" s="26">
        <v>62.902067792541814</v>
      </c>
      <c r="BJ5" s="26">
        <v>62.902067792541814</v>
      </c>
      <c r="BK5" s="26">
        <v>62.902067792541814</v>
      </c>
      <c r="BL5" s="26"/>
      <c r="BM5" s="20"/>
      <c r="BN5" s="60">
        <v>62.902067792541814</v>
      </c>
      <c r="BO5" s="20"/>
      <c r="BP5" s="20">
        <v>22.5</v>
      </c>
      <c r="BQ5" s="20">
        <v>22.5</v>
      </c>
      <c r="BR5" s="20">
        <v>0</v>
      </c>
      <c r="BS5" s="20">
        <v>50</v>
      </c>
      <c r="BT5" s="20">
        <v>50</v>
      </c>
      <c r="BU5" s="20">
        <v>5</v>
      </c>
      <c r="BV5" s="20">
        <v>5</v>
      </c>
      <c r="BW5" s="20">
        <v>0</v>
      </c>
      <c r="BX5" s="20">
        <v>0</v>
      </c>
      <c r="BY5" s="20">
        <v>0</v>
      </c>
      <c r="BZ5" s="20">
        <v>0</v>
      </c>
      <c r="CA5" s="20" t="s">
        <v>118</v>
      </c>
      <c r="CB5" s="20">
        <v>0</v>
      </c>
      <c r="CC5" s="20">
        <v>0</v>
      </c>
      <c r="CD5" s="20">
        <v>0</v>
      </c>
      <c r="CE5" s="20">
        <v>0</v>
      </c>
      <c r="CF5" s="20">
        <v>0</v>
      </c>
      <c r="CG5" s="20">
        <v>0</v>
      </c>
      <c r="CH5" s="20">
        <v>0</v>
      </c>
      <c r="CI5" s="20">
        <v>0</v>
      </c>
      <c r="CJ5" s="20">
        <v>0</v>
      </c>
      <c r="CK5" s="20"/>
      <c r="CL5" s="1">
        <v>126487.15182197618</v>
      </c>
      <c r="CM5">
        <v>9.6363636363636367</v>
      </c>
      <c r="CN5">
        <v>3871771.7172706905</v>
      </c>
      <c r="CO5" s="1">
        <v>294.96909090909088</v>
      </c>
      <c r="CP5" s="1">
        <v>328.59556727272729</v>
      </c>
      <c r="CQ5">
        <v>34.099539999999998</v>
      </c>
      <c r="CS5" s="33" t="s">
        <v>1506</v>
      </c>
    </row>
    <row r="6" spans="1:97">
      <c r="A6" s="20" t="s">
        <v>102</v>
      </c>
      <c r="B6" s="20" t="s">
        <v>102</v>
      </c>
      <c r="C6" s="20" t="s">
        <v>102</v>
      </c>
      <c r="D6" s="20">
        <v>0</v>
      </c>
      <c r="E6" s="21" t="s">
        <v>103</v>
      </c>
      <c r="F6" s="22" t="s">
        <v>124</v>
      </c>
      <c r="G6" s="27" t="s">
        <v>125</v>
      </c>
      <c r="H6" s="20" t="s">
        <v>106</v>
      </c>
      <c r="I6" s="20" t="s">
        <v>118</v>
      </c>
      <c r="J6" s="20" t="s">
        <v>118</v>
      </c>
      <c r="K6" s="20" t="s">
        <v>1222</v>
      </c>
      <c r="L6" s="20" t="s">
        <v>118</v>
      </c>
      <c r="M6" s="20" t="s">
        <v>118</v>
      </c>
      <c r="N6" s="24" t="s">
        <v>118</v>
      </c>
      <c r="O6" s="70">
        <v>0.06</v>
      </c>
      <c r="P6" s="24"/>
      <c r="Q6" s="24" t="s">
        <v>118</v>
      </c>
      <c r="R6" s="70">
        <v>63.01</v>
      </c>
      <c r="S6" s="33" t="s">
        <v>1222</v>
      </c>
      <c r="T6" s="33">
        <v>63.01</v>
      </c>
      <c r="U6" s="33">
        <v>0.06</v>
      </c>
      <c r="V6" s="33" t="b">
        <v>1</v>
      </c>
      <c r="W6" s="33"/>
      <c r="X6" s="24"/>
      <c r="Y6" s="20" t="s">
        <v>118</v>
      </c>
      <c r="Z6" s="20" t="s">
        <v>1433</v>
      </c>
      <c r="AA6" s="20" t="s">
        <v>148</v>
      </c>
      <c r="AB6" s="20" t="s">
        <v>118</v>
      </c>
      <c r="AC6" s="20" t="s">
        <v>118</v>
      </c>
      <c r="AD6" s="20" t="s">
        <v>126</v>
      </c>
      <c r="AE6" s="20" t="s">
        <v>127</v>
      </c>
      <c r="AF6" s="20" t="s">
        <v>116</v>
      </c>
      <c r="AG6" s="20" t="e">
        <v>#N/A</v>
      </c>
      <c r="AH6" s="25">
        <v>339004.75090909086</v>
      </c>
      <c r="AI6" s="25">
        <v>348234.91393939394</v>
      </c>
      <c r="AJ6" s="25">
        <v>360868.24606060609</v>
      </c>
      <c r="AK6" s="25">
        <v>373849.04424242419</v>
      </c>
      <c r="AL6" s="25">
        <v>378740.04090909089</v>
      </c>
      <c r="AM6" s="25">
        <v>100</v>
      </c>
      <c r="AN6" s="25">
        <v>100</v>
      </c>
      <c r="AO6" s="25">
        <v>100</v>
      </c>
      <c r="AP6" s="25">
        <v>100</v>
      </c>
      <c r="AQ6" s="25">
        <v>100</v>
      </c>
      <c r="AR6" s="25">
        <v>3.3</v>
      </c>
      <c r="AS6" s="25">
        <v>3.3</v>
      </c>
      <c r="AT6" s="25">
        <v>3.3</v>
      </c>
      <c r="AU6" s="25">
        <v>3.3</v>
      </c>
      <c r="AV6" s="25">
        <v>3.3</v>
      </c>
      <c r="AW6" s="25">
        <v>11187.156779999999</v>
      </c>
      <c r="AX6" s="25">
        <v>11491.75216</v>
      </c>
      <c r="AY6" s="25">
        <v>11908.652120000001</v>
      </c>
      <c r="AZ6" s="25">
        <v>12337.018459999999</v>
      </c>
      <c r="BA6" s="25">
        <v>12498.421350000001</v>
      </c>
      <c r="BB6" s="25">
        <v>339004.75090909086</v>
      </c>
      <c r="BC6" s="25">
        <v>348234.91393939394</v>
      </c>
      <c r="BD6" s="25">
        <v>360868.24606060609</v>
      </c>
      <c r="BE6" s="25">
        <v>373849.04424242419</v>
      </c>
      <c r="BF6" s="25">
        <v>378740.04090909089</v>
      </c>
      <c r="BG6" s="20"/>
      <c r="BH6" s="26">
        <v>0</v>
      </c>
      <c r="BI6" s="26">
        <v>0</v>
      </c>
      <c r="BJ6" s="26">
        <v>1.258452372322008</v>
      </c>
      <c r="BK6" s="26">
        <v>1.258452372322008</v>
      </c>
      <c r="BL6" s="26"/>
      <c r="BM6" s="20"/>
      <c r="BN6" s="60">
        <v>1.258452372322008</v>
      </c>
      <c r="BO6" s="20"/>
      <c r="BP6" s="20">
        <v>15</v>
      </c>
      <c r="BQ6" s="20">
        <v>6</v>
      </c>
      <c r="BR6" s="20">
        <v>0.75</v>
      </c>
      <c r="BS6" s="20">
        <v>28</v>
      </c>
      <c r="BT6" s="20">
        <v>12</v>
      </c>
      <c r="BU6" s="20">
        <v>0.25</v>
      </c>
      <c r="BV6" s="20">
        <v>1.25</v>
      </c>
      <c r="BW6" s="20">
        <v>3.5</v>
      </c>
      <c r="BX6" s="20">
        <v>0</v>
      </c>
      <c r="BY6" s="20">
        <v>0.25</v>
      </c>
      <c r="BZ6" s="20">
        <v>1</v>
      </c>
      <c r="CA6" s="20" t="s">
        <v>118</v>
      </c>
      <c r="CB6" s="20">
        <v>0</v>
      </c>
      <c r="CC6" s="20">
        <v>0</v>
      </c>
      <c r="CD6" s="20">
        <v>0</v>
      </c>
      <c r="CE6" s="20">
        <v>0</v>
      </c>
      <c r="CF6" s="20">
        <v>0</v>
      </c>
      <c r="CG6" s="20">
        <v>0</v>
      </c>
      <c r="CH6" s="20">
        <v>0</v>
      </c>
      <c r="CI6" s="20">
        <v>0</v>
      </c>
      <c r="CJ6" s="20">
        <v>0</v>
      </c>
      <c r="CK6" s="20"/>
      <c r="CL6" s="1">
        <v>20340.285054545449</v>
      </c>
      <c r="CM6">
        <v>5.9999999999999991E-2</v>
      </c>
      <c r="CN6">
        <v>21360689.354781814</v>
      </c>
      <c r="CO6" s="1">
        <v>63.01</v>
      </c>
      <c r="CP6" s="1">
        <v>29.082644676109567</v>
      </c>
      <c r="CQ6">
        <v>484.71074460182621</v>
      </c>
      <c r="CS6" s="33" t="s">
        <v>1507</v>
      </c>
    </row>
    <row r="7" spans="1:97">
      <c r="A7" s="20" t="s">
        <v>102</v>
      </c>
      <c r="B7" s="20" t="s">
        <v>102</v>
      </c>
      <c r="C7" s="20" t="s">
        <v>102</v>
      </c>
      <c r="D7" s="20">
        <v>0</v>
      </c>
      <c r="E7" s="21" t="s">
        <v>103</v>
      </c>
      <c r="F7" s="22" t="s">
        <v>128</v>
      </c>
      <c r="G7" s="28" t="s">
        <v>129</v>
      </c>
      <c r="H7" s="20" t="s">
        <v>106</v>
      </c>
      <c r="I7" s="20" t="s">
        <v>118</v>
      </c>
      <c r="J7" s="20" t="s">
        <v>118</v>
      </c>
      <c r="K7" s="20" t="s">
        <v>1222</v>
      </c>
      <c r="L7" s="20" t="s">
        <v>118</v>
      </c>
      <c r="M7" s="20" t="s">
        <v>118</v>
      </c>
      <c r="N7" s="24" t="s">
        <v>118</v>
      </c>
      <c r="O7" s="70">
        <v>0.05</v>
      </c>
      <c r="P7" s="24"/>
      <c r="Q7" s="24" t="s">
        <v>118</v>
      </c>
      <c r="R7" s="70">
        <v>62.18</v>
      </c>
      <c r="S7" s="33" t="s">
        <v>1222</v>
      </c>
      <c r="T7" s="33">
        <v>62.18</v>
      </c>
      <c r="U7" s="33">
        <v>0.05</v>
      </c>
      <c r="V7" s="33" t="b">
        <v>1</v>
      </c>
      <c r="W7" s="33"/>
      <c r="X7" s="24"/>
      <c r="Y7" s="20" t="s">
        <v>118</v>
      </c>
      <c r="Z7" s="20" t="s">
        <v>1433</v>
      </c>
      <c r="AA7" s="20" t="s">
        <v>148</v>
      </c>
      <c r="AB7" s="20" t="s">
        <v>118</v>
      </c>
      <c r="AC7" s="20" t="s">
        <v>118</v>
      </c>
      <c r="AD7" s="20" t="s">
        <v>129</v>
      </c>
      <c r="AE7" s="20" t="s">
        <v>127</v>
      </c>
      <c r="AF7" s="20" t="s">
        <v>116</v>
      </c>
      <c r="AG7" s="20" t="s">
        <v>130</v>
      </c>
      <c r="AH7" s="25">
        <v>339004.75079999992</v>
      </c>
      <c r="AI7" s="25">
        <v>348234.91399999999</v>
      </c>
      <c r="AJ7" s="25">
        <v>360868.24599999998</v>
      </c>
      <c r="AK7" s="25">
        <v>373849.04419999995</v>
      </c>
      <c r="AL7" s="25">
        <v>378740.04079999996</v>
      </c>
      <c r="AM7" s="25">
        <v>5</v>
      </c>
      <c r="AN7" s="25">
        <v>5</v>
      </c>
      <c r="AO7" s="25">
        <v>5</v>
      </c>
      <c r="AP7" s="25">
        <v>5</v>
      </c>
      <c r="AQ7" s="25">
        <v>5</v>
      </c>
      <c r="AR7" s="25">
        <v>100</v>
      </c>
      <c r="AS7" s="25">
        <v>100</v>
      </c>
      <c r="AT7" s="25">
        <v>100</v>
      </c>
      <c r="AU7" s="25">
        <v>100</v>
      </c>
      <c r="AV7" s="25">
        <v>100</v>
      </c>
      <c r="AW7" s="25">
        <v>16950.237539999998</v>
      </c>
      <c r="AX7" s="25">
        <v>17411.745699999999</v>
      </c>
      <c r="AY7" s="25">
        <v>18043.4123</v>
      </c>
      <c r="AZ7" s="25">
        <v>18692.452209999999</v>
      </c>
      <c r="BA7" s="25">
        <v>18937.002039999999</v>
      </c>
      <c r="BB7" s="25">
        <v>16950.237539999998</v>
      </c>
      <c r="BC7" s="25">
        <v>17411.745699999999</v>
      </c>
      <c r="BD7" s="25">
        <v>18043.4123</v>
      </c>
      <c r="BE7" s="25">
        <v>18692.452209999999</v>
      </c>
      <c r="BF7" s="25">
        <v>18937.002039999999</v>
      </c>
      <c r="BG7" s="20"/>
      <c r="BH7" s="26">
        <v>0</v>
      </c>
      <c r="BI7" s="26">
        <v>0</v>
      </c>
      <c r="BJ7" s="26">
        <v>0</v>
      </c>
      <c r="BK7" s="26">
        <v>15.560670339212292</v>
      </c>
      <c r="BL7" s="26"/>
      <c r="BM7" s="20"/>
      <c r="BN7" s="60">
        <v>15.560670339212292</v>
      </c>
      <c r="BO7" s="20"/>
      <c r="BP7" s="20">
        <v>28</v>
      </c>
      <c r="BQ7" s="20">
        <v>6</v>
      </c>
      <c r="BR7" s="20">
        <v>0.75</v>
      </c>
      <c r="BS7" s="20">
        <v>28</v>
      </c>
      <c r="BT7" s="20">
        <v>12</v>
      </c>
      <c r="BU7" s="20">
        <v>0.25</v>
      </c>
      <c r="BV7" s="20">
        <v>1.25</v>
      </c>
      <c r="BW7" s="20">
        <v>3.5</v>
      </c>
      <c r="BX7" s="20">
        <v>0</v>
      </c>
      <c r="BY7" s="20">
        <v>1.25</v>
      </c>
      <c r="BZ7" s="20">
        <v>1.5</v>
      </c>
      <c r="CA7" s="20" t="s">
        <v>118</v>
      </c>
      <c r="CB7" s="20">
        <v>0</v>
      </c>
      <c r="CC7" s="20">
        <v>0</v>
      </c>
      <c r="CD7" s="20">
        <v>0</v>
      </c>
      <c r="CE7" s="20">
        <v>0</v>
      </c>
      <c r="CF7" s="20">
        <v>0</v>
      </c>
      <c r="CG7" s="20">
        <v>0</v>
      </c>
      <c r="CH7" s="20">
        <v>0</v>
      </c>
      <c r="CI7" s="20">
        <v>0</v>
      </c>
      <c r="CJ7" s="20">
        <v>0</v>
      </c>
      <c r="CK7" s="20"/>
      <c r="CL7" s="1">
        <v>847.51187699999991</v>
      </c>
      <c r="CM7">
        <v>0.05</v>
      </c>
      <c r="CN7">
        <v>1053965.7702372</v>
      </c>
      <c r="CO7" s="1">
        <v>62.180000000000007</v>
      </c>
      <c r="CP7" s="1">
        <v>28.699553181407602</v>
      </c>
      <c r="CQ7">
        <v>573.99106362815201</v>
      </c>
      <c r="CS7" s="33" t="s">
        <v>1507</v>
      </c>
    </row>
    <row r="8" spans="1:97">
      <c r="A8" s="20" t="s">
        <v>102</v>
      </c>
      <c r="B8" s="20" t="s">
        <v>102</v>
      </c>
      <c r="C8" s="20" t="s">
        <v>102</v>
      </c>
      <c r="D8" s="20">
        <v>0</v>
      </c>
      <c r="E8" s="21" t="s">
        <v>103</v>
      </c>
      <c r="F8" s="22" t="s">
        <v>131</v>
      </c>
      <c r="G8" s="28" t="s">
        <v>132</v>
      </c>
      <c r="H8" s="20" t="s">
        <v>106</v>
      </c>
      <c r="I8" s="20" t="s">
        <v>118</v>
      </c>
      <c r="J8" s="20" t="s">
        <v>118</v>
      </c>
      <c r="K8" s="20" t="s">
        <v>1222</v>
      </c>
      <c r="L8" s="20" t="s">
        <v>118</v>
      </c>
      <c r="M8" s="20" t="s">
        <v>118</v>
      </c>
      <c r="N8" s="24" t="s">
        <v>118</v>
      </c>
      <c r="O8" s="70">
        <v>0.02</v>
      </c>
      <c r="P8" s="24"/>
      <c r="Q8" s="24" t="s">
        <v>118</v>
      </c>
      <c r="R8" s="70">
        <v>58.79</v>
      </c>
      <c r="S8" s="33" t="s">
        <v>1222</v>
      </c>
      <c r="T8" s="33">
        <v>58.79</v>
      </c>
      <c r="U8" s="33">
        <v>0.02</v>
      </c>
      <c r="V8" s="33" t="b">
        <v>1</v>
      </c>
      <c r="W8" s="33"/>
      <c r="X8" s="24"/>
      <c r="Y8" s="20" t="s">
        <v>118</v>
      </c>
      <c r="Z8" s="20" t="s">
        <v>1433</v>
      </c>
      <c r="AA8" s="20" t="s">
        <v>148</v>
      </c>
      <c r="AB8" s="20" t="s">
        <v>118</v>
      </c>
      <c r="AC8" s="20" t="s">
        <v>118</v>
      </c>
      <c r="AD8" s="20" t="s">
        <v>132</v>
      </c>
      <c r="AE8" s="20" t="s">
        <v>127</v>
      </c>
      <c r="AF8" s="20" t="s">
        <v>116</v>
      </c>
      <c r="AG8" s="20" t="s">
        <v>117</v>
      </c>
      <c r="AH8" s="25">
        <v>2573730.429</v>
      </c>
      <c r="AI8" s="25">
        <v>2580425.4099999997</v>
      </c>
      <c r="AJ8" s="25">
        <v>2665242.6719999998</v>
      </c>
      <c r="AK8" s="25">
        <v>2761824.443</v>
      </c>
      <c r="AL8" s="25">
        <v>2716542.2050000001</v>
      </c>
      <c r="AM8" s="25">
        <v>1</v>
      </c>
      <c r="AN8" s="25">
        <v>1</v>
      </c>
      <c r="AO8" s="25">
        <v>1</v>
      </c>
      <c r="AP8" s="25">
        <v>1</v>
      </c>
      <c r="AQ8" s="25">
        <v>1</v>
      </c>
      <c r="AR8" s="25">
        <v>100</v>
      </c>
      <c r="AS8" s="25">
        <v>100</v>
      </c>
      <c r="AT8" s="25">
        <v>100</v>
      </c>
      <c r="AU8" s="25">
        <v>100</v>
      </c>
      <c r="AV8" s="25">
        <v>100</v>
      </c>
      <c r="AW8" s="25">
        <v>25737.30429</v>
      </c>
      <c r="AX8" s="25">
        <v>25804.254099999998</v>
      </c>
      <c r="AY8" s="25">
        <v>26652.426719999999</v>
      </c>
      <c r="AZ8" s="25">
        <v>27618.244429999999</v>
      </c>
      <c r="BA8" s="25">
        <v>27165.422050000001</v>
      </c>
      <c r="BB8" s="25">
        <v>25737.30429</v>
      </c>
      <c r="BC8" s="25">
        <v>25804.254099999998</v>
      </c>
      <c r="BD8" s="25">
        <v>26652.426719999999</v>
      </c>
      <c r="BE8" s="25">
        <v>27618.244429999999</v>
      </c>
      <c r="BF8" s="25">
        <v>27165.422050000001</v>
      </c>
      <c r="BG8" s="20"/>
      <c r="BH8" s="26">
        <v>0</v>
      </c>
      <c r="BI8" s="26">
        <v>0</v>
      </c>
      <c r="BJ8" s="26">
        <v>27.390561436918414</v>
      </c>
      <c r="BK8" s="26">
        <v>27.390561436918414</v>
      </c>
      <c r="BL8" s="26"/>
      <c r="BM8" s="20"/>
      <c r="BN8" s="60">
        <v>27.390561436918414</v>
      </c>
      <c r="BO8" s="20"/>
      <c r="BP8" s="20">
        <v>10.5</v>
      </c>
      <c r="BQ8" s="20">
        <v>19.5</v>
      </c>
      <c r="BR8" s="20">
        <v>0</v>
      </c>
      <c r="BS8" s="20">
        <v>30</v>
      </c>
      <c r="BT8" s="20">
        <v>30</v>
      </c>
      <c r="BU8" s="20">
        <v>0</v>
      </c>
      <c r="BV8" s="20">
        <v>2</v>
      </c>
      <c r="BW8" s="20">
        <v>0</v>
      </c>
      <c r="BX8" s="20">
        <v>0</v>
      </c>
      <c r="BY8" s="20">
        <v>0</v>
      </c>
      <c r="BZ8" s="20">
        <v>0</v>
      </c>
      <c r="CA8" s="20" t="s">
        <v>118</v>
      </c>
      <c r="CB8" s="20">
        <v>0</v>
      </c>
      <c r="CC8" s="20">
        <v>0</v>
      </c>
      <c r="CD8" s="20">
        <v>0</v>
      </c>
      <c r="CE8" s="20">
        <v>0</v>
      </c>
      <c r="CF8" s="20">
        <v>0</v>
      </c>
      <c r="CG8" s="20">
        <v>0</v>
      </c>
      <c r="CH8" s="20">
        <v>0</v>
      </c>
      <c r="CI8" s="20">
        <v>0</v>
      </c>
      <c r="CJ8" s="20">
        <v>0</v>
      </c>
      <c r="CK8" s="20"/>
      <c r="CL8" s="1">
        <v>514.74608580000006</v>
      </c>
      <c r="CM8">
        <v>2.0000000000000004E-2</v>
      </c>
      <c r="CN8">
        <v>1513096.1192091</v>
      </c>
      <c r="CO8" s="1">
        <v>58.79</v>
      </c>
      <c r="CP8" s="1">
        <v>27.134878281359807</v>
      </c>
      <c r="CQ8">
        <v>1356.7439140679901</v>
      </c>
      <c r="CS8" s="33" t="s">
        <v>1506</v>
      </c>
    </row>
    <row r="9" spans="1:97">
      <c r="A9" s="20" t="s">
        <v>102</v>
      </c>
      <c r="B9" s="20" t="s">
        <v>102</v>
      </c>
      <c r="C9" s="20" t="s">
        <v>102</v>
      </c>
      <c r="D9" s="20">
        <v>0</v>
      </c>
      <c r="E9" s="21" t="s">
        <v>103</v>
      </c>
      <c r="F9" s="22" t="s">
        <v>133</v>
      </c>
      <c r="G9" s="28" t="s">
        <v>134</v>
      </c>
      <c r="H9" s="20" t="s">
        <v>106</v>
      </c>
      <c r="I9" s="20" t="s">
        <v>107</v>
      </c>
      <c r="J9" s="20" t="s">
        <v>135</v>
      </c>
      <c r="K9" s="20" t="s">
        <v>136</v>
      </c>
      <c r="L9" s="20" t="s">
        <v>137</v>
      </c>
      <c r="M9" s="20" t="s">
        <v>111</v>
      </c>
      <c r="N9" s="20">
        <v>2410000</v>
      </c>
      <c r="O9" s="33">
        <v>4.688803982409397E-3</v>
      </c>
      <c r="P9" s="20" t="s">
        <v>138</v>
      </c>
      <c r="Q9" s="20">
        <v>113550000</v>
      </c>
      <c r="R9" s="33">
        <v>0.22091854448240128</v>
      </c>
      <c r="S9" s="33" t="s">
        <v>1644</v>
      </c>
      <c r="T9" s="33">
        <v>113.55</v>
      </c>
      <c r="U9" s="33">
        <v>2.41</v>
      </c>
      <c r="V9" s="33" t="b">
        <v>1</v>
      </c>
      <c r="W9" s="33"/>
      <c r="X9" s="20" t="s">
        <v>138</v>
      </c>
      <c r="Y9" s="20">
        <v>1100</v>
      </c>
      <c r="Z9" s="20" t="s">
        <v>139</v>
      </c>
      <c r="AA9" s="20" t="s">
        <v>148</v>
      </c>
      <c r="AB9" s="20" t="s">
        <v>118</v>
      </c>
      <c r="AC9" s="20">
        <v>47.12</v>
      </c>
      <c r="AD9" s="20" t="s">
        <v>134</v>
      </c>
      <c r="AE9" s="20" t="s">
        <v>127</v>
      </c>
      <c r="AF9" s="20" t="s">
        <v>116</v>
      </c>
      <c r="AG9" s="20" t="s">
        <v>117</v>
      </c>
      <c r="AH9" s="25">
        <v>2573730.4292299999</v>
      </c>
      <c r="AI9" s="25">
        <v>2580425.4097099998</v>
      </c>
      <c r="AJ9" s="25">
        <v>2665242.6715199999</v>
      </c>
      <c r="AK9" s="25">
        <v>2761824.44257</v>
      </c>
      <c r="AL9" s="25">
        <v>2716542.2052199999</v>
      </c>
      <c r="AM9" s="25">
        <v>100</v>
      </c>
      <c r="AN9" s="25">
        <v>100</v>
      </c>
      <c r="AO9" s="25">
        <v>100</v>
      </c>
      <c r="AP9" s="25">
        <v>100</v>
      </c>
      <c r="AQ9" s="25">
        <v>100</v>
      </c>
      <c r="AR9" s="25">
        <v>100</v>
      </c>
      <c r="AS9" s="25">
        <v>100</v>
      </c>
      <c r="AT9" s="25">
        <v>100</v>
      </c>
      <c r="AU9" s="25">
        <v>100</v>
      </c>
      <c r="AV9" s="25">
        <v>100</v>
      </c>
      <c r="AW9" s="25">
        <v>2573730.4292299999</v>
      </c>
      <c r="AX9" s="25">
        <v>2580425.4097099998</v>
      </c>
      <c r="AY9" s="25">
        <v>2665242.6715199999</v>
      </c>
      <c r="AZ9" s="25">
        <v>2761824.44257</v>
      </c>
      <c r="BA9" s="25">
        <v>2716542.2052199999</v>
      </c>
      <c r="BB9" s="25">
        <v>2573730.4292299999</v>
      </c>
      <c r="BC9" s="25">
        <v>2580425.4097099998</v>
      </c>
      <c r="BD9" s="25">
        <v>2665242.6715199999</v>
      </c>
      <c r="BE9" s="25">
        <v>2761824.44257</v>
      </c>
      <c r="BF9" s="25">
        <v>2716542.2052199999</v>
      </c>
      <c r="BG9" s="20"/>
      <c r="BH9" s="26">
        <v>0</v>
      </c>
      <c r="BI9" s="26">
        <v>0</v>
      </c>
      <c r="BJ9" s="26">
        <v>0</v>
      </c>
      <c r="BK9" s="26">
        <v>0</v>
      </c>
      <c r="BL9" s="26">
        <v>38.911173166152594</v>
      </c>
      <c r="BM9" s="20" t="s">
        <v>140</v>
      </c>
      <c r="BN9" s="60">
        <v>38.911173166152594</v>
      </c>
      <c r="BO9" s="20"/>
      <c r="BP9" s="20">
        <v>1.5</v>
      </c>
      <c r="BQ9" s="20">
        <v>1.5</v>
      </c>
      <c r="BR9" s="20">
        <v>0</v>
      </c>
      <c r="BS9" s="20">
        <v>30</v>
      </c>
      <c r="BT9" s="20">
        <v>30</v>
      </c>
      <c r="BU9" s="20">
        <v>0</v>
      </c>
      <c r="BV9" s="20">
        <v>0</v>
      </c>
      <c r="BW9" s="20">
        <v>0</v>
      </c>
      <c r="BX9" s="20">
        <v>0</v>
      </c>
      <c r="BY9" s="20">
        <v>0</v>
      </c>
      <c r="BZ9" s="20">
        <v>0</v>
      </c>
      <c r="CA9" s="20" t="s">
        <v>118</v>
      </c>
      <c r="CB9" s="20">
        <v>0</v>
      </c>
      <c r="CC9" s="20">
        <v>0</v>
      </c>
      <c r="CD9" s="20">
        <v>0</v>
      </c>
      <c r="CE9" s="20">
        <v>0</v>
      </c>
      <c r="CF9" s="20">
        <v>0</v>
      </c>
      <c r="CG9" s="20">
        <v>0</v>
      </c>
      <c r="CH9" s="20">
        <v>0</v>
      </c>
      <c r="CI9" s="20">
        <v>0</v>
      </c>
      <c r="CJ9" s="20">
        <v>0</v>
      </c>
      <c r="CK9" s="20"/>
      <c r="CL9" s="1">
        <v>207571.42989163121</v>
      </c>
      <c r="CM9">
        <v>8.0650027498696417E-2</v>
      </c>
      <c r="CN9">
        <v>9779973.3876326662</v>
      </c>
      <c r="CO9" s="1">
        <v>3.7999214201149285</v>
      </c>
      <c r="CP9" s="1">
        <v>2.0934393924194015</v>
      </c>
      <c r="CQ9">
        <v>25.957082190123725</v>
      </c>
      <c r="CS9" s="33" t="s">
        <v>1508</v>
      </c>
    </row>
    <row r="10" spans="1:97">
      <c r="A10" s="20" t="s">
        <v>102</v>
      </c>
      <c r="B10" s="20" t="s">
        <v>102</v>
      </c>
      <c r="C10" s="20" t="s">
        <v>102</v>
      </c>
      <c r="D10" s="20">
        <v>0</v>
      </c>
      <c r="E10" s="21" t="s">
        <v>103</v>
      </c>
      <c r="F10" s="22" t="s">
        <v>141</v>
      </c>
      <c r="G10" s="28" t="s">
        <v>142</v>
      </c>
      <c r="H10" s="20" t="s">
        <v>143</v>
      </c>
      <c r="I10" s="20" t="s">
        <v>144</v>
      </c>
      <c r="J10" s="20" t="s">
        <v>145</v>
      </c>
      <c r="K10" s="20" t="s">
        <v>146</v>
      </c>
      <c r="L10" s="20" t="s">
        <v>147</v>
      </c>
      <c r="M10" s="20" t="s">
        <v>111</v>
      </c>
      <c r="N10" s="24">
        <v>3100000</v>
      </c>
      <c r="O10" s="71">
        <v>5.4861115105255915E-3</v>
      </c>
      <c r="P10" s="20" t="s">
        <v>138</v>
      </c>
      <c r="Q10" s="20">
        <v>54000000</v>
      </c>
      <c r="R10" s="33">
        <v>9.5564523086574815E-2</v>
      </c>
      <c r="S10" s="33" t="s">
        <v>1434</v>
      </c>
      <c r="T10" s="33">
        <v>67</v>
      </c>
      <c r="U10" s="33">
        <v>3.1</v>
      </c>
      <c r="V10" s="33" t="b">
        <v>1</v>
      </c>
      <c r="W10" s="33"/>
      <c r="X10" s="20" t="s">
        <v>138</v>
      </c>
      <c r="Y10" s="20">
        <v>1110</v>
      </c>
      <c r="Z10" s="20" t="s">
        <v>139</v>
      </c>
      <c r="AA10" s="20" t="s">
        <v>148</v>
      </c>
      <c r="AB10" s="20" t="s">
        <v>118</v>
      </c>
      <c r="AC10" s="20">
        <v>22</v>
      </c>
      <c r="AD10" s="20" t="s">
        <v>142</v>
      </c>
      <c r="AE10" s="20" t="s">
        <v>127</v>
      </c>
      <c r="AF10" s="20" t="s">
        <v>116</v>
      </c>
      <c r="AG10" s="20" t="s">
        <v>117</v>
      </c>
      <c r="AH10" s="25">
        <v>2573730.4292235295</v>
      </c>
      <c r="AI10" s="25">
        <v>2580425.4097111109</v>
      </c>
      <c r="AJ10" s="25">
        <v>2665242.6715217386</v>
      </c>
      <c r="AK10" s="25">
        <v>2761824.4425684209</v>
      </c>
      <c r="AL10" s="25">
        <v>2716542.2052199999</v>
      </c>
      <c r="AM10" s="25">
        <v>100</v>
      </c>
      <c r="AN10" s="25">
        <v>100</v>
      </c>
      <c r="AO10" s="25">
        <v>100</v>
      </c>
      <c r="AP10" s="25">
        <v>100</v>
      </c>
      <c r="AQ10" s="25">
        <v>100</v>
      </c>
      <c r="AR10" s="25">
        <v>85</v>
      </c>
      <c r="AS10" s="25">
        <v>90</v>
      </c>
      <c r="AT10" s="25">
        <v>92</v>
      </c>
      <c r="AU10" s="25">
        <v>95</v>
      </c>
      <c r="AV10" s="25">
        <v>100</v>
      </c>
      <c r="AW10" s="25">
        <v>2187670.8648399999</v>
      </c>
      <c r="AX10" s="25">
        <v>2322382.8687399998</v>
      </c>
      <c r="AY10" s="25">
        <v>2452023.2577999998</v>
      </c>
      <c r="AZ10" s="25">
        <v>2623733.2204399998</v>
      </c>
      <c r="BA10" s="25">
        <v>2716542.2052199999</v>
      </c>
      <c r="BB10" s="25">
        <v>2573730.4292235295</v>
      </c>
      <c r="BC10" s="25">
        <v>2580425.4097111109</v>
      </c>
      <c r="BD10" s="25">
        <v>2665242.6715217386</v>
      </c>
      <c r="BE10" s="25">
        <v>2761824.4425684209</v>
      </c>
      <c r="BF10" s="25">
        <v>2716542.2052199999</v>
      </c>
      <c r="BG10" s="20"/>
      <c r="BH10" s="26">
        <v>0</v>
      </c>
      <c r="BI10" s="26">
        <v>0.21939893962345811</v>
      </c>
      <c r="BJ10" s="26">
        <v>0.21939893962345811</v>
      </c>
      <c r="BK10" s="26">
        <v>0.21939893962345811</v>
      </c>
      <c r="BL10" s="26"/>
      <c r="BM10" s="20"/>
      <c r="BN10" s="60">
        <v>0.21939893962345811</v>
      </c>
      <c r="BO10" s="20"/>
      <c r="BP10" s="20">
        <v>0</v>
      </c>
      <c r="BQ10" s="20">
        <v>0</v>
      </c>
      <c r="BR10" s="20">
        <v>0</v>
      </c>
      <c r="BS10" s="20">
        <v>0</v>
      </c>
      <c r="BT10" s="20">
        <v>1</v>
      </c>
      <c r="BU10" s="20">
        <v>0</v>
      </c>
      <c r="BV10" s="20">
        <v>0</v>
      </c>
      <c r="BW10" s="20">
        <v>1</v>
      </c>
      <c r="BX10" s="20">
        <v>0</v>
      </c>
      <c r="BY10" s="20">
        <v>0</v>
      </c>
      <c r="BZ10" s="20">
        <v>0</v>
      </c>
      <c r="CA10" s="20" t="s">
        <v>118</v>
      </c>
      <c r="CB10" s="20">
        <v>0</v>
      </c>
      <c r="CC10" s="20">
        <v>0</v>
      </c>
      <c r="CD10" s="20">
        <v>0</v>
      </c>
      <c r="CE10" s="20">
        <v>0</v>
      </c>
      <c r="CF10" s="20">
        <v>0</v>
      </c>
      <c r="CG10" s="20">
        <v>0</v>
      </c>
      <c r="CH10" s="20">
        <v>0</v>
      </c>
      <c r="CI10" s="20">
        <v>0</v>
      </c>
      <c r="CJ10" s="20">
        <v>0</v>
      </c>
      <c r="CK10" s="20"/>
      <c r="CL10" s="1">
        <v>242867.90726524862</v>
      </c>
      <c r="CM10">
        <v>9.4364158929620148E-2</v>
      </c>
      <c r="CN10">
        <v>4230602.2555882018</v>
      </c>
      <c r="CO10" s="1">
        <v>1.6437627684514478</v>
      </c>
      <c r="CP10" s="1">
        <v>0.90557602403382209</v>
      </c>
      <c r="CQ10">
        <v>9.5966099237871667</v>
      </c>
      <c r="CS10" s="33" t="s">
        <v>1508</v>
      </c>
    </row>
    <row r="11" spans="1:97">
      <c r="A11" s="20" t="s">
        <v>102</v>
      </c>
      <c r="B11" s="20" t="s">
        <v>123</v>
      </c>
      <c r="C11" s="20" t="s">
        <v>102</v>
      </c>
      <c r="D11" s="20">
        <v>0</v>
      </c>
      <c r="E11" s="21" t="s">
        <v>103</v>
      </c>
      <c r="F11" s="22" t="s">
        <v>149</v>
      </c>
      <c r="G11" s="28" t="s">
        <v>150</v>
      </c>
      <c r="H11" s="20" t="s">
        <v>118</v>
      </c>
      <c r="I11" s="20" t="s">
        <v>118</v>
      </c>
      <c r="J11" s="20" t="s">
        <v>118</v>
      </c>
      <c r="K11" s="20" t="s">
        <v>118</v>
      </c>
      <c r="L11" s="20" t="s">
        <v>118</v>
      </c>
      <c r="M11" s="20" t="s">
        <v>118</v>
      </c>
      <c r="N11" s="24" t="s">
        <v>118</v>
      </c>
      <c r="O11" s="70" t="s">
        <v>118</v>
      </c>
      <c r="P11" s="24"/>
      <c r="Q11" s="24" t="s">
        <v>118</v>
      </c>
      <c r="R11" s="70" t="s">
        <v>118</v>
      </c>
      <c r="S11" s="33">
        <v>0</v>
      </c>
      <c r="T11" s="33">
        <v>0</v>
      </c>
      <c r="U11" s="33">
        <v>0</v>
      </c>
      <c r="V11" s="33" t="e">
        <v>#VALUE!</v>
      </c>
      <c r="W11" s="33"/>
      <c r="X11" s="24"/>
      <c r="Y11" s="20" t="s">
        <v>118</v>
      </c>
      <c r="Z11" s="20" t="s">
        <v>118</v>
      </c>
      <c r="AA11" s="20" t="s">
        <v>118</v>
      </c>
      <c r="AB11" s="20" t="s">
        <v>118</v>
      </c>
      <c r="AC11" s="20" t="s">
        <v>118</v>
      </c>
      <c r="AD11" s="20" t="s">
        <v>150</v>
      </c>
      <c r="AE11" s="20" t="s">
        <v>127</v>
      </c>
      <c r="AF11" s="20" t="s">
        <v>116</v>
      </c>
      <c r="AG11" s="20" t="s">
        <v>117</v>
      </c>
      <c r="AH11" s="25">
        <v>2573730.4292413793</v>
      </c>
      <c r="AI11" s="25">
        <v>2580425.4097241382</v>
      </c>
      <c r="AJ11" s="25">
        <v>2665242.6715172417</v>
      </c>
      <c r="AK11" s="25">
        <v>2761824.4425862068</v>
      </c>
      <c r="AL11" s="25">
        <v>2716542.2052068966</v>
      </c>
      <c r="AM11" s="25">
        <v>29</v>
      </c>
      <c r="AN11" s="25">
        <v>29</v>
      </c>
      <c r="AO11" s="25">
        <v>29</v>
      </c>
      <c r="AP11" s="25">
        <v>29</v>
      </c>
      <c r="AQ11" s="25">
        <v>29</v>
      </c>
      <c r="AR11" s="25">
        <v>100</v>
      </c>
      <c r="AS11" s="25">
        <v>100</v>
      </c>
      <c r="AT11" s="25">
        <v>100</v>
      </c>
      <c r="AU11" s="25">
        <v>100</v>
      </c>
      <c r="AV11" s="25">
        <v>100</v>
      </c>
      <c r="AW11" s="25">
        <v>746381.82447999995</v>
      </c>
      <c r="AX11" s="25">
        <v>748323.36881999997</v>
      </c>
      <c r="AY11" s="25">
        <v>772920.37474</v>
      </c>
      <c r="AZ11" s="25">
        <v>800929.08834999998</v>
      </c>
      <c r="BA11" s="25">
        <v>787797.23950999998</v>
      </c>
      <c r="BB11" s="25">
        <v>746381.82447999995</v>
      </c>
      <c r="BC11" s="25">
        <v>748323.36881999997</v>
      </c>
      <c r="BD11" s="25">
        <v>772920.37474</v>
      </c>
      <c r="BE11" s="25">
        <v>800929.08834999998</v>
      </c>
      <c r="BF11" s="25">
        <v>787797.23950999998</v>
      </c>
      <c r="BG11" s="20"/>
      <c r="BH11" s="26">
        <v>0</v>
      </c>
      <c r="BI11" s="26">
        <v>0</v>
      </c>
      <c r="BJ11" s="26">
        <v>0.12465848842241938</v>
      </c>
      <c r="BK11" s="26">
        <v>0.12465848842241938</v>
      </c>
      <c r="BL11" s="26"/>
      <c r="BM11" s="20"/>
      <c r="BN11" s="60">
        <v>0.12465848842241938</v>
      </c>
      <c r="BO11" s="20"/>
      <c r="BP11" s="20">
        <v>0.5</v>
      </c>
      <c r="BQ11" s="20">
        <v>0.5</v>
      </c>
      <c r="BR11" s="20">
        <v>0</v>
      </c>
      <c r="BS11" s="20">
        <v>0</v>
      </c>
      <c r="BT11" s="20">
        <v>15</v>
      </c>
      <c r="BU11" s="20">
        <v>0</v>
      </c>
      <c r="BV11" s="20">
        <v>0</v>
      </c>
      <c r="BW11" s="20">
        <v>0</v>
      </c>
      <c r="BX11" s="20">
        <v>0</v>
      </c>
      <c r="BY11" s="20">
        <v>0</v>
      </c>
      <c r="BZ11" s="20">
        <v>0</v>
      </c>
      <c r="CA11" s="20" t="s">
        <v>118</v>
      </c>
      <c r="CB11" s="20">
        <v>0</v>
      </c>
      <c r="CC11" s="20">
        <v>0</v>
      </c>
      <c r="CD11" s="20">
        <v>0</v>
      </c>
      <c r="CE11" s="20">
        <v>0</v>
      </c>
      <c r="CF11" s="20">
        <v>0</v>
      </c>
      <c r="CG11" s="20">
        <v>0</v>
      </c>
      <c r="CH11" s="20">
        <v>0</v>
      </c>
      <c r="CI11" s="20">
        <v>0</v>
      </c>
      <c r="CJ11" s="20">
        <v>0</v>
      </c>
      <c r="CK11" s="20"/>
      <c r="CL11" s="1" t="e">
        <v>#VALUE!</v>
      </c>
      <c r="CM11" t="e">
        <v>#VALUE!</v>
      </c>
      <c r="CN11" t="e">
        <v>#VALUE!</v>
      </c>
      <c r="CO11" s="1" t="e">
        <v>#VALUE!</v>
      </c>
      <c r="CP11" s="1" t="e">
        <v>#VALUE!</v>
      </c>
      <c r="CQ11" t="e">
        <v>#VALUE!</v>
      </c>
      <c r="CS11" s="33" t="s">
        <v>1508</v>
      </c>
    </row>
    <row r="12" spans="1:97">
      <c r="A12" s="20" t="s">
        <v>102</v>
      </c>
      <c r="B12" s="20" t="s">
        <v>123</v>
      </c>
      <c r="C12" s="20" t="s">
        <v>102</v>
      </c>
      <c r="D12" s="20">
        <v>0</v>
      </c>
      <c r="E12" s="21" t="s">
        <v>103</v>
      </c>
      <c r="F12" s="22" t="s">
        <v>151</v>
      </c>
      <c r="G12" s="28" t="s">
        <v>152</v>
      </c>
      <c r="H12" s="20" t="s">
        <v>153</v>
      </c>
      <c r="I12" s="20" t="s">
        <v>154</v>
      </c>
      <c r="J12" s="20" t="s">
        <v>155</v>
      </c>
      <c r="K12" s="20" t="s">
        <v>156</v>
      </c>
      <c r="L12" s="20" t="s">
        <v>157</v>
      </c>
      <c r="M12" s="20" t="s">
        <v>111</v>
      </c>
      <c r="N12" s="24">
        <v>0</v>
      </c>
      <c r="O12" s="33">
        <v>0</v>
      </c>
      <c r="P12" s="20"/>
      <c r="Q12" s="20">
        <v>0</v>
      </c>
      <c r="R12" s="33">
        <v>0</v>
      </c>
      <c r="S12" s="33" t="e">
        <v>#N/A</v>
      </c>
      <c r="T12" s="33" t="e">
        <v>#N/A</v>
      </c>
      <c r="U12" s="33" t="e">
        <v>#N/A</v>
      </c>
      <c r="V12" s="33" t="e">
        <v>#N/A</v>
      </c>
      <c r="W12" s="33"/>
      <c r="X12" s="20"/>
      <c r="Y12" s="20" t="s">
        <v>158</v>
      </c>
      <c r="Z12" s="20" t="s">
        <v>159</v>
      </c>
      <c r="AA12" s="20" t="s">
        <v>148</v>
      </c>
      <c r="AB12" s="20">
        <v>0</v>
      </c>
      <c r="AC12" s="20">
        <v>0</v>
      </c>
      <c r="AD12" s="20" t="s">
        <v>134</v>
      </c>
      <c r="AE12" s="20" t="s">
        <v>115</v>
      </c>
      <c r="AF12" s="20" t="s">
        <v>160</v>
      </c>
      <c r="AG12" s="20" t="e">
        <v>#N/A</v>
      </c>
      <c r="AH12" s="25">
        <v>2573730.4292299999</v>
      </c>
      <c r="AI12" s="25">
        <v>2580425.4097099998</v>
      </c>
      <c r="AJ12" s="25">
        <v>2665242.6715199999</v>
      </c>
      <c r="AK12" s="25">
        <v>2761824.44257</v>
      </c>
      <c r="AL12" s="25">
        <v>2716542.2052199999</v>
      </c>
      <c r="AM12" s="25">
        <v>100</v>
      </c>
      <c r="AN12" s="25">
        <v>100</v>
      </c>
      <c r="AO12" s="25">
        <v>100</v>
      </c>
      <c r="AP12" s="25">
        <v>100</v>
      </c>
      <c r="AQ12" s="25">
        <v>100</v>
      </c>
      <c r="AR12" s="25">
        <v>100</v>
      </c>
      <c r="AS12" s="25">
        <v>100</v>
      </c>
      <c r="AT12" s="25">
        <v>100</v>
      </c>
      <c r="AU12" s="25">
        <v>100</v>
      </c>
      <c r="AV12" s="25">
        <v>100</v>
      </c>
      <c r="AW12" s="25">
        <v>2573730.4292299999</v>
      </c>
      <c r="AX12" s="25">
        <v>2580425.4097099998</v>
      </c>
      <c r="AY12" s="25">
        <v>2665242.6715199999</v>
      </c>
      <c r="AZ12" s="25">
        <v>2761824.44257</v>
      </c>
      <c r="BA12" s="25">
        <v>2716542.2052199999</v>
      </c>
      <c r="BB12" s="25">
        <v>2573730.4292299999</v>
      </c>
      <c r="BC12" s="25">
        <v>2580425.4097099998</v>
      </c>
      <c r="BD12" s="25">
        <v>2665242.6715199999</v>
      </c>
      <c r="BE12" s="25">
        <v>2761824.44257</v>
      </c>
      <c r="BF12" s="25">
        <v>2716542.2052199999</v>
      </c>
      <c r="BG12" s="20"/>
      <c r="BH12" s="26" t="s">
        <v>118</v>
      </c>
      <c r="BI12" s="26" t="s">
        <v>118</v>
      </c>
      <c r="BJ12" s="26" t="s">
        <v>118</v>
      </c>
      <c r="BK12" s="26" t="s">
        <v>118</v>
      </c>
      <c r="BL12" s="26">
        <v>0.44646614664429235</v>
      </c>
      <c r="BM12" s="20" t="s">
        <v>161</v>
      </c>
      <c r="BN12" s="60">
        <v>0.44646614664429235</v>
      </c>
      <c r="BO12" s="20"/>
      <c r="BP12" s="20">
        <v>0</v>
      </c>
      <c r="BQ12" s="20">
        <v>0</v>
      </c>
      <c r="BR12" s="20">
        <v>0</v>
      </c>
      <c r="BS12" s="20">
        <v>0</v>
      </c>
      <c r="BT12" s="20">
        <v>1</v>
      </c>
      <c r="BU12" s="20">
        <v>0</v>
      </c>
      <c r="BV12" s="20">
        <v>0</v>
      </c>
      <c r="BW12" s="20">
        <v>1</v>
      </c>
      <c r="BX12" s="20">
        <v>0</v>
      </c>
      <c r="BY12" s="20">
        <v>0</v>
      </c>
      <c r="BZ12" s="20">
        <v>0</v>
      </c>
      <c r="CA12" s="20" t="s">
        <v>118</v>
      </c>
      <c r="CB12" s="20">
        <v>0</v>
      </c>
      <c r="CC12" s="20">
        <v>0</v>
      </c>
      <c r="CD12" s="20">
        <v>0</v>
      </c>
      <c r="CE12" s="20">
        <v>0</v>
      </c>
      <c r="CF12" s="20">
        <v>0</v>
      </c>
      <c r="CG12" s="20">
        <v>0</v>
      </c>
      <c r="CH12" s="20">
        <v>0</v>
      </c>
      <c r="CI12" s="20">
        <v>0</v>
      </c>
      <c r="CJ12" s="20">
        <v>0</v>
      </c>
      <c r="CK12" s="20"/>
      <c r="CL12" s="1">
        <v>0</v>
      </c>
      <c r="CM12">
        <v>0</v>
      </c>
      <c r="CN12">
        <v>0</v>
      </c>
      <c r="CO12" s="1">
        <v>0</v>
      </c>
      <c r="CP12" s="1">
        <v>0</v>
      </c>
      <c r="CQ12" t="e">
        <v>#DIV/0!</v>
      </c>
      <c r="CS12" s="33" t="s">
        <v>1508</v>
      </c>
    </row>
    <row r="13" spans="1:97">
      <c r="A13" s="20" t="s">
        <v>102</v>
      </c>
      <c r="B13" s="20" t="s">
        <v>102</v>
      </c>
      <c r="C13" s="20" t="s">
        <v>102</v>
      </c>
      <c r="D13" s="20">
        <v>0</v>
      </c>
      <c r="E13" s="21" t="s">
        <v>103</v>
      </c>
      <c r="F13" s="22" t="s">
        <v>162</v>
      </c>
      <c r="G13" s="28" t="s">
        <v>163</v>
      </c>
      <c r="H13" s="20" t="s">
        <v>164</v>
      </c>
      <c r="I13" s="20" t="s">
        <v>165</v>
      </c>
      <c r="J13" s="20" t="s">
        <v>155</v>
      </c>
      <c r="K13" s="20" t="s">
        <v>166</v>
      </c>
      <c r="L13" s="20" t="s">
        <v>167</v>
      </c>
      <c r="M13" s="20" t="s">
        <v>111</v>
      </c>
      <c r="N13" s="20">
        <v>155120</v>
      </c>
      <c r="O13" s="33">
        <v>9.8991703892788774E-2</v>
      </c>
      <c r="P13" s="20"/>
      <c r="Q13" s="20">
        <v>1133930</v>
      </c>
      <c r="R13" s="33">
        <v>0.7236311423101468</v>
      </c>
      <c r="S13" s="33" t="s">
        <v>1222</v>
      </c>
      <c r="T13" s="33">
        <v>52.58</v>
      </c>
      <c r="U13" s="33">
        <v>1</v>
      </c>
      <c r="V13" s="33" t="b">
        <v>1</v>
      </c>
      <c r="W13" s="33"/>
      <c r="X13" s="20"/>
      <c r="Y13" s="20" t="s">
        <v>168</v>
      </c>
      <c r="Z13" s="20" t="s">
        <v>169</v>
      </c>
      <c r="AA13" s="20" t="s">
        <v>148</v>
      </c>
      <c r="AB13" s="20">
        <v>7.3100100000000001</v>
      </c>
      <c r="AC13" s="20">
        <v>0</v>
      </c>
      <c r="AD13" s="20" t="s">
        <v>163</v>
      </c>
      <c r="AE13" s="20" t="s">
        <v>127</v>
      </c>
      <c r="AF13" s="20" t="s">
        <v>116</v>
      </c>
      <c r="AG13" s="20" t="s">
        <v>171</v>
      </c>
      <c r="AH13" s="30">
        <v>1567000</v>
      </c>
      <c r="AI13" s="30">
        <v>1594600</v>
      </c>
      <c r="AJ13" s="30">
        <v>1620700</v>
      </c>
      <c r="AK13" s="30">
        <v>1644800</v>
      </c>
      <c r="AL13" s="30">
        <v>1666600</v>
      </c>
      <c r="AM13" s="25">
        <v>100</v>
      </c>
      <c r="AN13" s="25">
        <v>100</v>
      </c>
      <c r="AO13" s="25">
        <v>100</v>
      </c>
      <c r="AP13" s="25">
        <v>100</v>
      </c>
      <c r="AQ13" s="25">
        <v>100</v>
      </c>
      <c r="AR13" s="25">
        <v>59.301560000000002</v>
      </c>
      <c r="AS13" s="25">
        <v>70</v>
      </c>
      <c r="AT13" s="25">
        <v>80</v>
      </c>
      <c r="AU13" s="25">
        <v>90</v>
      </c>
      <c r="AV13" s="25">
        <v>100</v>
      </c>
      <c r="AW13" s="25">
        <v>1526262.29473</v>
      </c>
      <c r="AX13" s="25">
        <v>1806297.7867999999</v>
      </c>
      <c r="AY13" s="25">
        <v>2132194.1372199999</v>
      </c>
      <c r="AZ13" s="25">
        <v>2485641.9983100002</v>
      </c>
      <c r="BA13" s="25">
        <v>2716542.2052199999</v>
      </c>
      <c r="BB13" s="25">
        <v>2573730.4292332279</v>
      </c>
      <c r="BC13" s="25">
        <v>2580425.4097142857</v>
      </c>
      <c r="BD13" s="25">
        <v>2665242.6715249997</v>
      </c>
      <c r="BE13" s="25">
        <v>2761824.4425666668</v>
      </c>
      <c r="BF13" s="25">
        <v>2716542.2052199999</v>
      </c>
      <c r="BG13" s="20"/>
      <c r="BH13" s="26">
        <v>0</v>
      </c>
      <c r="BI13" s="26">
        <v>0</v>
      </c>
      <c r="BJ13" s="26">
        <v>0.48048367777537326</v>
      </c>
      <c r="BK13" s="26">
        <v>0.48048367777537326</v>
      </c>
      <c r="BL13" s="26"/>
      <c r="BM13" s="20"/>
      <c r="BN13" s="60">
        <v>0.48048367777537326</v>
      </c>
      <c r="BO13" s="20"/>
      <c r="BP13" s="20">
        <v>0</v>
      </c>
      <c r="BQ13" s="20">
        <v>5</v>
      </c>
      <c r="BR13" s="20">
        <v>0</v>
      </c>
      <c r="BS13" s="20">
        <v>5</v>
      </c>
      <c r="BT13" s="20">
        <v>5</v>
      </c>
      <c r="BU13" s="20">
        <v>0.2</v>
      </c>
      <c r="BV13" s="20">
        <v>1.5</v>
      </c>
      <c r="BW13" s="20">
        <v>1.5</v>
      </c>
      <c r="BX13" s="20">
        <v>0</v>
      </c>
      <c r="BY13" s="20">
        <v>0</v>
      </c>
      <c r="BZ13" s="20">
        <v>0</v>
      </c>
      <c r="CA13" s="20" t="s">
        <v>118</v>
      </c>
      <c r="CB13" s="20">
        <v>0</v>
      </c>
      <c r="CC13" s="20">
        <v>0</v>
      </c>
      <c r="CD13" s="20">
        <v>0</v>
      </c>
      <c r="CE13" s="20">
        <v>0</v>
      </c>
      <c r="CF13" s="20">
        <v>0</v>
      </c>
      <c r="CG13" s="20">
        <v>0</v>
      </c>
      <c r="CH13" s="20">
        <v>0</v>
      </c>
      <c r="CI13" s="20">
        <v>0</v>
      </c>
      <c r="CJ13" s="20">
        <v>0</v>
      </c>
      <c r="CK13" s="20"/>
      <c r="CL13" s="1">
        <v>254777.96055051585</v>
      </c>
      <c r="CM13">
        <v>9.8991703892788774E-2</v>
      </c>
      <c r="CN13">
        <v>1862431.490504425</v>
      </c>
      <c r="CO13" s="1">
        <v>0.7236311423101468</v>
      </c>
      <c r="CP13" s="1">
        <v>0.82276860880663694</v>
      </c>
      <c r="CQ13">
        <v>8.3114905234657037</v>
      </c>
      <c r="CS13" s="33" t="s">
        <v>1508</v>
      </c>
    </row>
    <row r="14" spans="1:97">
      <c r="A14" s="20" t="s">
        <v>102</v>
      </c>
      <c r="B14" s="20" t="s">
        <v>102</v>
      </c>
      <c r="C14" s="20" t="s">
        <v>102</v>
      </c>
      <c r="D14" s="20">
        <v>0</v>
      </c>
      <c r="E14" s="21" t="s">
        <v>103</v>
      </c>
      <c r="F14" s="22" t="s">
        <v>172</v>
      </c>
      <c r="G14" s="28" t="s">
        <v>173</v>
      </c>
      <c r="H14" s="20" t="s">
        <v>106</v>
      </c>
      <c r="I14" s="20" t="s">
        <v>118</v>
      </c>
      <c r="J14" s="20" t="s">
        <v>118</v>
      </c>
      <c r="K14" s="20" t="s">
        <v>1222</v>
      </c>
      <c r="L14" s="20" t="s">
        <v>118</v>
      </c>
      <c r="M14" s="20" t="s">
        <v>118</v>
      </c>
      <c r="N14" s="24" t="s">
        <v>118</v>
      </c>
      <c r="O14" s="70">
        <v>0.1</v>
      </c>
      <c r="P14" s="24"/>
      <c r="Q14" s="24" t="s">
        <v>118</v>
      </c>
      <c r="R14" s="70">
        <v>49.57</v>
      </c>
      <c r="S14" s="33" t="s">
        <v>1222</v>
      </c>
      <c r="T14" s="33">
        <v>49.57</v>
      </c>
      <c r="U14" s="33">
        <v>0.1</v>
      </c>
      <c r="V14" s="33" t="b">
        <v>1</v>
      </c>
      <c r="W14" s="33"/>
      <c r="X14" s="24"/>
      <c r="Y14" s="20" t="s">
        <v>118</v>
      </c>
      <c r="Z14" s="20" t="s">
        <v>1433</v>
      </c>
      <c r="AA14" s="20" t="s">
        <v>148</v>
      </c>
      <c r="AB14" s="20" t="s">
        <v>118</v>
      </c>
      <c r="AC14" s="20" t="s">
        <v>118</v>
      </c>
      <c r="AD14" s="20" t="s">
        <v>173</v>
      </c>
      <c r="AE14" s="20" t="s">
        <v>127</v>
      </c>
      <c r="AF14" s="20" t="s">
        <v>116</v>
      </c>
      <c r="AG14" s="20" t="s">
        <v>117</v>
      </c>
      <c r="AH14" s="25">
        <v>2573730.4290998122</v>
      </c>
      <c r="AI14" s="25">
        <v>2580425.4097999996</v>
      </c>
      <c r="AJ14" s="25">
        <v>2665242.6715384615</v>
      </c>
      <c r="AK14" s="25">
        <v>2761824.4426249997</v>
      </c>
      <c r="AL14" s="25">
        <v>2716542.2051999997</v>
      </c>
      <c r="AM14" s="25">
        <v>10</v>
      </c>
      <c r="AN14" s="25">
        <v>10</v>
      </c>
      <c r="AO14" s="25">
        <v>10</v>
      </c>
      <c r="AP14" s="25">
        <v>10</v>
      </c>
      <c r="AQ14" s="25">
        <v>10</v>
      </c>
      <c r="AR14" s="25">
        <v>34.031010000000002</v>
      </c>
      <c r="AS14" s="25">
        <v>50</v>
      </c>
      <c r="AT14" s="25">
        <v>65</v>
      </c>
      <c r="AU14" s="25">
        <v>80</v>
      </c>
      <c r="AV14" s="25">
        <v>100</v>
      </c>
      <c r="AW14" s="25">
        <v>87586.645969999998</v>
      </c>
      <c r="AX14" s="25">
        <v>129021.27049</v>
      </c>
      <c r="AY14" s="25">
        <v>173240.77364999999</v>
      </c>
      <c r="AZ14" s="25">
        <v>220945.95541</v>
      </c>
      <c r="BA14" s="25">
        <v>271654.22051999997</v>
      </c>
      <c r="BB14" s="25">
        <v>257373.04290998122</v>
      </c>
      <c r="BC14" s="25">
        <v>258042.54097999999</v>
      </c>
      <c r="BD14" s="25">
        <v>266524.2671538461</v>
      </c>
      <c r="BE14" s="25">
        <v>276182.44426249998</v>
      </c>
      <c r="BF14" s="25">
        <v>271654.22051999997</v>
      </c>
      <c r="BG14" s="20"/>
      <c r="BH14" s="26">
        <v>0</v>
      </c>
      <c r="BI14" s="26">
        <v>0</v>
      </c>
      <c r="BJ14" s="26">
        <v>0.14959018610690325</v>
      </c>
      <c r="BK14" s="26">
        <v>0.14959018610690325</v>
      </c>
      <c r="BL14" s="26"/>
      <c r="BM14" s="20"/>
      <c r="BN14" s="60">
        <v>0.14959018610690325</v>
      </c>
      <c r="BO14" s="20"/>
      <c r="BP14" s="20">
        <v>0.5</v>
      </c>
      <c r="BQ14" s="20">
        <v>0.5</v>
      </c>
      <c r="BR14" s="20">
        <v>0</v>
      </c>
      <c r="BS14" s="20">
        <v>0</v>
      </c>
      <c r="BT14" s="20">
        <v>15</v>
      </c>
      <c r="BU14" s="20">
        <v>0</v>
      </c>
      <c r="BV14" s="20">
        <v>0</v>
      </c>
      <c r="BW14" s="20">
        <v>0</v>
      </c>
      <c r="BX14" s="20">
        <v>0</v>
      </c>
      <c r="BY14" s="20">
        <v>0</v>
      </c>
      <c r="BZ14" s="20">
        <v>0</v>
      </c>
      <c r="CA14" s="20" t="s">
        <v>118</v>
      </c>
      <c r="CB14" s="20">
        <v>0</v>
      </c>
      <c r="CC14" s="20">
        <v>0</v>
      </c>
      <c r="CD14" s="20">
        <v>0</v>
      </c>
      <c r="CE14" s="20">
        <v>0</v>
      </c>
      <c r="CF14" s="20">
        <v>0</v>
      </c>
      <c r="CG14" s="20">
        <v>0</v>
      </c>
      <c r="CH14" s="20">
        <v>0</v>
      </c>
      <c r="CI14" s="20">
        <v>0</v>
      </c>
      <c r="CJ14" s="20">
        <v>0</v>
      </c>
      <c r="CK14" s="20"/>
      <c r="CL14" s="1">
        <v>25737.304290998123</v>
      </c>
      <c r="CM14">
        <v>0.1</v>
      </c>
      <c r="CN14">
        <v>12757981.737047769</v>
      </c>
      <c r="CO14" s="1">
        <v>49.57</v>
      </c>
      <c r="CP14" s="1">
        <v>22.879331798043982</v>
      </c>
      <c r="CQ14">
        <v>228.79331798043981</v>
      </c>
      <c r="CS14" s="33" t="s">
        <v>1509</v>
      </c>
    </row>
    <row r="15" spans="1:97">
      <c r="A15" s="20" t="s">
        <v>102</v>
      </c>
      <c r="B15" s="20" t="s">
        <v>102</v>
      </c>
      <c r="C15" s="20" t="s">
        <v>102</v>
      </c>
      <c r="D15" s="20" t="s">
        <v>1646</v>
      </c>
      <c r="E15" s="21" t="s">
        <v>103</v>
      </c>
      <c r="F15" s="22" t="s">
        <v>174</v>
      </c>
      <c r="G15" s="31" t="s">
        <v>175</v>
      </c>
      <c r="H15" s="20" t="s">
        <v>176</v>
      </c>
      <c r="I15" s="20" t="s">
        <v>144</v>
      </c>
      <c r="J15" s="20" t="s">
        <v>145</v>
      </c>
      <c r="K15" s="20" t="s">
        <v>146</v>
      </c>
      <c r="L15" s="20" t="s">
        <v>177</v>
      </c>
      <c r="M15" s="20" t="s">
        <v>111</v>
      </c>
      <c r="N15" s="72">
        <v>2800000</v>
      </c>
      <c r="O15" s="73">
        <v>4.9551974933779537E-3</v>
      </c>
      <c r="P15" s="20" t="s">
        <v>138</v>
      </c>
      <c r="Q15" s="24">
        <v>115000000</v>
      </c>
      <c r="R15" s="33">
        <v>0.20351703990659453</v>
      </c>
      <c r="S15" s="33" t="s">
        <v>1434</v>
      </c>
      <c r="T15" s="33">
        <v>183</v>
      </c>
      <c r="U15" s="33">
        <v>5.0999999999999996</v>
      </c>
      <c r="V15" s="33" t="b">
        <v>1</v>
      </c>
      <c r="W15" s="33"/>
      <c r="X15" s="20" t="s">
        <v>138</v>
      </c>
      <c r="Y15" s="20">
        <v>1110</v>
      </c>
      <c r="Z15" s="20" t="s">
        <v>139</v>
      </c>
      <c r="AA15" s="20" t="s">
        <v>148</v>
      </c>
      <c r="AB15" s="20" t="s">
        <v>118</v>
      </c>
      <c r="AC15" s="20">
        <v>42</v>
      </c>
      <c r="AD15" s="20" t="s">
        <v>178</v>
      </c>
      <c r="AE15" s="20" t="s">
        <v>127</v>
      </c>
      <c r="AF15" s="20" t="s">
        <v>116</v>
      </c>
      <c r="AG15" s="20" t="e">
        <v>#N/A</v>
      </c>
      <c r="AH15" s="25">
        <v>1940088.7116253446</v>
      </c>
      <c r="AI15" s="25">
        <v>1935461.2561749998</v>
      </c>
      <c r="AJ15" s="25">
        <v>1996630.1175882353</v>
      </c>
      <c r="AK15" s="25">
        <v>2068039.1045333333</v>
      </c>
      <c r="AL15" s="25">
        <v>2021546.0246315792</v>
      </c>
      <c r="AM15" s="25">
        <v>100</v>
      </c>
      <c r="AN15" s="25">
        <v>100</v>
      </c>
      <c r="AO15" s="25">
        <v>100</v>
      </c>
      <c r="AP15" s="25">
        <v>100</v>
      </c>
      <c r="AQ15" s="25">
        <v>100</v>
      </c>
      <c r="AR15" s="25">
        <v>75.796120000000002</v>
      </c>
      <c r="AS15" s="25">
        <v>80</v>
      </c>
      <c r="AT15" s="25">
        <v>85</v>
      </c>
      <c r="AU15" s="25">
        <v>90</v>
      </c>
      <c r="AV15" s="25">
        <v>95</v>
      </c>
      <c r="AW15" s="25">
        <v>1470511.9679700001</v>
      </c>
      <c r="AX15" s="25">
        <v>1548369.0049399999</v>
      </c>
      <c r="AY15" s="25">
        <v>1697135.5999499999</v>
      </c>
      <c r="AZ15" s="25">
        <v>1861235.19408</v>
      </c>
      <c r="BA15" s="25">
        <v>1920468.7234</v>
      </c>
      <c r="BB15" s="25">
        <v>1940088.7116253446</v>
      </c>
      <c r="BC15" s="25">
        <v>1935461.2561749998</v>
      </c>
      <c r="BD15" s="25">
        <v>1996630.1175882353</v>
      </c>
      <c r="BE15" s="25">
        <v>2068039.1045333333</v>
      </c>
      <c r="BF15" s="25">
        <v>2021546.0246315792</v>
      </c>
      <c r="BG15" s="20"/>
      <c r="BH15" s="26">
        <v>0</v>
      </c>
      <c r="BI15" s="26">
        <v>0</v>
      </c>
      <c r="BJ15" s="26">
        <v>2.2514320276996318</v>
      </c>
      <c r="BK15" s="26">
        <v>2.2514320276996318</v>
      </c>
      <c r="BL15" s="26"/>
      <c r="BM15" s="20"/>
      <c r="BN15" s="60">
        <v>2.2514320276996318</v>
      </c>
      <c r="BO15" s="20"/>
      <c r="BP15" s="20">
        <v>0</v>
      </c>
      <c r="BQ15" s="20">
        <v>0</v>
      </c>
      <c r="BR15" s="20">
        <v>0</v>
      </c>
      <c r="BS15" s="20">
        <v>53.1</v>
      </c>
      <c r="BT15" s="20">
        <v>82.6</v>
      </c>
      <c r="BU15" s="20">
        <v>0</v>
      </c>
      <c r="BV15" s="20">
        <v>2</v>
      </c>
      <c r="BW15" s="20">
        <v>0</v>
      </c>
      <c r="BX15" s="20">
        <v>0</v>
      </c>
      <c r="BY15" s="20">
        <v>0</v>
      </c>
      <c r="BZ15" s="20">
        <v>0</v>
      </c>
      <c r="CA15" s="20" t="s">
        <v>118</v>
      </c>
      <c r="CB15" s="20">
        <v>0</v>
      </c>
      <c r="CC15" s="20">
        <v>0</v>
      </c>
      <c r="CD15" s="20">
        <v>0</v>
      </c>
      <c r="CE15" s="20">
        <v>0</v>
      </c>
      <c r="CF15" s="20">
        <v>0</v>
      </c>
      <c r="CG15" s="20">
        <v>0</v>
      </c>
      <c r="CH15" s="20">
        <v>0</v>
      </c>
      <c r="CI15" s="20">
        <v>0</v>
      </c>
      <c r="CJ15" s="20">
        <v>0</v>
      </c>
      <c r="CK15" s="20"/>
      <c r="CL15" s="1">
        <v>219364.56140086972</v>
      </c>
      <c r="CM15">
        <v>0.11306934579145768</v>
      </c>
      <c r="CN15">
        <v>9009615.9146785773</v>
      </c>
      <c r="CO15" s="1">
        <v>4.6439195592920122</v>
      </c>
      <c r="CP15" s="1">
        <v>2.5584118895687085</v>
      </c>
      <c r="CQ15">
        <v>22.626927498876491</v>
      </c>
      <c r="CR15" s="65"/>
      <c r="CS15" s="33" t="s">
        <v>1509</v>
      </c>
    </row>
    <row r="16" spans="1:97">
      <c r="A16" s="20" t="s">
        <v>102</v>
      </c>
      <c r="B16" s="20" t="s">
        <v>102</v>
      </c>
      <c r="C16" s="20" t="s">
        <v>102</v>
      </c>
      <c r="D16" s="20">
        <v>0</v>
      </c>
      <c r="E16" s="21" t="s">
        <v>103</v>
      </c>
      <c r="F16" s="22" t="s">
        <v>179</v>
      </c>
      <c r="G16" s="28" t="s">
        <v>180</v>
      </c>
      <c r="H16" s="20" t="s">
        <v>106</v>
      </c>
      <c r="I16" s="20" t="s">
        <v>118</v>
      </c>
      <c r="J16" s="20" t="s">
        <v>118</v>
      </c>
      <c r="K16" s="20" t="s">
        <v>1222</v>
      </c>
      <c r="L16" s="20" t="s">
        <v>118</v>
      </c>
      <c r="M16" s="20" t="s">
        <v>118</v>
      </c>
      <c r="N16" s="24" t="s">
        <v>118</v>
      </c>
      <c r="O16" s="70">
        <v>7.3</v>
      </c>
      <c r="P16" s="24"/>
      <c r="Q16" s="24" t="s">
        <v>118</v>
      </c>
      <c r="R16" s="70">
        <v>48.98</v>
      </c>
      <c r="S16" s="33" t="s">
        <v>1222</v>
      </c>
      <c r="T16" s="33">
        <v>48.98</v>
      </c>
      <c r="U16" s="33">
        <v>7.3</v>
      </c>
      <c r="V16" s="33" t="b">
        <v>1</v>
      </c>
      <c r="W16" s="33"/>
      <c r="X16" s="24"/>
      <c r="Y16" s="20" t="s">
        <v>118</v>
      </c>
      <c r="Z16" s="20" t="s">
        <v>1433</v>
      </c>
      <c r="AA16" s="20" t="s">
        <v>148</v>
      </c>
      <c r="AB16" s="20" t="s">
        <v>118</v>
      </c>
      <c r="AC16" s="20" t="s">
        <v>118</v>
      </c>
      <c r="AD16" s="20" t="s">
        <v>180</v>
      </c>
      <c r="AE16" s="20" t="s">
        <v>127</v>
      </c>
      <c r="AF16" s="20" t="s">
        <v>116</v>
      </c>
      <c r="AG16" s="20" t="s">
        <v>117</v>
      </c>
      <c r="AH16" s="25">
        <v>1940088.7116311979</v>
      </c>
      <c r="AI16" s="25">
        <v>1935461.2561833335</v>
      </c>
      <c r="AJ16" s="25">
        <v>1996630.1175846152</v>
      </c>
      <c r="AK16" s="25">
        <v>2068039.1045285717</v>
      </c>
      <c r="AL16" s="25">
        <v>2021546.0246400002</v>
      </c>
      <c r="AM16" s="25">
        <v>100</v>
      </c>
      <c r="AN16" s="25">
        <v>100</v>
      </c>
      <c r="AO16" s="25">
        <v>100</v>
      </c>
      <c r="AP16" s="25">
        <v>100</v>
      </c>
      <c r="AQ16" s="25">
        <v>100</v>
      </c>
      <c r="AR16" s="25">
        <v>55.021590000000003</v>
      </c>
      <c r="AS16" s="25">
        <v>60</v>
      </c>
      <c r="AT16" s="25">
        <v>65</v>
      </c>
      <c r="AU16" s="25">
        <v>70</v>
      </c>
      <c r="AV16" s="25">
        <v>75</v>
      </c>
      <c r="AW16" s="25">
        <v>1067467.65655</v>
      </c>
      <c r="AX16" s="25">
        <v>1161276.7537100001</v>
      </c>
      <c r="AY16" s="25">
        <v>1297809.5764299999</v>
      </c>
      <c r="AZ16" s="25">
        <v>1447627.37317</v>
      </c>
      <c r="BA16" s="25">
        <v>1516159.5184800001</v>
      </c>
      <c r="BB16" s="25">
        <v>1940088.7116311979</v>
      </c>
      <c r="BC16" s="25">
        <v>1935461.2561833335</v>
      </c>
      <c r="BD16" s="25">
        <v>1996630.1175846152</v>
      </c>
      <c r="BE16" s="25">
        <v>2068039.1045285717</v>
      </c>
      <c r="BF16" s="25">
        <v>2021546.0246400002</v>
      </c>
      <c r="BG16" s="20"/>
      <c r="BH16" s="26">
        <v>0</v>
      </c>
      <c r="BI16" s="26">
        <v>0</v>
      </c>
      <c r="BJ16" s="26">
        <v>0.22937161869725167</v>
      </c>
      <c r="BK16" s="26">
        <v>0.22937161869725167</v>
      </c>
      <c r="BL16" s="26"/>
      <c r="BM16" s="20"/>
      <c r="BN16" s="60">
        <v>0.22937161869725167</v>
      </c>
      <c r="BO16" s="20"/>
      <c r="BP16" s="20">
        <v>0.5</v>
      </c>
      <c r="BQ16" s="20">
        <v>0.5</v>
      </c>
      <c r="BR16" s="20">
        <v>0</v>
      </c>
      <c r="BS16" s="20">
        <v>0</v>
      </c>
      <c r="BT16" s="20">
        <v>15</v>
      </c>
      <c r="BU16" s="20">
        <v>0</v>
      </c>
      <c r="BV16" s="20">
        <v>0</v>
      </c>
      <c r="BW16" s="20">
        <v>0</v>
      </c>
      <c r="BX16" s="20">
        <v>0</v>
      </c>
      <c r="BY16" s="20">
        <v>0</v>
      </c>
      <c r="BZ16" s="20">
        <v>0</v>
      </c>
      <c r="CA16" s="20" t="s">
        <v>118</v>
      </c>
      <c r="CB16" s="20">
        <v>0</v>
      </c>
      <c r="CC16" s="20">
        <v>0</v>
      </c>
      <c r="CD16" s="20">
        <v>0</v>
      </c>
      <c r="CE16" s="20">
        <v>0</v>
      </c>
      <c r="CF16" s="20">
        <v>0</v>
      </c>
      <c r="CG16" s="20">
        <v>0</v>
      </c>
      <c r="CH16" s="20">
        <v>0</v>
      </c>
      <c r="CI16" s="20">
        <v>0</v>
      </c>
      <c r="CJ16" s="20">
        <v>0</v>
      </c>
      <c r="CK16" s="20"/>
      <c r="CL16" s="1">
        <v>14162647.594907744</v>
      </c>
      <c r="CM16">
        <v>7.3</v>
      </c>
      <c r="CN16">
        <v>95025545.095696077</v>
      </c>
      <c r="CO16" s="1">
        <v>48.980000000000004</v>
      </c>
      <c r="CP16" s="1">
        <v>22.607013747593186</v>
      </c>
      <c r="CQ16">
        <v>3.0968511983004365</v>
      </c>
      <c r="CS16" s="33" t="s">
        <v>1509</v>
      </c>
    </row>
    <row r="17" spans="1:98">
      <c r="A17" s="20" t="s">
        <v>102</v>
      </c>
      <c r="B17" s="20" t="s">
        <v>102</v>
      </c>
      <c r="C17" s="20" t="s">
        <v>102</v>
      </c>
      <c r="D17" s="20">
        <v>0</v>
      </c>
      <c r="E17" s="21" t="s">
        <v>103</v>
      </c>
      <c r="F17" s="22" t="s">
        <v>181</v>
      </c>
      <c r="G17" s="28" t="s">
        <v>182</v>
      </c>
      <c r="H17" s="20" t="s">
        <v>164</v>
      </c>
      <c r="I17" s="20" t="s">
        <v>183</v>
      </c>
      <c r="J17" s="20" t="s">
        <v>184</v>
      </c>
      <c r="K17" s="20" t="s">
        <v>185</v>
      </c>
      <c r="L17" s="20" t="s">
        <v>186</v>
      </c>
      <c r="M17" s="20" t="s">
        <v>187</v>
      </c>
      <c r="N17" s="20">
        <v>0</v>
      </c>
      <c r="O17" s="33">
        <v>0.13</v>
      </c>
      <c r="P17" s="20"/>
      <c r="Q17" s="20">
        <v>0</v>
      </c>
      <c r="R17" s="33">
        <v>2.4700000000000002</v>
      </c>
      <c r="S17" s="33" t="s">
        <v>1222</v>
      </c>
      <c r="T17" s="33">
        <v>52.98</v>
      </c>
      <c r="U17" s="33">
        <v>7.29</v>
      </c>
      <c r="V17" s="33" t="b">
        <v>1</v>
      </c>
      <c r="W17" s="33"/>
      <c r="X17" s="20"/>
      <c r="Y17" s="20" t="s">
        <v>112</v>
      </c>
      <c r="Z17" s="20" t="s">
        <v>159</v>
      </c>
      <c r="AA17" s="20" t="s">
        <v>188</v>
      </c>
      <c r="AB17" s="20">
        <v>19</v>
      </c>
      <c r="AC17" s="20">
        <v>0</v>
      </c>
      <c r="AD17" s="20" t="s">
        <v>189</v>
      </c>
      <c r="AE17" s="20" t="s">
        <v>127</v>
      </c>
      <c r="AF17" s="20" t="s">
        <v>116</v>
      </c>
      <c r="AG17" s="20" t="s">
        <v>117</v>
      </c>
      <c r="AH17" s="25">
        <v>1940088.7115403241</v>
      </c>
      <c r="AI17" s="25">
        <v>1935461.2561666667</v>
      </c>
      <c r="AJ17" s="25">
        <v>1996630.1175384615</v>
      </c>
      <c r="AK17" s="25">
        <v>2068039.1045714281</v>
      </c>
      <c r="AL17" s="25">
        <v>2021546.024666667</v>
      </c>
      <c r="AM17" s="25">
        <v>10</v>
      </c>
      <c r="AN17" s="25">
        <v>10</v>
      </c>
      <c r="AO17" s="25">
        <v>10</v>
      </c>
      <c r="AP17" s="25">
        <v>10</v>
      </c>
      <c r="AQ17" s="25">
        <v>10</v>
      </c>
      <c r="AR17" s="25">
        <v>55.021590000000003</v>
      </c>
      <c r="AS17" s="25">
        <v>60</v>
      </c>
      <c r="AT17" s="25">
        <v>65</v>
      </c>
      <c r="AU17" s="25">
        <v>70</v>
      </c>
      <c r="AV17" s="25">
        <v>75</v>
      </c>
      <c r="AW17" s="25">
        <v>106746.76565</v>
      </c>
      <c r="AX17" s="25">
        <v>116127.67537</v>
      </c>
      <c r="AY17" s="25">
        <v>129780.95763999999</v>
      </c>
      <c r="AZ17" s="25">
        <v>144762.73731999999</v>
      </c>
      <c r="BA17" s="25">
        <v>151615.95185000001</v>
      </c>
      <c r="BB17" s="25">
        <v>194008.87115403244</v>
      </c>
      <c r="BC17" s="25">
        <v>193546.12561666666</v>
      </c>
      <c r="BD17" s="25">
        <v>199663.01175384613</v>
      </c>
      <c r="BE17" s="25">
        <v>206803.91045714286</v>
      </c>
      <c r="BF17" s="25">
        <v>202154.60246666669</v>
      </c>
      <c r="BG17" s="20"/>
      <c r="BH17" s="26">
        <v>0</v>
      </c>
      <c r="BI17" s="26">
        <v>0</v>
      </c>
      <c r="BJ17" s="26">
        <v>8.4897416955204505</v>
      </c>
      <c r="BK17" s="26">
        <v>8.4897416955204505</v>
      </c>
      <c r="BL17" s="26"/>
      <c r="BM17" s="20"/>
      <c r="BN17" s="60">
        <v>8.4897416955204505</v>
      </c>
      <c r="BO17" s="20"/>
      <c r="BP17" s="20">
        <v>30</v>
      </c>
      <c r="BQ17" s="20">
        <v>0</v>
      </c>
      <c r="BR17" s="20">
        <v>0</v>
      </c>
      <c r="BS17" s="20">
        <v>4.5</v>
      </c>
      <c r="BT17" s="20">
        <v>140</v>
      </c>
      <c r="BU17" s="20">
        <v>0.1</v>
      </c>
      <c r="BV17" s="20">
        <v>6.25</v>
      </c>
      <c r="BW17" s="20">
        <v>12.5</v>
      </c>
      <c r="BX17" s="20">
        <v>0</v>
      </c>
      <c r="BY17" s="20">
        <v>15</v>
      </c>
      <c r="BZ17" s="20">
        <v>0</v>
      </c>
      <c r="CA17" s="20" t="s">
        <v>118</v>
      </c>
      <c r="CB17" s="20">
        <v>0</v>
      </c>
      <c r="CC17" s="20">
        <v>0</v>
      </c>
      <c r="CD17" s="20">
        <v>0</v>
      </c>
      <c r="CE17" s="20">
        <v>0</v>
      </c>
      <c r="CF17" s="20">
        <v>0</v>
      </c>
      <c r="CG17" s="20">
        <v>0</v>
      </c>
      <c r="CH17" s="20">
        <v>0</v>
      </c>
      <c r="CI17" s="20">
        <v>0</v>
      </c>
      <c r="CJ17" s="20">
        <v>0</v>
      </c>
      <c r="CK17" s="20"/>
      <c r="CL17" s="1">
        <v>25221.153250024217</v>
      </c>
      <c r="CM17">
        <v>0.13</v>
      </c>
      <c r="CN17">
        <v>479201.91175046016</v>
      </c>
      <c r="CO17" s="1">
        <v>2.4700000000000002</v>
      </c>
      <c r="CP17" s="1">
        <v>2.6676000000000002</v>
      </c>
      <c r="CQ17">
        <v>20.52</v>
      </c>
      <c r="CS17" s="33" t="s">
        <v>1509</v>
      </c>
    </row>
    <row r="18" spans="1:98">
      <c r="A18" s="20" t="s">
        <v>102</v>
      </c>
      <c r="B18" s="20" t="s">
        <v>102</v>
      </c>
      <c r="C18" s="20" t="s">
        <v>102</v>
      </c>
      <c r="D18" s="20">
        <v>0</v>
      </c>
      <c r="E18" s="21" t="s">
        <v>103</v>
      </c>
      <c r="F18" s="22" t="s">
        <v>190</v>
      </c>
      <c r="G18" s="28" t="s">
        <v>191</v>
      </c>
      <c r="H18" s="20" t="s">
        <v>164</v>
      </c>
      <c r="I18" s="20" t="s">
        <v>183</v>
      </c>
      <c r="J18" s="20" t="s">
        <v>184</v>
      </c>
      <c r="K18" s="20" t="s">
        <v>185</v>
      </c>
      <c r="L18" s="20" t="s">
        <v>186</v>
      </c>
      <c r="M18" s="20" t="s">
        <v>187</v>
      </c>
      <c r="N18" s="20">
        <v>0</v>
      </c>
      <c r="O18" s="33">
        <v>0.13</v>
      </c>
      <c r="P18" s="20"/>
      <c r="Q18" s="20">
        <v>0</v>
      </c>
      <c r="R18" s="33">
        <v>2.4700000000000002</v>
      </c>
      <c r="S18" s="33" t="s">
        <v>1434</v>
      </c>
      <c r="T18" s="33">
        <v>306</v>
      </c>
      <c r="U18" s="33">
        <v>16</v>
      </c>
      <c r="V18" s="33" t="b">
        <v>1</v>
      </c>
      <c r="W18" s="33"/>
      <c r="X18" s="20"/>
      <c r="Y18" s="20" t="s">
        <v>112</v>
      </c>
      <c r="Z18" s="20" t="s">
        <v>159</v>
      </c>
      <c r="AA18" s="20" t="s">
        <v>188</v>
      </c>
      <c r="AB18" s="20">
        <v>19</v>
      </c>
      <c r="AC18" s="20">
        <v>0</v>
      </c>
      <c r="AD18" s="20" t="s">
        <v>192</v>
      </c>
      <c r="AE18" s="20" t="s">
        <v>127</v>
      </c>
      <c r="AF18" s="20" t="s">
        <v>116</v>
      </c>
      <c r="AG18" s="20" t="s">
        <v>117</v>
      </c>
      <c r="AH18" s="25">
        <v>2573730.4294246933</v>
      </c>
      <c r="AI18" s="25">
        <v>2580425.41</v>
      </c>
      <c r="AJ18" s="25">
        <v>2665242.6714285719</v>
      </c>
      <c r="AK18" s="25">
        <v>2761824.4424107145</v>
      </c>
      <c r="AL18" s="25">
        <v>2716542.2053571432</v>
      </c>
      <c r="AM18" s="25">
        <v>2.8</v>
      </c>
      <c r="AN18" s="25">
        <v>2.8</v>
      </c>
      <c r="AO18" s="25">
        <v>2.8</v>
      </c>
      <c r="AP18" s="25">
        <v>2.8</v>
      </c>
      <c r="AQ18" s="25">
        <v>2.8</v>
      </c>
      <c r="AR18" s="25">
        <v>42.066980000000001</v>
      </c>
      <c r="AS18" s="25">
        <v>50</v>
      </c>
      <c r="AT18" s="25">
        <v>65</v>
      </c>
      <c r="AU18" s="25">
        <v>80</v>
      </c>
      <c r="AV18" s="25">
        <v>100</v>
      </c>
      <c r="AW18" s="25">
        <v>30315.338619999999</v>
      </c>
      <c r="AX18" s="25">
        <v>36125.955739999998</v>
      </c>
      <c r="AY18" s="25">
        <v>48507.416620000004</v>
      </c>
      <c r="AZ18" s="25">
        <v>61864.867509999996</v>
      </c>
      <c r="BA18" s="25">
        <v>76063.181750000003</v>
      </c>
      <c r="BB18" s="25">
        <v>72064.452023891427</v>
      </c>
      <c r="BC18" s="25">
        <v>72251.911479999995</v>
      </c>
      <c r="BD18" s="25">
        <v>74626.794800000003</v>
      </c>
      <c r="BE18" s="25">
        <v>77331.084387499985</v>
      </c>
      <c r="BF18" s="25">
        <v>76063.181750000003</v>
      </c>
      <c r="BG18" s="20"/>
      <c r="BH18" s="26">
        <v>0</v>
      </c>
      <c r="BI18" s="26">
        <v>0</v>
      </c>
      <c r="BJ18" s="26">
        <v>8.4897416955204505</v>
      </c>
      <c r="BK18" s="26">
        <v>8.4897416955204505</v>
      </c>
      <c r="BL18" s="26"/>
      <c r="BM18" s="20"/>
      <c r="BN18" s="60">
        <v>8.4897416955204505</v>
      </c>
      <c r="BO18" s="20"/>
      <c r="BP18" s="20">
        <v>60</v>
      </c>
      <c r="BQ18" s="20">
        <v>0</v>
      </c>
      <c r="BR18" s="20">
        <v>0</v>
      </c>
      <c r="BS18" s="20">
        <v>12</v>
      </c>
      <c r="BT18" s="20">
        <v>140</v>
      </c>
      <c r="BU18" s="20">
        <v>0.1</v>
      </c>
      <c r="BV18" s="20">
        <v>6.25</v>
      </c>
      <c r="BW18" s="20">
        <v>12.5</v>
      </c>
      <c r="BX18" s="20">
        <v>0</v>
      </c>
      <c r="BY18" s="20">
        <v>20</v>
      </c>
      <c r="BZ18" s="20">
        <v>0</v>
      </c>
      <c r="CA18" s="20" t="s">
        <v>118</v>
      </c>
      <c r="CB18" s="20">
        <v>0</v>
      </c>
      <c r="CC18" s="20">
        <v>0</v>
      </c>
      <c r="CD18" s="20">
        <v>0</v>
      </c>
      <c r="CE18" s="20">
        <v>0</v>
      </c>
      <c r="CF18" s="20">
        <v>0</v>
      </c>
      <c r="CG18" s="20">
        <v>0</v>
      </c>
      <c r="CH18" s="20">
        <v>0</v>
      </c>
      <c r="CI18" s="20">
        <v>0</v>
      </c>
      <c r="CJ18" s="20">
        <v>0</v>
      </c>
      <c r="CK18" s="20"/>
      <c r="CL18" s="1">
        <v>9368.3787631058858</v>
      </c>
      <c r="CM18">
        <v>0.13</v>
      </c>
      <c r="CN18">
        <v>177999.19649901183</v>
      </c>
      <c r="CO18" s="1">
        <v>2.4700000000000002</v>
      </c>
      <c r="CP18" s="1">
        <v>2.6676000000000002</v>
      </c>
      <c r="CQ18">
        <v>20.52</v>
      </c>
      <c r="CS18" s="33" t="s">
        <v>1509</v>
      </c>
    </row>
    <row r="19" spans="1:98">
      <c r="A19" s="20" t="s">
        <v>102</v>
      </c>
      <c r="B19" s="20" t="s">
        <v>102</v>
      </c>
      <c r="C19" s="20" t="s">
        <v>102</v>
      </c>
      <c r="D19" s="20">
        <v>0</v>
      </c>
      <c r="E19" s="21" t="s">
        <v>103</v>
      </c>
      <c r="F19" s="22" t="s">
        <v>193</v>
      </c>
      <c r="G19" s="28" t="s">
        <v>194</v>
      </c>
      <c r="H19" s="20" t="s">
        <v>176</v>
      </c>
      <c r="I19" s="20" t="s">
        <v>144</v>
      </c>
      <c r="J19" s="20" t="s">
        <v>145</v>
      </c>
      <c r="K19" s="20" t="s">
        <v>146</v>
      </c>
      <c r="L19" s="20" t="s">
        <v>195</v>
      </c>
      <c r="M19" s="20" t="s">
        <v>111</v>
      </c>
      <c r="N19" s="24">
        <v>3200000</v>
      </c>
      <c r="O19" s="71">
        <v>5.6630828495748044E-3</v>
      </c>
      <c r="P19" s="20" t="s">
        <v>138</v>
      </c>
      <c r="Q19" s="24">
        <v>192000000</v>
      </c>
      <c r="R19" s="33">
        <v>0.33978497097448823</v>
      </c>
      <c r="S19" s="33" t="s">
        <v>1434</v>
      </c>
      <c r="T19" s="33">
        <v>498</v>
      </c>
      <c r="U19" s="33">
        <v>20</v>
      </c>
      <c r="V19" s="33" t="b">
        <v>1</v>
      </c>
      <c r="W19" s="33"/>
      <c r="X19" s="20" t="s">
        <v>138</v>
      </c>
      <c r="Y19" s="20">
        <v>1110</v>
      </c>
      <c r="Z19" s="20" t="s">
        <v>139</v>
      </c>
      <c r="AA19" s="20" t="s">
        <v>148</v>
      </c>
      <c r="AB19" s="20" t="s">
        <v>118</v>
      </c>
      <c r="AC19" s="20">
        <v>61</v>
      </c>
      <c r="AD19" s="20" t="s">
        <v>194</v>
      </c>
      <c r="AE19" s="20" t="s">
        <v>127</v>
      </c>
      <c r="AF19" s="20" t="s">
        <v>116</v>
      </c>
      <c r="AG19" s="20" t="s">
        <v>171</v>
      </c>
      <c r="AH19" s="25">
        <v>1900140.7224872999</v>
      </c>
      <c r="AI19" s="25">
        <v>1896735.1923750001</v>
      </c>
      <c r="AJ19" s="25">
        <v>1957892.878111111</v>
      </c>
      <c r="AK19" s="25">
        <v>2028938.2208888889</v>
      </c>
      <c r="AL19" s="25">
        <v>1984651.6776666667</v>
      </c>
      <c r="AM19" s="25">
        <v>10</v>
      </c>
      <c r="AN19" s="25">
        <v>10</v>
      </c>
      <c r="AO19" s="25">
        <v>10</v>
      </c>
      <c r="AP19" s="25">
        <v>10</v>
      </c>
      <c r="AQ19" s="25">
        <v>10</v>
      </c>
      <c r="AR19" s="25">
        <v>73.362120000000004</v>
      </c>
      <c r="AS19" s="25">
        <v>80</v>
      </c>
      <c r="AT19" s="25">
        <v>90</v>
      </c>
      <c r="AU19" s="25">
        <v>90</v>
      </c>
      <c r="AV19" s="25">
        <v>90</v>
      </c>
      <c r="AW19" s="25">
        <v>139398.3517</v>
      </c>
      <c r="AX19" s="25">
        <v>151738.81539</v>
      </c>
      <c r="AY19" s="25">
        <v>176210.35902999999</v>
      </c>
      <c r="AZ19" s="25">
        <v>182604.43987999999</v>
      </c>
      <c r="BA19" s="25">
        <v>178618.65098999999</v>
      </c>
      <c r="BB19" s="25">
        <v>190014.07224872996</v>
      </c>
      <c r="BC19" s="25">
        <v>189673.5192375</v>
      </c>
      <c r="BD19" s="25">
        <v>195789.28781111111</v>
      </c>
      <c r="BE19" s="25">
        <v>202893.82208888888</v>
      </c>
      <c r="BF19" s="25">
        <v>198465.16776666665</v>
      </c>
      <c r="BG19" s="20"/>
      <c r="BH19" s="26">
        <v>0</v>
      </c>
      <c r="BI19" s="26">
        <v>0</v>
      </c>
      <c r="BJ19" s="26">
        <v>0.37821385252109929</v>
      </c>
      <c r="BK19" s="26">
        <v>0.37821385252109929</v>
      </c>
      <c r="BL19" s="26"/>
      <c r="BM19" s="20"/>
      <c r="BN19" s="60">
        <v>0.37821385252109929</v>
      </c>
      <c r="BO19" s="20"/>
      <c r="BP19" s="20">
        <v>0.5</v>
      </c>
      <c r="BQ19" s="20">
        <v>0</v>
      </c>
      <c r="BR19" s="20">
        <v>0</v>
      </c>
      <c r="BS19" s="20">
        <v>0.5</v>
      </c>
      <c r="BT19" s="20">
        <v>3</v>
      </c>
      <c r="BU19" s="20">
        <v>0</v>
      </c>
      <c r="BV19" s="20">
        <v>0</v>
      </c>
      <c r="BW19" s="20">
        <v>0</v>
      </c>
      <c r="BX19" s="20">
        <v>0</v>
      </c>
      <c r="BY19" s="20">
        <v>0</v>
      </c>
      <c r="BZ19" s="20">
        <v>0</v>
      </c>
      <c r="CA19" s="20" t="s">
        <v>118</v>
      </c>
      <c r="CB19" s="20">
        <v>0</v>
      </c>
      <c r="CC19" s="20">
        <v>0</v>
      </c>
      <c r="CD19" s="20">
        <v>0</v>
      </c>
      <c r="CE19" s="20">
        <v>0</v>
      </c>
      <c r="CF19" s="20">
        <v>0</v>
      </c>
      <c r="CG19" s="20">
        <v>0</v>
      </c>
      <c r="CH19" s="20">
        <v>0</v>
      </c>
      <c r="CI19" s="20">
        <v>0</v>
      </c>
      <c r="CJ19" s="20">
        <v>0</v>
      </c>
      <c r="CK19" s="20"/>
      <c r="CL19" s="1">
        <v>250702.35588670828</v>
      </c>
      <c r="CM19">
        <v>1.3193883638183221</v>
      </c>
      <c r="CN19">
        <v>15042141.353202494</v>
      </c>
      <c r="CO19" s="1">
        <v>79.163301829099311</v>
      </c>
      <c r="CP19" s="1">
        <v>43.612368825777203</v>
      </c>
      <c r="CQ19">
        <v>33.054989737489123</v>
      </c>
      <c r="CS19" s="33" t="s">
        <v>1510</v>
      </c>
    </row>
    <row r="20" spans="1:98">
      <c r="A20" s="20" t="s">
        <v>102</v>
      </c>
      <c r="B20" s="20" t="s">
        <v>102</v>
      </c>
      <c r="C20" s="20" t="s">
        <v>102</v>
      </c>
      <c r="D20" s="20">
        <v>0</v>
      </c>
      <c r="E20" s="21" t="s">
        <v>103</v>
      </c>
      <c r="F20" s="22" t="s">
        <v>196</v>
      </c>
      <c r="G20" s="28" t="s">
        <v>197</v>
      </c>
      <c r="H20" s="20" t="s">
        <v>164</v>
      </c>
      <c r="I20" s="20" t="s">
        <v>144</v>
      </c>
      <c r="J20" s="20" t="s">
        <v>145</v>
      </c>
      <c r="K20" s="20" t="s">
        <v>146</v>
      </c>
      <c r="L20" s="20" t="s">
        <v>198</v>
      </c>
      <c r="M20" s="20" t="s">
        <v>111</v>
      </c>
      <c r="N20" s="20">
        <v>5400000</v>
      </c>
      <c r="O20" s="71">
        <v>9.5564523086574815E-3</v>
      </c>
      <c r="P20" s="20" t="s">
        <v>138</v>
      </c>
      <c r="Q20" s="20">
        <v>334000000</v>
      </c>
      <c r="R20" s="33">
        <v>0.59108427242437023</v>
      </c>
      <c r="S20" s="33" t="s">
        <v>1431</v>
      </c>
      <c r="T20" s="33">
        <v>300.98</v>
      </c>
      <c r="U20" s="33">
        <v>27.19</v>
      </c>
      <c r="V20" s="33" t="b">
        <v>1</v>
      </c>
      <c r="W20" s="33"/>
      <c r="X20" s="20" t="s">
        <v>138</v>
      </c>
      <c r="Y20" s="20">
        <v>1110</v>
      </c>
      <c r="Z20" s="20" t="s">
        <v>139</v>
      </c>
      <c r="AA20" s="20" t="s">
        <v>148</v>
      </c>
      <c r="AB20" s="20">
        <v>0</v>
      </c>
      <c r="AC20" s="20">
        <v>62</v>
      </c>
      <c r="AD20" s="20" t="s">
        <v>114</v>
      </c>
      <c r="AE20" s="20" t="s">
        <v>127</v>
      </c>
      <c r="AF20" s="20" t="s">
        <v>116</v>
      </c>
      <c r="AG20" s="20" t="s">
        <v>117</v>
      </c>
      <c r="AH20" s="25">
        <v>1940088.7116</v>
      </c>
      <c r="AI20" s="25">
        <v>1935461.2561999999</v>
      </c>
      <c r="AJ20" s="25">
        <v>1996630.1175999998</v>
      </c>
      <c r="AK20" s="25">
        <v>2068039.1044999999</v>
      </c>
      <c r="AL20" s="25">
        <v>2021546.0245999999</v>
      </c>
      <c r="AM20" s="25">
        <v>10</v>
      </c>
      <c r="AN20" s="25">
        <v>10</v>
      </c>
      <c r="AO20" s="25">
        <v>10</v>
      </c>
      <c r="AP20" s="25">
        <v>10</v>
      </c>
      <c r="AQ20" s="25">
        <v>10</v>
      </c>
      <c r="AR20" s="25">
        <v>100</v>
      </c>
      <c r="AS20" s="25">
        <v>100</v>
      </c>
      <c r="AT20" s="25">
        <v>100</v>
      </c>
      <c r="AU20" s="25">
        <v>100</v>
      </c>
      <c r="AV20" s="25">
        <v>100</v>
      </c>
      <c r="AW20" s="25">
        <v>194008.87116000001</v>
      </c>
      <c r="AX20" s="25">
        <v>193546.12562000001</v>
      </c>
      <c r="AY20" s="25">
        <v>199663.01175999999</v>
      </c>
      <c r="AZ20" s="25">
        <v>206803.91045</v>
      </c>
      <c r="BA20" s="25">
        <v>202154.60245999999</v>
      </c>
      <c r="BB20" s="25">
        <v>194008.87116000001</v>
      </c>
      <c r="BC20" s="25">
        <v>193546.12562000001</v>
      </c>
      <c r="BD20" s="25">
        <v>199663.01175999999</v>
      </c>
      <c r="BE20" s="25">
        <v>206803.91045</v>
      </c>
      <c r="BF20" s="25">
        <v>202154.60245999999</v>
      </c>
      <c r="BG20" s="20"/>
      <c r="BH20" s="26">
        <v>0</v>
      </c>
      <c r="BI20" s="26">
        <v>0</v>
      </c>
      <c r="BJ20" s="26">
        <v>0</v>
      </c>
      <c r="BK20" s="26">
        <v>20.526615748755678</v>
      </c>
      <c r="BL20" s="26"/>
      <c r="BM20" s="20"/>
      <c r="BN20" s="60">
        <v>20.526615748755678</v>
      </c>
      <c r="BO20" s="20"/>
      <c r="BP20" s="20">
        <v>10.5</v>
      </c>
      <c r="BQ20" s="20">
        <v>19.5</v>
      </c>
      <c r="BR20" s="20">
        <v>0</v>
      </c>
      <c r="BS20" s="20">
        <v>30</v>
      </c>
      <c r="BT20" s="20">
        <v>30</v>
      </c>
      <c r="BU20" s="20">
        <v>0</v>
      </c>
      <c r="BV20" s="20">
        <v>2</v>
      </c>
      <c r="BW20" s="20">
        <v>0</v>
      </c>
      <c r="BX20" s="20">
        <v>0</v>
      </c>
      <c r="BY20" s="20">
        <v>0</v>
      </c>
      <c r="BZ20" s="20">
        <v>0</v>
      </c>
      <c r="CA20" s="20" t="s">
        <v>118</v>
      </c>
      <c r="CB20" s="20">
        <v>0</v>
      </c>
      <c r="CC20" s="20">
        <v>0</v>
      </c>
      <c r="CD20" s="20">
        <v>0</v>
      </c>
      <c r="CE20" s="20">
        <v>0</v>
      </c>
      <c r="CF20" s="20">
        <v>0</v>
      </c>
      <c r="CG20" s="20">
        <v>0</v>
      </c>
      <c r="CH20" s="20">
        <v>0</v>
      </c>
      <c r="CI20" s="20">
        <v>0</v>
      </c>
      <c r="CJ20" s="20">
        <v>0</v>
      </c>
      <c r="CK20" s="20"/>
      <c r="CL20" s="1">
        <v>423060.22555882018</v>
      </c>
      <c r="CM20">
        <v>2.1806230974351708</v>
      </c>
      <c r="CN20">
        <v>26167058.395675175</v>
      </c>
      <c r="CO20" s="1">
        <v>134.87557676728647</v>
      </c>
      <c r="CP20" s="1">
        <v>74.3051800980097</v>
      </c>
      <c r="CQ20">
        <v>34.075205470127685</v>
      </c>
      <c r="CS20" s="33" t="s">
        <v>1506</v>
      </c>
    </row>
    <row r="21" spans="1:98">
      <c r="A21" s="20" t="s">
        <v>102</v>
      </c>
      <c r="B21" s="20" t="s">
        <v>123</v>
      </c>
      <c r="C21" s="20" t="s">
        <v>102</v>
      </c>
      <c r="D21" s="20">
        <v>0</v>
      </c>
      <c r="E21" s="21" t="s">
        <v>103</v>
      </c>
      <c r="F21" s="22" t="s">
        <v>199</v>
      </c>
      <c r="G21" s="28" t="s">
        <v>200</v>
      </c>
      <c r="H21" s="20" t="s">
        <v>118</v>
      </c>
      <c r="I21" s="20" t="s">
        <v>118</v>
      </c>
      <c r="J21" s="20" t="s">
        <v>118</v>
      </c>
      <c r="K21" s="20" t="s">
        <v>118</v>
      </c>
      <c r="L21" s="20" t="s">
        <v>118</v>
      </c>
      <c r="M21" s="20" t="s">
        <v>118</v>
      </c>
      <c r="N21" s="24" t="s">
        <v>118</v>
      </c>
      <c r="O21" s="70" t="s">
        <v>118</v>
      </c>
      <c r="P21" s="24"/>
      <c r="Q21" s="24" t="s">
        <v>118</v>
      </c>
      <c r="R21" s="70" t="s">
        <v>118</v>
      </c>
      <c r="S21" s="33">
        <v>0</v>
      </c>
      <c r="T21" s="33">
        <v>0</v>
      </c>
      <c r="U21" s="33">
        <v>0</v>
      </c>
      <c r="V21" s="33" t="e">
        <v>#VALUE!</v>
      </c>
      <c r="W21" s="33"/>
      <c r="X21" s="24"/>
      <c r="Y21" s="20" t="s">
        <v>118</v>
      </c>
      <c r="Z21" s="20" t="s">
        <v>118</v>
      </c>
      <c r="AA21" s="20" t="s">
        <v>118</v>
      </c>
      <c r="AB21" s="20" t="s">
        <v>118</v>
      </c>
      <c r="AC21" s="20" t="s">
        <v>118</v>
      </c>
      <c r="AD21" s="20" t="s">
        <v>200</v>
      </c>
      <c r="AE21" s="20" t="s">
        <v>127</v>
      </c>
      <c r="AF21" s="20" t="s">
        <v>116</v>
      </c>
      <c r="AG21" s="20" t="s">
        <v>171</v>
      </c>
      <c r="AH21" s="25">
        <v>1900140.72254</v>
      </c>
      <c r="AI21" s="25">
        <v>1896735.19242</v>
      </c>
      <c r="AJ21" s="25">
        <v>1957892.8781300001</v>
      </c>
      <c r="AK21" s="25">
        <v>2028938.22086</v>
      </c>
      <c r="AL21" s="25">
        <v>1984651.67765</v>
      </c>
      <c r="AM21" s="25">
        <v>100</v>
      </c>
      <c r="AN21" s="25">
        <v>100</v>
      </c>
      <c r="AO21" s="25">
        <v>100</v>
      </c>
      <c r="AP21" s="25">
        <v>100</v>
      </c>
      <c r="AQ21" s="25">
        <v>100</v>
      </c>
      <c r="AR21" s="25">
        <v>100</v>
      </c>
      <c r="AS21" s="25">
        <v>100</v>
      </c>
      <c r="AT21" s="25">
        <v>100</v>
      </c>
      <c r="AU21" s="25">
        <v>100</v>
      </c>
      <c r="AV21" s="25">
        <v>100</v>
      </c>
      <c r="AW21" s="25">
        <v>1900140.72254</v>
      </c>
      <c r="AX21" s="25">
        <v>1896735.19242</v>
      </c>
      <c r="AY21" s="25">
        <v>1957892.8781300001</v>
      </c>
      <c r="AZ21" s="25">
        <v>2028938.22086</v>
      </c>
      <c r="BA21" s="25">
        <v>1984651.67765</v>
      </c>
      <c r="BB21" s="25">
        <v>1900140.72254</v>
      </c>
      <c r="BC21" s="25">
        <v>1896735.19242</v>
      </c>
      <c r="BD21" s="25">
        <v>1957892.8781300001</v>
      </c>
      <c r="BE21" s="25">
        <v>2028938.22086</v>
      </c>
      <c r="BF21" s="25">
        <v>1984651.67765</v>
      </c>
      <c r="BG21" s="20"/>
      <c r="BH21" s="26">
        <v>0</v>
      </c>
      <c r="BI21" s="26">
        <v>0</v>
      </c>
      <c r="BJ21" s="26">
        <v>0.64323780025968402</v>
      </c>
      <c r="BK21" s="26">
        <v>0.88258209803072918</v>
      </c>
      <c r="BL21" s="26"/>
      <c r="BM21" s="20"/>
      <c r="BN21" s="60">
        <v>0.88258209803072918</v>
      </c>
      <c r="BO21" s="20"/>
      <c r="BP21" s="20">
        <v>0.2</v>
      </c>
      <c r="BQ21" s="20">
        <v>0</v>
      </c>
      <c r="BR21" s="20">
        <v>0</v>
      </c>
      <c r="BS21" s="20">
        <v>0</v>
      </c>
      <c r="BT21" s="20">
        <v>1.8</v>
      </c>
      <c r="BU21" s="20">
        <v>0</v>
      </c>
      <c r="BV21" s="20">
        <v>0.3</v>
      </c>
      <c r="BW21" s="20">
        <v>2.1</v>
      </c>
      <c r="BX21" s="20">
        <v>0</v>
      </c>
      <c r="BY21" s="20">
        <v>0.15</v>
      </c>
      <c r="BZ21" s="20">
        <v>0</v>
      </c>
      <c r="CA21" s="20" t="s">
        <v>118</v>
      </c>
      <c r="CB21" s="20">
        <v>0</v>
      </c>
      <c r="CC21" s="20">
        <v>0</v>
      </c>
      <c r="CD21" s="20">
        <v>0</v>
      </c>
      <c r="CE21" s="20">
        <v>0</v>
      </c>
      <c r="CF21" s="20">
        <v>0</v>
      </c>
      <c r="CG21" s="20">
        <v>0</v>
      </c>
      <c r="CH21" s="20">
        <v>0</v>
      </c>
      <c r="CI21" s="20">
        <v>0</v>
      </c>
      <c r="CJ21" s="20">
        <v>0</v>
      </c>
      <c r="CK21" s="20"/>
      <c r="CL21" s="1" t="e">
        <v>#VALUE!</v>
      </c>
      <c r="CM21" t="e">
        <v>#VALUE!</v>
      </c>
      <c r="CN21" t="e">
        <v>#VALUE!</v>
      </c>
      <c r="CO21" s="1" t="e">
        <v>#VALUE!</v>
      </c>
      <c r="CP21" s="1" t="e">
        <v>#VALUE!</v>
      </c>
      <c r="CQ21" t="e">
        <v>#VALUE!</v>
      </c>
      <c r="CS21" s="33" t="s">
        <v>1509</v>
      </c>
    </row>
    <row r="22" spans="1:98">
      <c r="A22" s="20" t="s">
        <v>102</v>
      </c>
      <c r="B22" s="20" t="s">
        <v>102</v>
      </c>
      <c r="C22" s="20" t="s">
        <v>102</v>
      </c>
      <c r="D22" s="20">
        <v>0</v>
      </c>
      <c r="E22" s="21" t="s">
        <v>103</v>
      </c>
      <c r="F22" s="22" t="s">
        <v>201</v>
      </c>
      <c r="G22" s="28" t="s">
        <v>202</v>
      </c>
      <c r="H22" s="20" t="s">
        <v>106</v>
      </c>
      <c r="I22" s="20" t="s">
        <v>118</v>
      </c>
      <c r="J22" s="20" t="s">
        <v>118</v>
      </c>
      <c r="K22" s="20" t="s">
        <v>1222</v>
      </c>
      <c r="L22" s="20" t="s">
        <v>118</v>
      </c>
      <c r="M22" s="20" t="s">
        <v>118</v>
      </c>
      <c r="N22" s="24" t="s">
        <v>118</v>
      </c>
      <c r="O22" s="70">
        <v>1.83</v>
      </c>
      <c r="P22" s="24"/>
      <c r="Q22" s="24" t="s">
        <v>118</v>
      </c>
      <c r="R22" s="70">
        <v>48.72</v>
      </c>
      <c r="S22" s="33" t="s">
        <v>1222</v>
      </c>
      <c r="T22" s="33">
        <v>48.72</v>
      </c>
      <c r="U22" s="33">
        <v>1.83</v>
      </c>
      <c r="V22" s="33" t="b">
        <v>1</v>
      </c>
      <c r="W22" s="33"/>
      <c r="X22" s="24"/>
      <c r="Y22" s="20" t="s">
        <v>118</v>
      </c>
      <c r="Z22" s="20" t="s">
        <v>1433</v>
      </c>
      <c r="AA22" s="20" t="s">
        <v>148</v>
      </c>
      <c r="AB22" s="20" t="s">
        <v>118</v>
      </c>
      <c r="AC22" s="20" t="s">
        <v>118</v>
      </c>
      <c r="AD22" s="20" t="s">
        <v>202</v>
      </c>
      <c r="AE22" s="20" t="s">
        <v>127</v>
      </c>
      <c r="AF22" s="20" t="s">
        <v>116</v>
      </c>
      <c r="AG22" s="20" t="s">
        <v>117</v>
      </c>
      <c r="AH22" s="25">
        <v>1900140.7225000001</v>
      </c>
      <c r="AI22" s="25">
        <v>1896735.1924166668</v>
      </c>
      <c r="AJ22" s="25">
        <v>1957892.8781666667</v>
      </c>
      <c r="AK22" s="25">
        <v>2028938.2208333334</v>
      </c>
      <c r="AL22" s="25">
        <v>1984651.6776666667</v>
      </c>
      <c r="AM22" s="25">
        <v>20</v>
      </c>
      <c r="AN22" s="25">
        <v>20</v>
      </c>
      <c r="AO22" s="25">
        <v>20</v>
      </c>
      <c r="AP22" s="25">
        <v>20</v>
      </c>
      <c r="AQ22" s="25">
        <v>20</v>
      </c>
      <c r="AR22" s="25">
        <v>60</v>
      </c>
      <c r="AS22" s="25">
        <v>60</v>
      </c>
      <c r="AT22" s="25">
        <v>60</v>
      </c>
      <c r="AU22" s="25">
        <v>60</v>
      </c>
      <c r="AV22" s="25">
        <v>60</v>
      </c>
      <c r="AW22" s="25">
        <v>228016.8867</v>
      </c>
      <c r="AX22" s="25">
        <v>227608.22309000001</v>
      </c>
      <c r="AY22" s="25">
        <v>234947.14538</v>
      </c>
      <c r="AZ22" s="25">
        <v>243472.5865</v>
      </c>
      <c r="BA22" s="25">
        <v>238158.20131999999</v>
      </c>
      <c r="BB22" s="25">
        <v>380028.14449999999</v>
      </c>
      <c r="BC22" s="25">
        <v>379347.03848333337</v>
      </c>
      <c r="BD22" s="25">
        <v>391578.57563333336</v>
      </c>
      <c r="BE22" s="25">
        <v>405787.64416666667</v>
      </c>
      <c r="BF22" s="25">
        <v>396930.33553333336</v>
      </c>
      <c r="BG22" s="20"/>
      <c r="BH22" s="26">
        <v>0</v>
      </c>
      <c r="BI22" s="26">
        <v>0</v>
      </c>
      <c r="BJ22" s="26">
        <v>0</v>
      </c>
      <c r="BK22" s="26">
        <v>0</v>
      </c>
      <c r="BL22" s="26">
        <v>1E-35</v>
      </c>
      <c r="BM22" s="20" t="s">
        <v>203</v>
      </c>
      <c r="BN22" s="60">
        <v>1E-35</v>
      </c>
      <c r="BO22" s="20"/>
      <c r="BP22" s="20">
        <v>0</v>
      </c>
      <c r="BQ22" s="20">
        <v>0</v>
      </c>
      <c r="BR22" s="20">
        <v>0</v>
      </c>
      <c r="BS22" s="20">
        <v>0</v>
      </c>
      <c r="BT22" s="20">
        <v>1.2</v>
      </c>
      <c r="BU22" s="20">
        <v>0</v>
      </c>
      <c r="BV22" s="20">
        <v>0</v>
      </c>
      <c r="BW22" s="20">
        <v>0</v>
      </c>
      <c r="BX22" s="20">
        <v>0</v>
      </c>
      <c r="BY22" s="20">
        <v>0</v>
      </c>
      <c r="BZ22" s="20">
        <v>0</v>
      </c>
      <c r="CA22" s="20" t="s">
        <v>118</v>
      </c>
      <c r="CB22" s="20">
        <v>0</v>
      </c>
      <c r="CC22" s="20">
        <v>0</v>
      </c>
      <c r="CD22" s="20">
        <v>0</v>
      </c>
      <c r="CE22" s="20">
        <v>0</v>
      </c>
      <c r="CF22" s="20">
        <v>0</v>
      </c>
      <c r="CG22" s="20">
        <v>0</v>
      </c>
      <c r="CH22" s="20">
        <v>0</v>
      </c>
      <c r="CI22" s="20">
        <v>0</v>
      </c>
      <c r="CJ22" s="20">
        <v>0</v>
      </c>
      <c r="CK22" s="20"/>
      <c r="CL22" s="1">
        <v>695451.50443500001</v>
      </c>
      <c r="CM22">
        <v>1.83</v>
      </c>
      <c r="CN22">
        <v>18514971.200039998</v>
      </c>
      <c r="CO22" s="1">
        <v>48.719999999999992</v>
      </c>
      <c r="CP22" s="1">
        <v>22.487009182987745</v>
      </c>
      <c r="CQ22">
        <v>12.287983160102591</v>
      </c>
      <c r="CS22" s="33" t="s">
        <v>1510</v>
      </c>
    </row>
    <row r="23" spans="1:98">
      <c r="A23" s="20" t="s">
        <v>102</v>
      </c>
      <c r="B23" s="20" t="s">
        <v>102</v>
      </c>
      <c r="C23" s="20" t="s">
        <v>102</v>
      </c>
      <c r="D23" s="20">
        <v>0</v>
      </c>
      <c r="E23" s="21" t="s">
        <v>103</v>
      </c>
      <c r="F23" s="22" t="s">
        <v>204</v>
      </c>
      <c r="G23" s="28" t="s">
        <v>205</v>
      </c>
      <c r="H23" s="20" t="s">
        <v>153</v>
      </c>
      <c r="I23" s="20" t="s">
        <v>144</v>
      </c>
      <c r="J23" s="20" t="s">
        <v>145</v>
      </c>
      <c r="K23" s="20" t="s">
        <v>146</v>
      </c>
      <c r="L23" s="20" t="s">
        <v>206</v>
      </c>
      <c r="M23" s="20" t="s">
        <v>111</v>
      </c>
      <c r="N23" s="24">
        <v>6000000</v>
      </c>
      <c r="O23" s="71">
        <v>1.0618280342952759E-2</v>
      </c>
      <c r="P23" s="20" t="s">
        <v>138</v>
      </c>
      <c r="Q23" s="24">
        <v>64000000</v>
      </c>
      <c r="R23" s="33">
        <v>0.11326165699149608</v>
      </c>
      <c r="S23" s="33" t="e">
        <v>#N/A</v>
      </c>
      <c r="T23" s="33" t="e">
        <v>#N/A</v>
      </c>
      <c r="U23" s="33" t="e">
        <v>#N/A</v>
      </c>
      <c r="V23" s="33" t="e">
        <v>#N/A</v>
      </c>
      <c r="W23" s="33"/>
      <c r="X23" s="20" t="s">
        <v>138</v>
      </c>
      <c r="Y23" s="20">
        <v>1110</v>
      </c>
      <c r="Z23" s="20" t="s">
        <v>139</v>
      </c>
      <c r="AA23" s="20" t="s">
        <v>148</v>
      </c>
      <c r="AB23" s="20" t="s">
        <v>118</v>
      </c>
      <c r="AC23" s="20">
        <v>11</v>
      </c>
      <c r="AD23" s="20" t="s">
        <v>178</v>
      </c>
      <c r="AE23" s="20" t="s">
        <v>115</v>
      </c>
      <c r="AF23" s="20" t="s">
        <v>160</v>
      </c>
      <c r="AG23" s="20" t="e">
        <v>#N/A</v>
      </c>
      <c r="AH23" s="25">
        <v>1940088.7116253446</v>
      </c>
      <c r="AI23" s="25">
        <v>1935461.2561749998</v>
      </c>
      <c r="AJ23" s="25">
        <v>1996630.1175882353</v>
      </c>
      <c r="AK23" s="25">
        <v>2068039.1045333333</v>
      </c>
      <c r="AL23" s="25">
        <v>2021546.0246315792</v>
      </c>
      <c r="AM23" s="25">
        <v>100</v>
      </c>
      <c r="AN23" s="25">
        <v>100</v>
      </c>
      <c r="AO23" s="25">
        <v>100</v>
      </c>
      <c r="AP23" s="25">
        <v>100</v>
      </c>
      <c r="AQ23" s="25">
        <v>100</v>
      </c>
      <c r="AR23" s="25">
        <v>75.796120000000002</v>
      </c>
      <c r="AS23" s="25">
        <v>80</v>
      </c>
      <c r="AT23" s="25">
        <v>85</v>
      </c>
      <c r="AU23" s="25">
        <v>90</v>
      </c>
      <c r="AV23" s="25">
        <v>95</v>
      </c>
      <c r="AW23" s="25">
        <v>1470511.9679700001</v>
      </c>
      <c r="AX23" s="25">
        <v>1548369.0049399999</v>
      </c>
      <c r="AY23" s="25">
        <v>1697135.5999499999</v>
      </c>
      <c r="AZ23" s="25">
        <v>1861235.19408</v>
      </c>
      <c r="BA23" s="25">
        <v>1920468.7234</v>
      </c>
      <c r="BB23" s="25">
        <v>1940088.7116253446</v>
      </c>
      <c r="BC23" s="25">
        <v>1935461.2561749998</v>
      </c>
      <c r="BD23" s="25">
        <v>1996630.1175882353</v>
      </c>
      <c r="BE23" s="25">
        <v>2068039.1045333333</v>
      </c>
      <c r="BF23" s="25">
        <v>2021546.0246315792</v>
      </c>
      <c r="BG23" s="20"/>
      <c r="BH23" s="26" t="s">
        <v>118</v>
      </c>
      <c r="BI23" s="26" t="s">
        <v>118</v>
      </c>
      <c r="BJ23" s="26" t="s">
        <v>118</v>
      </c>
      <c r="BK23" s="26" t="s">
        <v>118</v>
      </c>
      <c r="BL23" s="26">
        <v>1E-35</v>
      </c>
      <c r="BM23" s="20" t="s">
        <v>203</v>
      </c>
      <c r="BN23" s="60">
        <v>1E-35</v>
      </c>
      <c r="BO23" s="20"/>
      <c r="BP23" s="20">
        <v>0.1</v>
      </c>
      <c r="BQ23" s="20">
        <v>0</v>
      </c>
      <c r="BR23" s="20">
        <v>0</v>
      </c>
      <c r="BS23" s="20">
        <v>0</v>
      </c>
      <c r="BT23" s="20">
        <v>1.2</v>
      </c>
      <c r="BU23" s="20">
        <v>0</v>
      </c>
      <c r="BV23" s="20">
        <v>0</v>
      </c>
      <c r="BW23" s="20">
        <v>0</v>
      </c>
      <c r="BX23" s="20">
        <v>0</v>
      </c>
      <c r="BY23" s="20">
        <v>0</v>
      </c>
      <c r="BZ23" s="20">
        <v>0</v>
      </c>
      <c r="CA23" s="20" t="s">
        <v>118</v>
      </c>
      <c r="CB23" s="20">
        <v>0</v>
      </c>
      <c r="CC23" s="20">
        <v>0</v>
      </c>
      <c r="CD23" s="20">
        <v>0</v>
      </c>
      <c r="CE23" s="20">
        <v>0</v>
      </c>
      <c r="CF23" s="20">
        <v>0</v>
      </c>
      <c r="CG23" s="20">
        <v>0</v>
      </c>
      <c r="CH23" s="20">
        <v>0</v>
      </c>
      <c r="CI23" s="20">
        <v>0</v>
      </c>
      <c r="CJ23" s="20">
        <v>0</v>
      </c>
      <c r="CK23" s="20"/>
      <c r="CL23" s="1">
        <v>470066.91728757805</v>
      </c>
      <c r="CM23">
        <v>0.24229145526740936</v>
      </c>
      <c r="CN23">
        <v>5014047.1177341649</v>
      </c>
      <c r="CO23" s="1">
        <v>2.5844421895190326</v>
      </c>
      <c r="CP23" s="1">
        <v>1.4238118341947592</v>
      </c>
      <c r="CQ23">
        <v>5.8764426199980653</v>
      </c>
      <c r="CS23" s="33" t="s">
        <v>1510</v>
      </c>
    </row>
    <row r="24" spans="1:98">
      <c r="A24" s="20" t="s">
        <v>102</v>
      </c>
      <c r="B24" s="20" t="s">
        <v>102</v>
      </c>
      <c r="C24" s="20" t="s">
        <v>102</v>
      </c>
      <c r="D24" s="20">
        <v>0</v>
      </c>
      <c r="E24" s="21" t="s">
        <v>103</v>
      </c>
      <c r="F24" s="22" t="s">
        <v>207</v>
      </c>
      <c r="G24" s="23" t="s">
        <v>208</v>
      </c>
      <c r="H24" s="20" t="s">
        <v>176</v>
      </c>
      <c r="I24" s="20" t="s">
        <v>144</v>
      </c>
      <c r="J24" s="20" t="s">
        <v>145</v>
      </c>
      <c r="K24" s="20" t="s">
        <v>146</v>
      </c>
      <c r="L24" s="20" t="s">
        <v>177</v>
      </c>
      <c r="M24" s="20" t="s">
        <v>111</v>
      </c>
      <c r="N24" s="24">
        <v>2800000</v>
      </c>
      <c r="O24" s="71">
        <v>4.9551974933779537E-3</v>
      </c>
      <c r="P24" s="20" t="s">
        <v>138</v>
      </c>
      <c r="Q24" s="24">
        <v>115000000</v>
      </c>
      <c r="R24" s="33">
        <v>0.20351703990659453</v>
      </c>
      <c r="S24" s="33" t="s">
        <v>1434</v>
      </c>
      <c r="T24" s="33">
        <v>89</v>
      </c>
      <c r="U24" s="33">
        <v>2.2999999999999998</v>
      </c>
      <c r="V24" s="33" t="b">
        <v>1</v>
      </c>
      <c r="W24" s="33"/>
      <c r="X24" s="20" t="s">
        <v>138</v>
      </c>
      <c r="Y24" s="20">
        <v>1110</v>
      </c>
      <c r="Z24" s="20" t="s">
        <v>139</v>
      </c>
      <c r="AA24" s="20" t="s">
        <v>148</v>
      </c>
      <c r="AB24" s="20" t="s">
        <v>118</v>
      </c>
      <c r="AC24" s="20">
        <v>42</v>
      </c>
      <c r="AD24" s="20" t="s">
        <v>178</v>
      </c>
      <c r="AE24" s="20" t="s">
        <v>115</v>
      </c>
      <c r="AF24" s="20" t="s">
        <v>116</v>
      </c>
      <c r="AG24" s="20" t="s">
        <v>117</v>
      </c>
      <c r="AH24" s="25">
        <v>1940088.7116253446</v>
      </c>
      <c r="AI24" s="25">
        <v>1935461.2561749998</v>
      </c>
      <c r="AJ24" s="25">
        <v>1996630.1175882353</v>
      </c>
      <c r="AK24" s="25">
        <v>2068039.1045333333</v>
      </c>
      <c r="AL24" s="25">
        <v>2021546.0246315792</v>
      </c>
      <c r="AM24" s="25">
        <v>100</v>
      </c>
      <c r="AN24" s="25">
        <v>100</v>
      </c>
      <c r="AO24" s="25">
        <v>100</v>
      </c>
      <c r="AP24" s="25">
        <v>100</v>
      </c>
      <c r="AQ24" s="25">
        <v>100</v>
      </c>
      <c r="AR24" s="25">
        <v>75.796120000000002</v>
      </c>
      <c r="AS24" s="25">
        <v>80</v>
      </c>
      <c r="AT24" s="25">
        <v>85</v>
      </c>
      <c r="AU24" s="25">
        <v>90</v>
      </c>
      <c r="AV24" s="25">
        <v>95</v>
      </c>
      <c r="AW24" s="25">
        <v>1470511.9679700001</v>
      </c>
      <c r="AX24" s="25">
        <v>1548369.0049399999</v>
      </c>
      <c r="AY24" s="25">
        <v>1697135.5999499999</v>
      </c>
      <c r="AZ24" s="25">
        <v>1861235.19408</v>
      </c>
      <c r="BA24" s="25">
        <v>1920468.7234</v>
      </c>
      <c r="BB24" s="25">
        <v>1940088.7116253446</v>
      </c>
      <c r="BC24" s="25">
        <v>1935461.2561749998</v>
      </c>
      <c r="BD24" s="25">
        <v>1996630.1175882353</v>
      </c>
      <c r="BE24" s="25">
        <v>2068039.1045333333</v>
      </c>
      <c r="BF24" s="25">
        <v>2021546.0246315792</v>
      </c>
      <c r="BG24" s="20"/>
      <c r="BH24" s="26">
        <v>0</v>
      </c>
      <c r="BI24" s="26">
        <v>0</v>
      </c>
      <c r="BJ24" s="26">
        <v>2.2514320276996318</v>
      </c>
      <c r="BK24" s="26">
        <v>2.2514320276996318</v>
      </c>
      <c r="BL24" s="26"/>
      <c r="BM24" s="20"/>
      <c r="BN24" s="60">
        <v>2.2514320276996318</v>
      </c>
      <c r="BO24" s="20"/>
      <c r="BP24" s="20">
        <v>0</v>
      </c>
      <c r="BQ24" s="20">
        <v>0</v>
      </c>
      <c r="BR24" s="20">
        <v>0</v>
      </c>
      <c r="BS24" s="20">
        <v>53.1</v>
      </c>
      <c r="BT24" s="20">
        <v>82.6</v>
      </c>
      <c r="BU24" s="20">
        <v>0</v>
      </c>
      <c r="BV24" s="20">
        <v>2</v>
      </c>
      <c r="BW24" s="20">
        <v>0</v>
      </c>
      <c r="BX24" s="20">
        <v>0</v>
      </c>
      <c r="BY24" s="20">
        <v>0</v>
      </c>
      <c r="BZ24" s="20">
        <v>0</v>
      </c>
      <c r="CA24" s="20" t="s">
        <v>118</v>
      </c>
      <c r="CB24" s="20">
        <v>0</v>
      </c>
      <c r="CC24" s="20">
        <v>0</v>
      </c>
      <c r="CD24" s="20">
        <v>0</v>
      </c>
      <c r="CE24" s="20">
        <v>0</v>
      </c>
      <c r="CF24" s="20">
        <v>0</v>
      </c>
      <c r="CG24" s="20">
        <v>0</v>
      </c>
      <c r="CH24" s="20">
        <v>0</v>
      </c>
      <c r="CI24" s="20">
        <v>0</v>
      </c>
      <c r="CJ24" s="20">
        <v>0</v>
      </c>
      <c r="CK24" s="20"/>
      <c r="CL24" s="1">
        <v>219364.56140086972</v>
      </c>
      <c r="CM24">
        <v>0.11306934579145768</v>
      </c>
      <c r="CN24">
        <v>9009615.9146785773</v>
      </c>
      <c r="CO24" s="1">
        <v>4.6439195592920122</v>
      </c>
      <c r="CP24" s="1">
        <v>2.5584118895687085</v>
      </c>
      <c r="CQ24">
        <v>22.626927498876491</v>
      </c>
      <c r="CS24" s="33" t="s">
        <v>1509</v>
      </c>
    </row>
    <row r="25" spans="1:98">
      <c r="A25" s="20" t="s">
        <v>102</v>
      </c>
      <c r="B25" s="20" t="s">
        <v>102</v>
      </c>
      <c r="C25" s="20" t="s">
        <v>102</v>
      </c>
      <c r="D25" s="20">
        <v>0</v>
      </c>
      <c r="E25" s="21" t="s">
        <v>103</v>
      </c>
      <c r="F25" s="22" t="s">
        <v>209</v>
      </c>
      <c r="G25" s="23" t="s">
        <v>210</v>
      </c>
      <c r="H25" s="20" t="s">
        <v>176</v>
      </c>
      <c r="I25" s="20" t="s">
        <v>144</v>
      </c>
      <c r="J25" s="20" t="s">
        <v>145</v>
      </c>
      <c r="K25" s="20" t="s">
        <v>146</v>
      </c>
      <c r="L25" s="20" t="s">
        <v>177</v>
      </c>
      <c r="M25" s="20" t="s">
        <v>111</v>
      </c>
      <c r="N25" s="24">
        <v>2800000</v>
      </c>
      <c r="O25" s="71">
        <v>4.9551974933779537E-3</v>
      </c>
      <c r="P25" s="20" t="s">
        <v>138</v>
      </c>
      <c r="Q25" s="24">
        <v>115000000</v>
      </c>
      <c r="R25" s="33">
        <v>0.20351703990659453</v>
      </c>
      <c r="S25" s="33" t="s">
        <v>1434</v>
      </c>
      <c r="T25" s="33">
        <v>89</v>
      </c>
      <c r="U25" s="33">
        <v>2.2999999999999998</v>
      </c>
      <c r="V25" s="33" t="b">
        <v>1</v>
      </c>
      <c r="W25" s="33"/>
      <c r="X25" s="20" t="s">
        <v>138</v>
      </c>
      <c r="Y25" s="20">
        <v>1110</v>
      </c>
      <c r="Z25" s="20" t="s">
        <v>139</v>
      </c>
      <c r="AA25" s="20" t="s">
        <v>148</v>
      </c>
      <c r="AB25" s="20" t="s">
        <v>118</v>
      </c>
      <c r="AC25" s="20">
        <v>42</v>
      </c>
      <c r="AD25" s="20" t="s">
        <v>178</v>
      </c>
      <c r="AE25" s="20" t="s">
        <v>115</v>
      </c>
      <c r="AF25" s="20" t="s">
        <v>122</v>
      </c>
      <c r="AG25" s="20" t="s">
        <v>117</v>
      </c>
      <c r="AH25" s="25">
        <v>2573730.4292299999</v>
      </c>
      <c r="AI25" s="25">
        <v>2580425.4097099998</v>
      </c>
      <c r="AJ25" s="25">
        <v>2665242.6715199999</v>
      </c>
      <c r="AK25" s="25">
        <v>2761824.44257</v>
      </c>
      <c r="AL25" s="25">
        <v>2716542.2052199999</v>
      </c>
      <c r="AM25" s="25">
        <v>14.91</v>
      </c>
      <c r="AN25" s="25">
        <v>14.91</v>
      </c>
      <c r="AO25" s="25">
        <v>14.91</v>
      </c>
      <c r="AP25" s="25">
        <v>14.91</v>
      </c>
      <c r="AQ25" s="25">
        <v>14.91</v>
      </c>
      <c r="AR25" s="25">
        <v>92.361109999999996</v>
      </c>
      <c r="AS25" s="25">
        <v>92.361109999999996</v>
      </c>
      <c r="AT25" s="25">
        <v>92.361109999999996</v>
      </c>
      <c r="AU25" s="25">
        <v>92.361109999999996</v>
      </c>
      <c r="AV25" s="25">
        <v>92.361109999999996</v>
      </c>
      <c r="AW25" s="25">
        <v>354429.48553312873</v>
      </c>
      <c r="AX25" s="25">
        <v>355351.45407351339</v>
      </c>
      <c r="AY25" s="25">
        <v>367031.67439738032</v>
      </c>
      <c r="AZ25" s="25">
        <v>380331.99017107661</v>
      </c>
      <c r="BA25" s="25">
        <v>374096.15447302681</v>
      </c>
      <c r="BB25" s="25">
        <v>383743.206998193</v>
      </c>
      <c r="BC25" s="25">
        <v>384741.42858776101</v>
      </c>
      <c r="BD25" s="25">
        <v>397387.68232363201</v>
      </c>
      <c r="BE25" s="25">
        <v>411788.02438718703</v>
      </c>
      <c r="BF25" s="25">
        <v>405036.44279830199</v>
      </c>
      <c r="BG25" s="20"/>
      <c r="BH25" s="26">
        <v>18.569251880962874</v>
      </c>
      <c r="BI25" s="26">
        <v>18.569251880962874</v>
      </c>
      <c r="BJ25" s="26">
        <v>18.569251880962874</v>
      </c>
      <c r="BK25" s="26">
        <v>18.569251880962874</v>
      </c>
      <c r="BL25" s="26"/>
      <c r="BM25" s="20"/>
      <c r="BN25" s="60">
        <v>18.569251880962874</v>
      </c>
      <c r="BO25" s="20"/>
      <c r="BP25" s="20">
        <v>10.5</v>
      </c>
      <c r="BQ25" s="20">
        <v>19.5</v>
      </c>
      <c r="BR25" s="20">
        <v>0</v>
      </c>
      <c r="BS25" s="20">
        <v>30</v>
      </c>
      <c r="BT25" s="20">
        <v>30</v>
      </c>
      <c r="BU25" s="20">
        <v>0</v>
      </c>
      <c r="BV25" s="20">
        <v>2</v>
      </c>
      <c r="BW25" s="20">
        <v>0</v>
      </c>
      <c r="BX25" s="20">
        <v>0</v>
      </c>
      <c r="BY25" s="20">
        <v>0</v>
      </c>
      <c r="BZ25" s="20">
        <v>0</v>
      </c>
      <c r="CA25" s="20" t="s">
        <v>118</v>
      </c>
      <c r="CB25" s="20">
        <v>0</v>
      </c>
      <c r="CC25" s="20">
        <v>0</v>
      </c>
      <c r="CD25" s="20">
        <v>0</v>
      </c>
      <c r="CE25" s="20">
        <v>0</v>
      </c>
      <c r="CF25" s="20">
        <v>0</v>
      </c>
      <c r="CG25" s="20">
        <v>0</v>
      </c>
      <c r="CH25" s="20">
        <v>0</v>
      </c>
      <c r="CI25" s="20">
        <v>0</v>
      </c>
      <c r="CJ25" s="20">
        <v>0</v>
      </c>
      <c r="CK25" s="20"/>
      <c r="CL25" s="1">
        <v>219364.56140086972</v>
      </c>
      <c r="CM25">
        <v>0.57164415525902113</v>
      </c>
      <c r="CN25">
        <v>9009615.9146785773</v>
      </c>
      <c r="CO25" s="1">
        <v>23.478242090995508</v>
      </c>
      <c r="CP25" s="1">
        <v>12.934550856202364</v>
      </c>
      <c r="CQ25">
        <v>22.626927498876483</v>
      </c>
      <c r="CS25" s="33" t="s">
        <v>1509</v>
      </c>
    </row>
    <row r="26" spans="1:98">
      <c r="A26" s="20" t="s">
        <v>102</v>
      </c>
      <c r="B26" s="20" t="s">
        <v>102</v>
      </c>
      <c r="C26" s="20" t="s">
        <v>102</v>
      </c>
      <c r="D26" s="20">
        <v>0</v>
      </c>
      <c r="E26" s="21" t="s">
        <v>103</v>
      </c>
      <c r="F26" s="22" t="s">
        <v>211</v>
      </c>
      <c r="G26" s="23" t="s">
        <v>212</v>
      </c>
      <c r="H26" s="20" t="s">
        <v>176</v>
      </c>
      <c r="I26" s="20" t="s">
        <v>144</v>
      </c>
      <c r="J26" s="20" t="s">
        <v>145</v>
      </c>
      <c r="K26" s="20" t="s">
        <v>146</v>
      </c>
      <c r="L26" s="20" t="s">
        <v>213</v>
      </c>
      <c r="M26" s="20" t="s">
        <v>111</v>
      </c>
      <c r="N26" s="24">
        <v>7100000</v>
      </c>
      <c r="O26" s="71">
        <v>1.2564965072494097E-2</v>
      </c>
      <c r="P26" s="20" t="s">
        <v>138</v>
      </c>
      <c r="Q26" s="24">
        <v>62000000</v>
      </c>
      <c r="R26" s="33">
        <v>0.10972223021051183</v>
      </c>
      <c r="S26" s="33" t="s">
        <v>1434</v>
      </c>
      <c r="T26" s="33">
        <v>62</v>
      </c>
      <c r="U26" s="33">
        <v>7.1</v>
      </c>
      <c r="V26" s="33" t="b">
        <v>1</v>
      </c>
      <c r="W26" s="33"/>
      <c r="X26" s="20" t="s">
        <v>138</v>
      </c>
      <c r="Y26" s="20">
        <v>1110</v>
      </c>
      <c r="Z26" s="20" t="s">
        <v>139</v>
      </c>
      <c r="AA26" s="20" t="s">
        <v>148</v>
      </c>
      <c r="AB26" s="20" t="s">
        <v>118</v>
      </c>
      <c r="AC26" s="20">
        <v>9</v>
      </c>
      <c r="AD26" s="20" t="s">
        <v>214</v>
      </c>
      <c r="AE26" s="20" t="s">
        <v>115</v>
      </c>
      <c r="AF26" s="20" t="s">
        <v>116</v>
      </c>
      <c r="AG26" s="20" t="e">
        <v>#N/A</v>
      </c>
      <c r="AH26" s="25">
        <v>1940088.7116253446</v>
      </c>
      <c r="AI26" s="25">
        <v>1935461.256183034</v>
      </c>
      <c r="AJ26" s="25">
        <v>1996630.1175838551</v>
      </c>
      <c r="AK26" s="25">
        <v>2068039.1045346383</v>
      </c>
      <c r="AL26" s="25">
        <v>2021546.0246382006</v>
      </c>
      <c r="AM26" s="25">
        <v>100</v>
      </c>
      <c r="AN26" s="25">
        <v>100</v>
      </c>
      <c r="AO26" s="25">
        <v>100</v>
      </c>
      <c r="AP26" s="25">
        <v>100</v>
      </c>
      <c r="AQ26" s="25">
        <v>100</v>
      </c>
      <c r="AR26" s="25">
        <v>75.796120000000002</v>
      </c>
      <c r="AS26" s="25">
        <v>75.796120000000002</v>
      </c>
      <c r="AT26" s="25">
        <v>75.796120000000002</v>
      </c>
      <c r="AU26" s="25">
        <v>75.796120000000002</v>
      </c>
      <c r="AV26" s="25">
        <v>75.796120000000002</v>
      </c>
      <c r="AW26" s="25">
        <v>1470511.9679700001</v>
      </c>
      <c r="AX26" s="25">
        <v>1467004.53629</v>
      </c>
      <c r="AY26" s="25">
        <v>1513368.1598799999</v>
      </c>
      <c r="AZ26" s="25">
        <v>1567493.4013199999</v>
      </c>
      <c r="BA26" s="25">
        <v>1532253.4506900001</v>
      </c>
      <c r="BB26" s="25">
        <v>1940088.7116253446</v>
      </c>
      <c r="BC26" s="25">
        <v>1935461.256183034</v>
      </c>
      <c r="BD26" s="25">
        <v>1996630.1175838551</v>
      </c>
      <c r="BE26" s="25">
        <v>2068039.1045346383</v>
      </c>
      <c r="BF26" s="25">
        <v>2021546.0246382006</v>
      </c>
      <c r="BG26" s="20"/>
      <c r="BH26" s="26">
        <v>1.3662570331097166</v>
      </c>
      <c r="BI26" s="26">
        <v>0</v>
      </c>
      <c r="BJ26" s="26">
        <v>0</v>
      </c>
      <c r="BK26" s="26">
        <v>0</v>
      </c>
      <c r="BL26" s="26"/>
      <c r="BM26" s="20"/>
      <c r="BN26" s="60">
        <v>1.3662570331097166</v>
      </c>
      <c r="BO26" s="20"/>
      <c r="BP26" s="20">
        <v>0.1</v>
      </c>
      <c r="BQ26" s="20">
        <v>0</v>
      </c>
      <c r="BR26" s="20">
        <v>0</v>
      </c>
      <c r="BS26" s="20">
        <v>0</v>
      </c>
      <c r="BT26" s="20">
        <v>2</v>
      </c>
      <c r="BU26" s="20">
        <v>0</v>
      </c>
      <c r="BV26" s="20">
        <v>0</v>
      </c>
      <c r="BW26" s="20">
        <v>0</v>
      </c>
      <c r="BX26" s="20">
        <v>0</v>
      </c>
      <c r="BY26" s="20">
        <v>0</v>
      </c>
      <c r="BZ26" s="20">
        <v>0</v>
      </c>
      <c r="CA26" s="20" t="s">
        <v>118</v>
      </c>
      <c r="CB26" s="20">
        <v>0</v>
      </c>
      <c r="CC26" s="20">
        <v>0</v>
      </c>
      <c r="CD26" s="20">
        <v>0</v>
      </c>
      <c r="CE26" s="20">
        <v>0</v>
      </c>
      <c r="CF26" s="20">
        <v>0</v>
      </c>
      <c r="CG26" s="20">
        <v>0</v>
      </c>
      <c r="CH26" s="20">
        <v>0</v>
      </c>
      <c r="CI26" s="20">
        <v>0</v>
      </c>
      <c r="CJ26" s="20">
        <v>0</v>
      </c>
      <c r="CK26" s="20" t="s">
        <v>215</v>
      </c>
      <c r="CL26" s="1">
        <v>556245.85212363396</v>
      </c>
      <c r="CM26">
        <v>0.28671155539976773</v>
      </c>
      <c r="CN26">
        <v>4857358.1453049723</v>
      </c>
      <c r="CO26" s="1">
        <v>2.5036783710965631</v>
      </c>
      <c r="CP26" s="1">
        <v>1.3793177143761732</v>
      </c>
      <c r="CQ26">
        <v>4.810820102639263</v>
      </c>
      <c r="CS26" s="33" t="s">
        <v>1511</v>
      </c>
    </row>
    <row r="27" spans="1:98">
      <c r="A27" s="20" t="s">
        <v>102</v>
      </c>
      <c r="B27" s="20" t="s">
        <v>102</v>
      </c>
      <c r="C27" s="20" t="s">
        <v>102</v>
      </c>
      <c r="D27" s="20">
        <v>0</v>
      </c>
      <c r="E27" s="21" t="s">
        <v>103</v>
      </c>
      <c r="F27" s="22" t="s">
        <v>216</v>
      </c>
      <c r="G27" s="32" t="s">
        <v>217</v>
      </c>
      <c r="H27" s="20" t="s">
        <v>106</v>
      </c>
      <c r="I27" s="20" t="s">
        <v>118</v>
      </c>
      <c r="J27" s="20" t="s">
        <v>118</v>
      </c>
      <c r="K27" s="20" t="s">
        <v>1644</v>
      </c>
      <c r="L27" s="20" t="s">
        <v>1435</v>
      </c>
      <c r="M27" s="20" t="s">
        <v>118</v>
      </c>
      <c r="N27" s="24" t="s">
        <v>118</v>
      </c>
      <c r="O27" s="70">
        <v>1.26</v>
      </c>
      <c r="P27" s="24"/>
      <c r="Q27" s="24" t="s">
        <v>118</v>
      </c>
      <c r="R27" s="70">
        <v>100.49</v>
      </c>
      <c r="S27" s="33" t="s">
        <v>1644</v>
      </c>
      <c r="T27" s="33">
        <v>100.49</v>
      </c>
      <c r="U27" s="33">
        <v>1.26</v>
      </c>
      <c r="V27" s="33" t="b">
        <v>1</v>
      </c>
      <c r="W27" s="33"/>
      <c r="X27" s="24"/>
      <c r="Y27" s="20" t="s">
        <v>118</v>
      </c>
      <c r="Z27" s="20" t="s">
        <v>139</v>
      </c>
      <c r="AA27" s="20" t="s">
        <v>148</v>
      </c>
      <c r="AB27" s="20" t="s">
        <v>118</v>
      </c>
      <c r="AC27" s="20" t="s">
        <v>118</v>
      </c>
      <c r="AD27" s="20" t="s">
        <v>218</v>
      </c>
      <c r="AE27" s="20" t="s">
        <v>127</v>
      </c>
      <c r="AF27" s="20" t="s">
        <v>116</v>
      </c>
      <c r="AG27" s="20" t="s">
        <v>117</v>
      </c>
      <c r="AH27" s="25">
        <v>1940088.7119999998</v>
      </c>
      <c r="AI27" s="25">
        <v>1935461.2560000001</v>
      </c>
      <c r="AJ27" s="25">
        <v>1996630.1179999998</v>
      </c>
      <c r="AK27" s="25">
        <v>2068039.1049999997</v>
      </c>
      <c r="AL27" s="25">
        <v>2021546.0249999999</v>
      </c>
      <c r="AM27" s="25">
        <v>5</v>
      </c>
      <c r="AN27" s="25">
        <v>5</v>
      </c>
      <c r="AO27" s="25">
        <v>5</v>
      </c>
      <c r="AP27" s="25">
        <v>5</v>
      </c>
      <c r="AQ27" s="25">
        <v>5</v>
      </c>
      <c r="AR27" s="25">
        <v>20</v>
      </c>
      <c r="AS27" s="25">
        <v>20</v>
      </c>
      <c r="AT27" s="25">
        <v>20</v>
      </c>
      <c r="AU27" s="25">
        <v>20</v>
      </c>
      <c r="AV27" s="25">
        <v>20</v>
      </c>
      <c r="AW27" s="25">
        <v>19400.887119999999</v>
      </c>
      <c r="AX27" s="25">
        <v>19354.612560000001</v>
      </c>
      <c r="AY27" s="25">
        <v>19966.301179999999</v>
      </c>
      <c r="AZ27" s="25">
        <v>20680.391049999998</v>
      </c>
      <c r="BA27" s="25">
        <v>20215.46025</v>
      </c>
      <c r="BB27" s="25">
        <v>97004.435599999997</v>
      </c>
      <c r="BC27" s="25">
        <v>96773.0628</v>
      </c>
      <c r="BD27" s="25">
        <v>99831.505899999989</v>
      </c>
      <c r="BE27" s="25">
        <v>103401.95524999998</v>
      </c>
      <c r="BF27" s="25">
        <v>101077.30124999999</v>
      </c>
      <c r="BG27" s="20"/>
      <c r="BH27" s="26">
        <v>0</v>
      </c>
      <c r="BI27" s="26">
        <v>0</v>
      </c>
      <c r="BJ27" s="26">
        <v>0</v>
      </c>
      <c r="BK27" s="26">
        <v>3.3907108850898076</v>
      </c>
      <c r="BL27" s="26"/>
      <c r="BM27" s="20"/>
      <c r="BN27" s="60">
        <v>3.3907108850898076</v>
      </c>
      <c r="BO27" s="20"/>
      <c r="BP27" s="20">
        <v>0.1</v>
      </c>
      <c r="BQ27" s="20">
        <v>0</v>
      </c>
      <c r="BR27" s="20">
        <v>0</v>
      </c>
      <c r="BS27" s="20">
        <v>0</v>
      </c>
      <c r="BT27" s="20">
        <v>1.2</v>
      </c>
      <c r="BU27" s="20">
        <v>0</v>
      </c>
      <c r="BV27" s="20">
        <v>0</v>
      </c>
      <c r="BW27" s="20">
        <v>0</v>
      </c>
      <c r="BX27" s="20">
        <v>0</v>
      </c>
      <c r="BY27" s="20">
        <v>0</v>
      </c>
      <c r="BZ27" s="20">
        <v>0</v>
      </c>
      <c r="CA27" s="20" t="s">
        <v>118</v>
      </c>
      <c r="CB27" s="20">
        <v>0</v>
      </c>
      <c r="CC27" s="20">
        <v>0</v>
      </c>
      <c r="CD27" s="20">
        <v>0</v>
      </c>
      <c r="CE27" s="20">
        <v>0</v>
      </c>
      <c r="CF27" s="20">
        <v>0</v>
      </c>
      <c r="CG27" s="20">
        <v>0</v>
      </c>
      <c r="CH27" s="20">
        <v>0</v>
      </c>
      <c r="CI27" s="20">
        <v>0</v>
      </c>
      <c r="CJ27" s="20">
        <v>0</v>
      </c>
      <c r="CK27" s="20"/>
      <c r="CL27" s="1">
        <v>122225.588856</v>
      </c>
      <c r="CM27">
        <v>1.26</v>
      </c>
      <c r="CN27">
        <v>9747975.7334439997</v>
      </c>
      <c r="CO27" s="1">
        <v>100.49</v>
      </c>
      <c r="CP27" s="1">
        <v>55.361598645338042</v>
      </c>
      <c r="CQ27">
        <v>43.937776702649238</v>
      </c>
      <c r="CS27" s="33" t="s">
        <v>1509</v>
      </c>
    </row>
    <row r="28" spans="1:98">
      <c r="A28" s="20" t="s">
        <v>102</v>
      </c>
      <c r="B28" s="20" t="s">
        <v>102</v>
      </c>
      <c r="C28" s="20" t="s">
        <v>102</v>
      </c>
      <c r="D28" s="20">
        <v>0</v>
      </c>
      <c r="E28" s="21" t="s">
        <v>103</v>
      </c>
      <c r="F28" s="22" t="s">
        <v>219</v>
      </c>
      <c r="G28" s="32" t="s">
        <v>220</v>
      </c>
      <c r="H28" s="20" t="s">
        <v>106</v>
      </c>
      <c r="I28" s="20" t="s">
        <v>118</v>
      </c>
      <c r="J28" s="20" t="s">
        <v>118</v>
      </c>
      <c r="K28" s="20" t="s">
        <v>1644</v>
      </c>
      <c r="L28" s="20" t="s">
        <v>1436</v>
      </c>
      <c r="M28" s="20" t="s">
        <v>118</v>
      </c>
      <c r="N28" s="24" t="s">
        <v>118</v>
      </c>
      <c r="O28" s="70">
        <v>0.79</v>
      </c>
      <c r="P28" s="24"/>
      <c r="Q28" s="24" t="s">
        <v>118</v>
      </c>
      <c r="R28" s="70">
        <v>100.36</v>
      </c>
      <c r="S28" s="33" t="s">
        <v>1644</v>
      </c>
      <c r="T28" s="33">
        <v>100.36</v>
      </c>
      <c r="U28" s="33">
        <v>0.79</v>
      </c>
      <c r="V28" s="33" t="b">
        <v>1</v>
      </c>
      <c r="W28" s="33"/>
      <c r="X28" s="24"/>
      <c r="Y28" s="20" t="s">
        <v>118</v>
      </c>
      <c r="Z28" s="20" t="s">
        <v>139</v>
      </c>
      <c r="AA28" s="20" t="s">
        <v>148</v>
      </c>
      <c r="AB28" s="20" t="s">
        <v>118</v>
      </c>
      <c r="AC28" s="20" t="s">
        <v>118</v>
      </c>
      <c r="AD28" s="20" t="s">
        <v>220</v>
      </c>
      <c r="AE28" s="20" t="s">
        <v>127</v>
      </c>
      <c r="AF28" s="20" t="s">
        <v>116</v>
      </c>
      <c r="AG28" s="20" t="s">
        <v>117</v>
      </c>
      <c r="AH28" s="25">
        <v>1940088.7117121315</v>
      </c>
      <c r="AI28" s="25">
        <v>1935461.256050895</v>
      </c>
      <c r="AJ28" s="25">
        <v>1996630.1176662301</v>
      </c>
      <c r="AK28" s="25">
        <v>2068039.1044575188</v>
      </c>
      <c r="AL28" s="25">
        <v>2021546.0245608452</v>
      </c>
      <c r="AM28" s="25">
        <v>4.6666699999999999</v>
      </c>
      <c r="AN28" s="25">
        <v>4.6666699999999999</v>
      </c>
      <c r="AO28" s="25">
        <v>4.6666699999999999</v>
      </c>
      <c r="AP28" s="25">
        <v>4.6666699999999999</v>
      </c>
      <c r="AQ28" s="25">
        <v>4.6666699999999999</v>
      </c>
      <c r="AR28" s="25">
        <v>55.021590000000003</v>
      </c>
      <c r="AS28" s="25">
        <v>55.021590000000003</v>
      </c>
      <c r="AT28" s="25">
        <v>55.021590000000003</v>
      </c>
      <c r="AU28" s="25">
        <v>55.021590000000003</v>
      </c>
      <c r="AV28" s="25">
        <v>55.021590000000003</v>
      </c>
      <c r="AW28" s="25">
        <v>49815.192889999998</v>
      </c>
      <c r="AX28" s="25">
        <v>49696.374819999997</v>
      </c>
      <c r="AY28" s="25">
        <v>51266.993020000002</v>
      </c>
      <c r="AZ28" s="25">
        <v>53100.544459999997</v>
      </c>
      <c r="BA28" s="25">
        <v>51906.752789999999</v>
      </c>
      <c r="BB28" s="25">
        <v>90537.53788285653</v>
      </c>
      <c r="BC28" s="25">
        <v>90321.589797750305</v>
      </c>
      <c r="BD28" s="25">
        <v>93176.13871209466</v>
      </c>
      <c r="BE28" s="25">
        <v>96508.560475987702</v>
      </c>
      <c r="BF28" s="25">
        <v>94338.881864373601</v>
      </c>
      <c r="BG28" s="20"/>
      <c r="BH28" s="26">
        <v>0</v>
      </c>
      <c r="BI28" s="26">
        <v>0</v>
      </c>
      <c r="BJ28" s="26">
        <v>0.89355204501190211</v>
      </c>
      <c r="BK28" s="26">
        <v>0.89355204501190211</v>
      </c>
      <c r="BL28" s="26"/>
      <c r="BM28" s="20"/>
      <c r="BN28" s="60">
        <v>0.89355204501190211</v>
      </c>
      <c r="BO28" s="20"/>
      <c r="BP28" s="20">
        <v>0.3</v>
      </c>
      <c r="BQ28" s="20">
        <v>0</v>
      </c>
      <c r="BR28" s="20">
        <v>0</v>
      </c>
      <c r="BS28" s="20">
        <v>0</v>
      </c>
      <c r="BT28" s="20">
        <v>1.2</v>
      </c>
      <c r="BU28" s="20">
        <v>0</v>
      </c>
      <c r="BV28" s="20">
        <v>0</v>
      </c>
      <c r="BW28" s="20">
        <v>1.6</v>
      </c>
      <c r="BX28" s="20">
        <v>0</v>
      </c>
      <c r="BY28" s="20">
        <v>0</v>
      </c>
      <c r="BZ28" s="20">
        <v>0</v>
      </c>
      <c r="CA28" s="20" t="s">
        <v>118</v>
      </c>
      <c r="CB28" s="20">
        <v>0</v>
      </c>
      <c r="CC28" s="20">
        <v>0</v>
      </c>
      <c r="CD28" s="20">
        <v>0</v>
      </c>
      <c r="CE28" s="20">
        <v>0</v>
      </c>
      <c r="CF28" s="20">
        <v>0</v>
      </c>
      <c r="CG28" s="20">
        <v>0</v>
      </c>
      <c r="CH28" s="20">
        <v>0</v>
      </c>
      <c r="CI28" s="20">
        <v>0</v>
      </c>
      <c r="CJ28" s="20">
        <v>0</v>
      </c>
      <c r="CK28" s="20"/>
      <c r="CL28" s="1">
        <v>71524.654927456664</v>
      </c>
      <c r="CM28">
        <v>0.79</v>
      </c>
      <c r="CN28">
        <v>9086347.3019234817</v>
      </c>
      <c r="CO28" s="1">
        <v>100.36</v>
      </c>
      <c r="CP28" s="1">
        <v>55.289979500906817</v>
      </c>
      <c r="CQ28">
        <v>69.987315823932676</v>
      </c>
      <c r="CS28" s="33" t="s">
        <v>1509</v>
      </c>
    </row>
    <row r="29" spans="1:98">
      <c r="A29" s="20" t="s">
        <v>102</v>
      </c>
      <c r="B29" s="20" t="s">
        <v>102</v>
      </c>
      <c r="C29" s="20" t="s">
        <v>102</v>
      </c>
      <c r="D29" s="20">
        <v>0</v>
      </c>
      <c r="E29" s="21" t="s">
        <v>103</v>
      </c>
      <c r="F29" s="22" t="s">
        <v>221</v>
      </c>
      <c r="G29" s="32" t="s">
        <v>222</v>
      </c>
      <c r="H29" s="20" t="s">
        <v>106</v>
      </c>
      <c r="I29" s="20" t="s">
        <v>118</v>
      </c>
      <c r="J29" s="20" t="s">
        <v>118</v>
      </c>
      <c r="K29" s="20" t="s">
        <v>1222</v>
      </c>
      <c r="L29" s="20" t="s">
        <v>118</v>
      </c>
      <c r="M29" s="20" t="s">
        <v>118</v>
      </c>
      <c r="N29" s="24" t="s">
        <v>118</v>
      </c>
      <c r="O29" s="70">
        <v>7.31</v>
      </c>
      <c r="P29" s="24"/>
      <c r="Q29" s="24" t="s">
        <v>118</v>
      </c>
      <c r="R29" s="70">
        <v>48.72</v>
      </c>
      <c r="S29" s="33" t="s">
        <v>1222</v>
      </c>
      <c r="T29" s="33">
        <v>48.72</v>
      </c>
      <c r="U29" s="33">
        <v>7.31</v>
      </c>
      <c r="V29" s="33" t="b">
        <v>1</v>
      </c>
      <c r="W29" s="33"/>
      <c r="X29" s="24"/>
      <c r="Y29" s="20" t="s">
        <v>118</v>
      </c>
      <c r="Z29" s="20" t="s">
        <v>1433</v>
      </c>
      <c r="AA29" s="20" t="s">
        <v>148</v>
      </c>
      <c r="AB29" s="20" t="s">
        <v>118</v>
      </c>
      <c r="AC29" s="20" t="s">
        <v>118</v>
      </c>
      <c r="AD29" s="20" t="s">
        <v>223</v>
      </c>
      <c r="AE29" s="20" t="s">
        <v>127</v>
      </c>
      <c r="AF29" s="20" t="s">
        <v>116</v>
      </c>
      <c r="AG29" s="20" t="s">
        <v>117</v>
      </c>
      <c r="AH29" s="25">
        <v>1940088.7115443549</v>
      </c>
      <c r="AI29" s="25">
        <v>1935461.2560024734</v>
      </c>
      <c r="AJ29" s="25">
        <v>1996630.1176788108</v>
      </c>
      <c r="AK29" s="25">
        <v>2068039.1046514241</v>
      </c>
      <c r="AL29" s="25">
        <v>2021546.0245490004</v>
      </c>
      <c r="AM29" s="25">
        <v>5</v>
      </c>
      <c r="AN29" s="25">
        <v>5</v>
      </c>
      <c r="AO29" s="25">
        <v>5</v>
      </c>
      <c r="AP29" s="25">
        <v>5</v>
      </c>
      <c r="AQ29" s="25">
        <v>5</v>
      </c>
      <c r="AR29" s="25">
        <v>44.017270000000003</v>
      </c>
      <c r="AS29" s="25">
        <v>44.017270000000003</v>
      </c>
      <c r="AT29" s="25">
        <v>44.017270000000003</v>
      </c>
      <c r="AU29" s="25">
        <v>44.017270000000003</v>
      </c>
      <c r="AV29" s="25">
        <v>44.017270000000003</v>
      </c>
      <c r="AW29" s="25">
        <v>42698.704319999997</v>
      </c>
      <c r="AX29" s="25">
        <v>42596.860339999999</v>
      </c>
      <c r="AY29" s="25">
        <v>43943.103490000001</v>
      </c>
      <c r="AZ29" s="25">
        <v>45514.717819999998</v>
      </c>
      <c r="BA29" s="25">
        <v>44491.468589999997</v>
      </c>
      <c r="BB29" s="25">
        <v>97004.435577217751</v>
      </c>
      <c r="BC29" s="25">
        <v>96773.062800123676</v>
      </c>
      <c r="BD29" s="25">
        <v>99831.505883940554</v>
      </c>
      <c r="BE29" s="25">
        <v>103401.9552325712</v>
      </c>
      <c r="BF29" s="25">
        <v>101077.30122745004</v>
      </c>
      <c r="BG29" s="20"/>
      <c r="BH29" s="26">
        <v>0</v>
      </c>
      <c r="BI29" s="26">
        <v>0</v>
      </c>
      <c r="BJ29" s="26">
        <v>3.4904376758277426E-3</v>
      </c>
      <c r="BK29" s="26">
        <v>3.4904376758277426E-3</v>
      </c>
      <c r="BL29" s="26"/>
      <c r="BM29" s="20"/>
      <c r="BN29" s="60">
        <v>3.4904376758277426E-3</v>
      </c>
      <c r="BO29" s="20"/>
      <c r="BP29" s="20">
        <v>24</v>
      </c>
      <c r="BQ29" s="20">
        <v>0</v>
      </c>
      <c r="BR29" s="20">
        <v>0</v>
      </c>
      <c r="BS29" s="20">
        <v>0.4</v>
      </c>
      <c r="BT29" s="20">
        <v>96</v>
      </c>
      <c r="BU29" s="20">
        <v>0</v>
      </c>
      <c r="BV29" s="20">
        <v>0</v>
      </c>
      <c r="BW29" s="20">
        <v>0.06</v>
      </c>
      <c r="BX29" s="20">
        <v>0</v>
      </c>
      <c r="BY29" s="20">
        <v>0</v>
      </c>
      <c r="BZ29" s="20">
        <v>1.8</v>
      </c>
      <c r="CA29" s="20" t="s">
        <v>118</v>
      </c>
      <c r="CB29" s="20">
        <v>0</v>
      </c>
      <c r="CC29" s="20">
        <v>0</v>
      </c>
      <c r="CD29" s="20">
        <v>0</v>
      </c>
      <c r="CE29" s="20">
        <v>0</v>
      </c>
      <c r="CF29" s="20">
        <v>0</v>
      </c>
      <c r="CG29" s="20">
        <v>0</v>
      </c>
      <c r="CH29" s="20">
        <v>0</v>
      </c>
      <c r="CI29" s="20">
        <v>0</v>
      </c>
      <c r="CJ29" s="20">
        <v>0</v>
      </c>
      <c r="CK29" s="20"/>
      <c r="CL29" s="1">
        <v>709102.42406946176</v>
      </c>
      <c r="CM29">
        <v>7.31</v>
      </c>
      <c r="CN29">
        <v>4726056.1013220483</v>
      </c>
      <c r="CO29" s="1">
        <v>48.719999999999992</v>
      </c>
      <c r="CP29" s="1">
        <v>22.487009182987745</v>
      </c>
      <c r="CQ29">
        <v>3.0761982466467503</v>
      </c>
      <c r="CS29" s="33" t="s">
        <v>1509</v>
      </c>
      <c r="CT29" t="s">
        <v>1647</v>
      </c>
    </row>
    <row r="30" spans="1:98">
      <c r="A30" s="20" t="s">
        <v>102</v>
      </c>
      <c r="B30" s="20" t="s">
        <v>102</v>
      </c>
      <c r="C30" s="20" t="s">
        <v>102</v>
      </c>
      <c r="D30" s="20">
        <v>0</v>
      </c>
      <c r="E30" s="21" t="s">
        <v>103</v>
      </c>
      <c r="F30" s="22" t="s">
        <v>224</v>
      </c>
      <c r="G30" s="28" t="s">
        <v>225</v>
      </c>
      <c r="H30" s="20" t="s">
        <v>176</v>
      </c>
      <c r="I30" s="20" t="s">
        <v>144</v>
      </c>
      <c r="J30" s="20" t="s">
        <v>145</v>
      </c>
      <c r="K30" s="20" t="s">
        <v>146</v>
      </c>
      <c r="L30" s="20" t="s">
        <v>226</v>
      </c>
      <c r="M30" s="20" t="s">
        <v>111</v>
      </c>
      <c r="N30" s="24">
        <v>600000</v>
      </c>
      <c r="O30" s="71">
        <v>1.0618280342952757E-3</v>
      </c>
      <c r="P30" s="20" t="s">
        <v>138</v>
      </c>
      <c r="Q30" s="24">
        <v>75000000</v>
      </c>
      <c r="R30" s="33">
        <v>0.13272850428690947</v>
      </c>
      <c r="S30" s="33" t="s">
        <v>1434</v>
      </c>
      <c r="T30" s="33">
        <v>75</v>
      </c>
      <c r="U30" s="33">
        <v>0.6</v>
      </c>
      <c r="V30" s="33" t="b">
        <v>1</v>
      </c>
      <c r="W30" s="33"/>
      <c r="X30" s="20" t="s">
        <v>138</v>
      </c>
      <c r="Y30" s="20">
        <v>1110</v>
      </c>
      <c r="Z30" s="20" t="s">
        <v>139</v>
      </c>
      <c r="AA30" s="20" t="s">
        <v>148</v>
      </c>
      <c r="AB30" s="20" t="s">
        <v>118</v>
      </c>
      <c r="AC30" s="20">
        <v>128</v>
      </c>
      <c r="AD30" s="20" t="s">
        <v>225</v>
      </c>
      <c r="AE30" s="20" t="s">
        <v>127</v>
      </c>
      <c r="AF30" s="20" t="s">
        <v>116</v>
      </c>
      <c r="AG30" s="20" t="s">
        <v>117</v>
      </c>
      <c r="AH30" s="25">
        <v>1940088.7116285714</v>
      </c>
      <c r="AI30" s="25">
        <v>1935461.2561866667</v>
      </c>
      <c r="AJ30" s="25">
        <v>1996630.1175875</v>
      </c>
      <c r="AK30" s="25">
        <v>2068039.104529412</v>
      </c>
      <c r="AL30" s="25">
        <v>2021546.0246333331</v>
      </c>
      <c r="AM30" s="25">
        <v>100</v>
      </c>
      <c r="AN30" s="25">
        <v>100</v>
      </c>
      <c r="AO30" s="25">
        <v>100</v>
      </c>
      <c r="AP30" s="25">
        <v>100</v>
      </c>
      <c r="AQ30" s="25">
        <v>100</v>
      </c>
      <c r="AR30" s="25">
        <v>70</v>
      </c>
      <c r="AS30" s="25">
        <v>75</v>
      </c>
      <c r="AT30" s="25">
        <v>80</v>
      </c>
      <c r="AU30" s="25">
        <v>85</v>
      </c>
      <c r="AV30" s="25">
        <v>90</v>
      </c>
      <c r="AW30" s="25">
        <v>1358062.0981399999</v>
      </c>
      <c r="AX30" s="25">
        <v>1451595.9421399999</v>
      </c>
      <c r="AY30" s="25">
        <v>1597304.0940700001</v>
      </c>
      <c r="AZ30" s="25">
        <v>1757833.2388500001</v>
      </c>
      <c r="BA30" s="25">
        <v>1819391.4221699999</v>
      </c>
      <c r="BB30" s="25">
        <v>1940088.7116285714</v>
      </c>
      <c r="BC30" s="25">
        <v>1935461.2561866667</v>
      </c>
      <c r="BD30" s="25">
        <v>1996630.1175875</v>
      </c>
      <c r="BE30" s="25">
        <v>2068039.104529412</v>
      </c>
      <c r="BF30" s="25">
        <v>2021546.0246333331</v>
      </c>
      <c r="BG30" s="20"/>
      <c r="BH30" s="26">
        <v>0</v>
      </c>
      <c r="BI30" s="26">
        <v>0</v>
      </c>
      <c r="BJ30" s="26">
        <v>41.072129720298634</v>
      </c>
      <c r="BK30" s="26">
        <v>41.072129720298634</v>
      </c>
      <c r="BL30" s="26"/>
      <c r="BM30" s="20"/>
      <c r="BN30" s="60">
        <v>41.072129720298634</v>
      </c>
      <c r="BO30" s="20"/>
      <c r="BP30" s="20">
        <v>20</v>
      </c>
      <c r="BQ30" s="20">
        <v>1</v>
      </c>
      <c r="BR30" s="20">
        <v>0</v>
      </c>
      <c r="BS30" s="20">
        <v>4</v>
      </c>
      <c r="BT30" s="20">
        <v>24</v>
      </c>
      <c r="BU30" s="20">
        <v>0.3</v>
      </c>
      <c r="BV30" s="20">
        <v>0</v>
      </c>
      <c r="BW30" s="20">
        <v>1.6</v>
      </c>
      <c r="BX30" s="20">
        <v>0</v>
      </c>
      <c r="BY30" s="20">
        <v>3</v>
      </c>
      <c r="BZ30" s="20">
        <v>0</v>
      </c>
      <c r="CA30" s="20" t="s">
        <v>118</v>
      </c>
      <c r="CB30" s="20">
        <v>0</v>
      </c>
      <c r="CC30" s="20">
        <v>0</v>
      </c>
      <c r="CD30" s="20">
        <v>0</v>
      </c>
      <c r="CE30" s="20">
        <v>0</v>
      </c>
      <c r="CF30" s="20">
        <v>0</v>
      </c>
      <c r="CG30" s="20">
        <v>0</v>
      </c>
      <c r="CH30" s="20">
        <v>0</v>
      </c>
      <c r="CI30" s="20">
        <v>0</v>
      </c>
      <c r="CJ30" s="20">
        <v>0</v>
      </c>
      <c r="CK30" s="20"/>
      <c r="CL30" s="1">
        <v>47006.691728757796</v>
      </c>
      <c r="CM30">
        <v>2.4229145526700635E-2</v>
      </c>
      <c r="CN30">
        <v>5875836.4660947248</v>
      </c>
      <c r="CO30" s="1">
        <v>3.0286431908375793</v>
      </c>
      <c r="CP30" s="1">
        <v>1.6685294931942085</v>
      </c>
      <c r="CQ30">
        <v>68.864561953102353</v>
      </c>
      <c r="CS30" s="33" t="s">
        <v>1506</v>
      </c>
    </row>
    <row r="31" spans="1:98">
      <c r="A31" s="20" t="s">
        <v>102</v>
      </c>
      <c r="B31" s="20" t="s">
        <v>102</v>
      </c>
      <c r="C31" s="20" t="s">
        <v>102</v>
      </c>
      <c r="D31" s="20">
        <v>0</v>
      </c>
      <c r="E31" s="21" t="s">
        <v>103</v>
      </c>
      <c r="F31" s="22" t="s">
        <v>227</v>
      </c>
      <c r="G31" s="28" t="s">
        <v>228</v>
      </c>
      <c r="H31" s="20" t="s">
        <v>176</v>
      </c>
      <c r="I31" s="20" t="s">
        <v>144</v>
      </c>
      <c r="J31" s="20" t="s">
        <v>145</v>
      </c>
      <c r="K31" s="20" t="s">
        <v>146</v>
      </c>
      <c r="L31" s="20" t="s">
        <v>229</v>
      </c>
      <c r="M31" s="20" t="s">
        <v>111</v>
      </c>
      <c r="N31" s="24">
        <v>1800000</v>
      </c>
      <c r="O31" s="71">
        <v>3.1854841028858276E-3</v>
      </c>
      <c r="P31" s="20" t="s">
        <v>138</v>
      </c>
      <c r="Q31" s="24">
        <v>120000000</v>
      </c>
      <c r="R31" s="33">
        <v>0.21236560685905517</v>
      </c>
      <c r="S31" s="33" t="s">
        <v>1434</v>
      </c>
      <c r="T31" s="33">
        <v>139</v>
      </c>
      <c r="U31" s="33">
        <v>1.8</v>
      </c>
      <c r="V31" s="33" t="b">
        <v>1</v>
      </c>
      <c r="W31" s="33"/>
      <c r="X31" s="20" t="s">
        <v>138</v>
      </c>
      <c r="Y31" s="20">
        <v>1110</v>
      </c>
      <c r="Z31" s="20" t="s">
        <v>139</v>
      </c>
      <c r="AA31" s="20" t="s">
        <v>148</v>
      </c>
      <c r="AB31" s="20" t="s">
        <v>118</v>
      </c>
      <c r="AC31" s="20">
        <v>77</v>
      </c>
      <c r="AD31" s="20" t="s">
        <v>228</v>
      </c>
      <c r="AE31" s="20" t="s">
        <v>127</v>
      </c>
      <c r="AF31" s="20" t="s">
        <v>116</v>
      </c>
      <c r="AG31" s="20" t="s">
        <v>171</v>
      </c>
      <c r="AH31" s="25">
        <v>1900140.7225428573</v>
      </c>
      <c r="AI31" s="25">
        <v>1896735.1924266666</v>
      </c>
      <c r="AJ31" s="25">
        <v>1957892.8781249998</v>
      </c>
      <c r="AK31" s="25">
        <v>2028938.2208588235</v>
      </c>
      <c r="AL31" s="25">
        <v>1984651.6776555555</v>
      </c>
      <c r="AM31" s="25">
        <v>100</v>
      </c>
      <c r="AN31" s="25">
        <v>100</v>
      </c>
      <c r="AO31" s="25">
        <v>100</v>
      </c>
      <c r="AP31" s="25">
        <v>100</v>
      </c>
      <c r="AQ31" s="25">
        <v>100</v>
      </c>
      <c r="AR31" s="25">
        <v>70</v>
      </c>
      <c r="AS31" s="25">
        <v>75</v>
      </c>
      <c r="AT31" s="25">
        <v>80</v>
      </c>
      <c r="AU31" s="25">
        <v>85</v>
      </c>
      <c r="AV31" s="25">
        <v>90</v>
      </c>
      <c r="AW31" s="25">
        <v>1330098.50578</v>
      </c>
      <c r="AX31" s="25">
        <v>1422551.39432</v>
      </c>
      <c r="AY31" s="25">
        <v>1566314.3025</v>
      </c>
      <c r="AZ31" s="25">
        <v>1724597.4877299999</v>
      </c>
      <c r="BA31" s="25">
        <v>1786186.5098900001</v>
      </c>
      <c r="BB31" s="25">
        <v>1900140.7225428573</v>
      </c>
      <c r="BC31" s="25">
        <v>1896735.1924266666</v>
      </c>
      <c r="BD31" s="25">
        <v>1957892.8781249998</v>
      </c>
      <c r="BE31" s="25">
        <v>2028938.2208588235</v>
      </c>
      <c r="BF31" s="25">
        <v>1984651.6776555555</v>
      </c>
      <c r="BG31" s="20"/>
      <c r="BH31" s="26">
        <v>0</v>
      </c>
      <c r="BI31" s="26">
        <v>0</v>
      </c>
      <c r="BJ31" s="26">
        <v>0</v>
      </c>
      <c r="BK31" s="26">
        <v>1.9586341700930532</v>
      </c>
      <c r="BL31" s="26"/>
      <c r="BM31" s="20"/>
      <c r="BN31" s="60">
        <v>1.9586341700930532</v>
      </c>
      <c r="BO31" s="20"/>
      <c r="BP31" s="20">
        <v>20</v>
      </c>
      <c r="BQ31" s="20">
        <v>1</v>
      </c>
      <c r="BR31" s="20">
        <v>0</v>
      </c>
      <c r="BS31" s="20">
        <v>4</v>
      </c>
      <c r="BT31" s="20">
        <v>24</v>
      </c>
      <c r="BU31" s="20">
        <v>0.3</v>
      </c>
      <c r="BV31" s="20">
        <v>0</v>
      </c>
      <c r="BW31" s="20">
        <v>1.6</v>
      </c>
      <c r="BX31" s="20">
        <v>0</v>
      </c>
      <c r="BY31" s="20">
        <v>3</v>
      </c>
      <c r="BZ31" s="20">
        <v>0</v>
      </c>
      <c r="CA31" s="20" t="s">
        <v>118</v>
      </c>
      <c r="CB31" s="20">
        <v>0</v>
      </c>
      <c r="CC31" s="20">
        <v>0</v>
      </c>
      <c r="CD31" s="20">
        <v>0</v>
      </c>
      <c r="CE31" s="20">
        <v>0</v>
      </c>
      <c r="CF31" s="20">
        <v>0</v>
      </c>
      <c r="CG31" s="20">
        <v>0</v>
      </c>
      <c r="CH31" s="20">
        <v>0</v>
      </c>
      <c r="CI31" s="20">
        <v>0</v>
      </c>
      <c r="CJ31" s="20">
        <v>0</v>
      </c>
      <c r="CK31" s="20"/>
      <c r="CL31" s="1">
        <v>141020.0751862734</v>
      </c>
      <c r="CM31">
        <v>7.4215595462610653E-2</v>
      </c>
      <c r="CN31">
        <v>9401338.3457515594</v>
      </c>
      <c r="CO31" s="1">
        <v>4.9477063641740431</v>
      </c>
      <c r="CP31" s="1">
        <v>2.7257730515313776</v>
      </c>
      <c r="CQ31">
        <v>36.727766374987922</v>
      </c>
      <c r="CS31" s="33" t="s">
        <v>1511</v>
      </c>
    </row>
    <row r="32" spans="1:98">
      <c r="A32" s="20" t="s">
        <v>102</v>
      </c>
      <c r="B32" s="20" t="s">
        <v>123</v>
      </c>
      <c r="C32" s="20" t="s">
        <v>102</v>
      </c>
      <c r="D32" s="20">
        <v>0</v>
      </c>
      <c r="E32" s="21" t="s">
        <v>103</v>
      </c>
      <c r="F32" s="22" t="s">
        <v>230</v>
      </c>
      <c r="G32" s="28" t="s">
        <v>231</v>
      </c>
      <c r="H32" s="20" t="s">
        <v>118</v>
      </c>
      <c r="I32" s="20" t="s">
        <v>118</v>
      </c>
      <c r="J32" s="20" t="s">
        <v>118</v>
      </c>
      <c r="K32" s="20" t="s">
        <v>118</v>
      </c>
      <c r="L32" s="20" t="s">
        <v>118</v>
      </c>
      <c r="M32" s="20" t="s">
        <v>118</v>
      </c>
      <c r="N32" s="24" t="s">
        <v>118</v>
      </c>
      <c r="O32" s="70" t="s">
        <v>118</v>
      </c>
      <c r="P32" s="24"/>
      <c r="Q32" s="24" t="s">
        <v>118</v>
      </c>
      <c r="R32" s="70" t="s">
        <v>118</v>
      </c>
      <c r="S32" s="33">
        <v>0</v>
      </c>
      <c r="T32" s="33">
        <v>0</v>
      </c>
      <c r="U32" s="33">
        <v>0</v>
      </c>
      <c r="V32" s="33" t="e">
        <v>#VALUE!</v>
      </c>
      <c r="W32" s="33"/>
      <c r="X32" s="24"/>
      <c r="Y32" s="20" t="s">
        <v>118</v>
      </c>
      <c r="Z32" s="20" t="s">
        <v>118</v>
      </c>
      <c r="AA32" s="20" t="s">
        <v>118</v>
      </c>
      <c r="AB32" s="20" t="s">
        <v>118</v>
      </c>
      <c r="AC32" s="20" t="s">
        <v>118</v>
      </c>
      <c r="AD32" s="20" t="s">
        <v>231</v>
      </c>
      <c r="AE32" s="20" t="s">
        <v>127</v>
      </c>
      <c r="AF32" s="20" t="s">
        <v>116</v>
      </c>
      <c r="AG32" s="20" t="s">
        <v>171</v>
      </c>
      <c r="AH32" s="25">
        <v>1900140.7225714284</v>
      </c>
      <c r="AI32" s="25">
        <v>1896735.1924000003</v>
      </c>
      <c r="AJ32" s="25">
        <v>1957892.878125</v>
      </c>
      <c r="AK32" s="25">
        <v>2028938.2208235294</v>
      </c>
      <c r="AL32" s="25">
        <v>1984651.6776666667</v>
      </c>
      <c r="AM32" s="25">
        <v>10</v>
      </c>
      <c r="AN32" s="25">
        <v>10</v>
      </c>
      <c r="AO32" s="25">
        <v>10</v>
      </c>
      <c r="AP32" s="25">
        <v>10</v>
      </c>
      <c r="AQ32" s="25">
        <v>10</v>
      </c>
      <c r="AR32" s="25">
        <v>70</v>
      </c>
      <c r="AS32" s="25">
        <v>75</v>
      </c>
      <c r="AT32" s="25">
        <v>80</v>
      </c>
      <c r="AU32" s="25">
        <v>85</v>
      </c>
      <c r="AV32" s="25">
        <v>90</v>
      </c>
      <c r="AW32" s="25">
        <v>133009.85058</v>
      </c>
      <c r="AX32" s="25">
        <v>142255.13943000001</v>
      </c>
      <c r="AY32" s="25">
        <v>156631.43025</v>
      </c>
      <c r="AZ32" s="25">
        <v>172459.74877000001</v>
      </c>
      <c r="BA32" s="25">
        <v>178618.65098999999</v>
      </c>
      <c r="BB32" s="25">
        <v>190014.07225714286</v>
      </c>
      <c r="BC32" s="25">
        <v>189673.51924000002</v>
      </c>
      <c r="BD32" s="25">
        <v>195789.2878125</v>
      </c>
      <c r="BE32" s="25">
        <v>202893.82208235294</v>
      </c>
      <c r="BF32" s="25">
        <v>198465.16776666665</v>
      </c>
      <c r="BG32" s="20"/>
      <c r="BH32" s="26">
        <v>0</v>
      </c>
      <c r="BI32" s="26">
        <v>0</v>
      </c>
      <c r="BJ32" s="26">
        <v>1.2366122051504003</v>
      </c>
      <c r="BK32" s="26">
        <v>1.2366122051504003</v>
      </c>
      <c r="BL32" s="26"/>
      <c r="BM32" s="20"/>
      <c r="BN32" s="60">
        <v>1.2366122051504003</v>
      </c>
      <c r="BO32" s="20"/>
      <c r="BP32" s="20">
        <v>0</v>
      </c>
      <c r="BQ32" s="20">
        <v>0</v>
      </c>
      <c r="BR32" s="20">
        <v>0</v>
      </c>
      <c r="BS32" s="20">
        <v>0</v>
      </c>
      <c r="BT32" s="20">
        <v>60</v>
      </c>
      <c r="BU32" s="20">
        <v>0.3</v>
      </c>
      <c r="BV32" s="20">
        <v>0</v>
      </c>
      <c r="BW32" s="20">
        <v>2</v>
      </c>
      <c r="BX32" s="20">
        <v>0</v>
      </c>
      <c r="BY32" s="20">
        <v>0</v>
      </c>
      <c r="BZ32" s="20">
        <v>0</v>
      </c>
      <c r="CA32" s="20" t="s">
        <v>118</v>
      </c>
      <c r="CB32" s="20">
        <v>0</v>
      </c>
      <c r="CC32" s="20">
        <v>0</v>
      </c>
      <c r="CD32" s="20">
        <v>0</v>
      </c>
      <c r="CE32" s="20">
        <v>0</v>
      </c>
      <c r="CF32" s="20">
        <v>0</v>
      </c>
      <c r="CG32" s="20">
        <v>0</v>
      </c>
      <c r="CH32" s="20">
        <v>0</v>
      </c>
      <c r="CI32" s="20">
        <v>0</v>
      </c>
      <c r="CJ32" s="20">
        <v>0</v>
      </c>
      <c r="CK32" s="20"/>
      <c r="CL32" s="1" t="e">
        <v>#VALUE!</v>
      </c>
      <c r="CM32" t="e">
        <v>#VALUE!</v>
      </c>
      <c r="CN32" t="e">
        <v>#VALUE!</v>
      </c>
      <c r="CO32" s="1" t="e">
        <v>#VALUE!</v>
      </c>
      <c r="CP32" s="1" t="e">
        <v>#VALUE!</v>
      </c>
      <c r="CQ32" t="e">
        <v>#VALUE!</v>
      </c>
      <c r="CS32" s="33" t="s">
        <v>1511</v>
      </c>
    </row>
    <row r="33" spans="1:97">
      <c r="A33" s="20" t="s">
        <v>102</v>
      </c>
      <c r="B33" s="20" t="s">
        <v>123</v>
      </c>
      <c r="C33" s="20" t="s">
        <v>123</v>
      </c>
      <c r="D33" s="20">
        <v>0</v>
      </c>
      <c r="E33" s="21" t="s">
        <v>103</v>
      </c>
      <c r="F33" s="22" t="s">
        <v>232</v>
      </c>
      <c r="G33" s="28" t="s">
        <v>233</v>
      </c>
      <c r="H33" s="20" t="s">
        <v>153</v>
      </c>
      <c r="I33" s="20" t="s">
        <v>234</v>
      </c>
      <c r="J33" s="20" t="s">
        <v>108</v>
      </c>
      <c r="K33" s="20" t="s">
        <v>235</v>
      </c>
      <c r="L33" s="20" t="s">
        <v>236</v>
      </c>
      <c r="M33" s="20" t="s">
        <v>237</v>
      </c>
      <c r="N33" s="20">
        <v>725</v>
      </c>
      <c r="O33" s="33">
        <v>0</v>
      </c>
      <c r="P33" s="20"/>
      <c r="Q33" s="20">
        <v>127756</v>
      </c>
      <c r="R33" s="33">
        <v>0</v>
      </c>
      <c r="S33" s="33" t="e">
        <v>#N/A</v>
      </c>
      <c r="T33" s="33" t="e">
        <v>#N/A</v>
      </c>
      <c r="U33" s="33" t="e">
        <v>#N/A</v>
      </c>
      <c r="V33" s="33" t="e">
        <v>#N/A</v>
      </c>
      <c r="W33" s="33"/>
      <c r="X33" s="20"/>
      <c r="Y33" s="20" t="s">
        <v>168</v>
      </c>
      <c r="Z33" s="20" t="s">
        <v>169</v>
      </c>
      <c r="AA33" s="20" t="s">
        <v>170</v>
      </c>
      <c r="AB33" s="20">
        <v>176.215</v>
      </c>
      <c r="AC33" s="20">
        <v>0</v>
      </c>
      <c r="AD33" s="20" t="s">
        <v>214</v>
      </c>
      <c r="AE33" s="20" t="s">
        <v>115</v>
      </c>
      <c r="AF33" s="20" t="s">
        <v>160</v>
      </c>
      <c r="AG33" s="20" t="e">
        <v>#N/A</v>
      </c>
      <c r="AH33" s="25">
        <v>1940088.7116253446</v>
      </c>
      <c r="AI33" s="25">
        <v>1935461.256183034</v>
      </c>
      <c r="AJ33" s="25">
        <v>1996630.1175838551</v>
      </c>
      <c r="AK33" s="25">
        <v>2068039.1045346383</v>
      </c>
      <c r="AL33" s="25">
        <v>2021546.0246382006</v>
      </c>
      <c r="AM33" s="25">
        <v>100</v>
      </c>
      <c r="AN33" s="25">
        <v>100</v>
      </c>
      <c r="AO33" s="25">
        <v>100</v>
      </c>
      <c r="AP33" s="25">
        <v>100</v>
      </c>
      <c r="AQ33" s="25">
        <v>100</v>
      </c>
      <c r="AR33" s="25">
        <v>75.796120000000002</v>
      </c>
      <c r="AS33" s="25">
        <v>75.796120000000002</v>
      </c>
      <c r="AT33" s="25">
        <v>75.796120000000002</v>
      </c>
      <c r="AU33" s="25">
        <v>75.796120000000002</v>
      </c>
      <c r="AV33" s="25">
        <v>75.796120000000002</v>
      </c>
      <c r="AW33" s="25">
        <v>1470511.9679700001</v>
      </c>
      <c r="AX33" s="25">
        <v>1467004.53629</v>
      </c>
      <c r="AY33" s="25">
        <v>1513368.1598799999</v>
      </c>
      <c r="AZ33" s="25">
        <v>1567493.4013199999</v>
      </c>
      <c r="BA33" s="25">
        <v>1532253.4506900001</v>
      </c>
      <c r="BB33" s="25">
        <v>1940088.7116253446</v>
      </c>
      <c r="BC33" s="25">
        <v>1935461.256183034</v>
      </c>
      <c r="BD33" s="25">
        <v>1996630.1175838551</v>
      </c>
      <c r="BE33" s="25">
        <v>2068039.1045346383</v>
      </c>
      <c r="BF33" s="25">
        <v>2021546.0246382006</v>
      </c>
      <c r="BG33" s="20"/>
      <c r="BH33" s="26" t="s">
        <v>118</v>
      </c>
      <c r="BI33" s="26" t="s">
        <v>118</v>
      </c>
      <c r="BJ33" s="26" t="s">
        <v>118</v>
      </c>
      <c r="BK33" s="26" t="s">
        <v>118</v>
      </c>
      <c r="BL33" s="26">
        <v>29.906568640445791</v>
      </c>
      <c r="BM33" s="20" t="s">
        <v>238</v>
      </c>
      <c r="BN33" s="60">
        <v>29.906568640445791</v>
      </c>
      <c r="BO33" s="20"/>
      <c r="BP33" s="20" t="s">
        <v>118</v>
      </c>
      <c r="BQ33" s="20" t="s">
        <v>118</v>
      </c>
      <c r="BR33" s="20" t="s">
        <v>118</v>
      </c>
      <c r="BS33" s="20" t="s">
        <v>118</v>
      </c>
      <c r="BT33" s="20" t="s">
        <v>118</v>
      </c>
      <c r="BU33" s="20" t="s">
        <v>118</v>
      </c>
      <c r="BV33" s="20" t="s">
        <v>118</v>
      </c>
      <c r="BW33" s="20" t="s">
        <v>118</v>
      </c>
      <c r="BX33" s="20" t="s">
        <v>118</v>
      </c>
      <c r="BY33" s="20" t="s">
        <v>118</v>
      </c>
      <c r="BZ33" s="20" t="s">
        <v>118</v>
      </c>
      <c r="CA33" s="20" t="s">
        <v>118</v>
      </c>
      <c r="CB33" s="20" t="s">
        <v>118</v>
      </c>
      <c r="CC33" s="20" t="s">
        <v>118</v>
      </c>
      <c r="CD33" s="20" t="s">
        <v>118</v>
      </c>
      <c r="CE33" s="20" t="s">
        <v>118</v>
      </c>
      <c r="CF33" s="20" t="s">
        <v>118</v>
      </c>
      <c r="CG33" s="20" t="s">
        <v>118</v>
      </c>
      <c r="CH33" s="20" t="s">
        <v>118</v>
      </c>
      <c r="CI33" s="20" t="s">
        <v>118</v>
      </c>
      <c r="CJ33" s="20" t="s">
        <v>118</v>
      </c>
      <c r="CK33" s="20"/>
      <c r="CL33" s="1">
        <v>0</v>
      </c>
      <c r="CM33">
        <v>0</v>
      </c>
      <c r="CN33">
        <v>0</v>
      </c>
      <c r="CO33" s="1">
        <v>0</v>
      </c>
      <c r="CP33" s="1">
        <v>0</v>
      </c>
      <c r="CQ33" t="e">
        <v>#DIV/0!</v>
      </c>
      <c r="CS33" s="33" t="s">
        <v>1511</v>
      </c>
    </row>
    <row r="34" spans="1:97">
      <c r="A34" s="20" t="s">
        <v>102</v>
      </c>
      <c r="B34" s="20" t="s">
        <v>102</v>
      </c>
      <c r="C34" s="20" t="s">
        <v>123</v>
      </c>
      <c r="D34" s="20" t="s">
        <v>239</v>
      </c>
      <c r="E34" s="21" t="s">
        <v>103</v>
      </c>
      <c r="F34" s="22" t="s">
        <v>240</v>
      </c>
      <c r="G34" s="28" t="s">
        <v>241</v>
      </c>
      <c r="H34" s="20" t="s">
        <v>153</v>
      </c>
      <c r="I34" s="20" t="s">
        <v>144</v>
      </c>
      <c r="J34" s="20" t="s">
        <v>145</v>
      </c>
      <c r="K34" s="20" t="s">
        <v>146</v>
      </c>
      <c r="L34" s="20" t="s">
        <v>242</v>
      </c>
      <c r="M34" s="20" t="s">
        <v>111</v>
      </c>
      <c r="N34" s="20">
        <v>22200000</v>
      </c>
      <c r="O34" s="71">
        <v>3.9287637268925209E-2</v>
      </c>
      <c r="P34" s="20" t="s">
        <v>138</v>
      </c>
      <c r="Q34" s="20">
        <v>748000000</v>
      </c>
      <c r="R34" s="33">
        <v>1.3237456160881105</v>
      </c>
      <c r="S34" s="33" t="e">
        <v>#N/A</v>
      </c>
      <c r="T34" s="33" t="e">
        <v>#N/A</v>
      </c>
      <c r="U34" s="33" t="e">
        <v>#N/A</v>
      </c>
      <c r="V34" s="33" t="e">
        <v>#N/A</v>
      </c>
      <c r="W34" s="33"/>
      <c r="X34" s="20" t="s">
        <v>138</v>
      </c>
      <c r="Y34" s="20">
        <v>1110</v>
      </c>
      <c r="Z34" s="20" t="s">
        <v>139</v>
      </c>
      <c r="AA34" s="20" t="s">
        <v>148</v>
      </c>
      <c r="AB34" s="20" t="s">
        <v>118</v>
      </c>
      <c r="AC34" s="20">
        <v>34</v>
      </c>
      <c r="AD34" s="20" t="s">
        <v>178</v>
      </c>
      <c r="AE34" s="20" t="s">
        <v>115</v>
      </c>
      <c r="AF34" s="20" t="s">
        <v>160</v>
      </c>
      <c r="AG34" s="20" t="e">
        <v>#N/A</v>
      </c>
      <c r="AH34" s="25">
        <v>1940088.7116253446</v>
      </c>
      <c r="AI34" s="25">
        <v>1935461.2561749998</v>
      </c>
      <c r="AJ34" s="25">
        <v>1996630.1175882353</v>
      </c>
      <c r="AK34" s="25">
        <v>2068039.1045333333</v>
      </c>
      <c r="AL34" s="25">
        <v>2021546.0246315792</v>
      </c>
      <c r="AM34" s="25">
        <v>100</v>
      </c>
      <c r="AN34" s="25">
        <v>100</v>
      </c>
      <c r="AO34" s="25">
        <v>100</v>
      </c>
      <c r="AP34" s="25">
        <v>100</v>
      </c>
      <c r="AQ34" s="25">
        <v>100</v>
      </c>
      <c r="AR34" s="25">
        <v>75.796120000000002</v>
      </c>
      <c r="AS34" s="25">
        <v>80</v>
      </c>
      <c r="AT34" s="25">
        <v>85</v>
      </c>
      <c r="AU34" s="25">
        <v>90</v>
      </c>
      <c r="AV34" s="25">
        <v>95</v>
      </c>
      <c r="AW34" s="25">
        <v>1470511.9679700001</v>
      </c>
      <c r="AX34" s="25">
        <v>1548369.0049399999</v>
      </c>
      <c r="AY34" s="25">
        <v>1697135.5999499999</v>
      </c>
      <c r="AZ34" s="25">
        <v>1861235.19408</v>
      </c>
      <c r="BA34" s="25">
        <v>1920468.7234</v>
      </c>
      <c r="BB34" s="25">
        <v>1940088.7116253446</v>
      </c>
      <c r="BC34" s="25">
        <v>1935461.2561749998</v>
      </c>
      <c r="BD34" s="25">
        <v>1996630.1175882353</v>
      </c>
      <c r="BE34" s="25">
        <v>2068039.1045333333</v>
      </c>
      <c r="BF34" s="25">
        <v>2021546.0246315792</v>
      </c>
      <c r="BG34" s="20"/>
      <c r="BH34" s="26" t="s">
        <v>118</v>
      </c>
      <c r="BI34" s="26" t="s">
        <v>118</v>
      </c>
      <c r="BJ34" s="26" t="s">
        <v>118</v>
      </c>
      <c r="BK34" s="26" t="s">
        <v>118</v>
      </c>
      <c r="BL34" s="26"/>
      <c r="BM34" s="20"/>
      <c r="BN34" s="60">
        <v>0</v>
      </c>
      <c r="BO34" s="20"/>
      <c r="BP34" s="20" t="s">
        <v>118</v>
      </c>
      <c r="BQ34" s="20" t="s">
        <v>118</v>
      </c>
      <c r="BR34" s="20" t="s">
        <v>118</v>
      </c>
      <c r="BS34" s="20" t="s">
        <v>118</v>
      </c>
      <c r="BT34" s="20" t="s">
        <v>118</v>
      </c>
      <c r="BU34" s="20" t="s">
        <v>118</v>
      </c>
      <c r="BV34" s="20" t="s">
        <v>118</v>
      </c>
      <c r="BW34" s="20" t="s">
        <v>118</v>
      </c>
      <c r="BX34" s="20" t="s">
        <v>118</v>
      </c>
      <c r="BY34" s="20" t="s">
        <v>118</v>
      </c>
      <c r="BZ34" s="20" t="s">
        <v>118</v>
      </c>
      <c r="CA34" s="20" t="s">
        <v>118</v>
      </c>
      <c r="CB34" s="20" t="s">
        <v>118</v>
      </c>
      <c r="CC34" s="20" t="s">
        <v>118</v>
      </c>
      <c r="CD34" s="20" t="s">
        <v>118</v>
      </c>
      <c r="CE34" s="20" t="s">
        <v>118</v>
      </c>
      <c r="CF34" s="20" t="s">
        <v>118</v>
      </c>
      <c r="CG34" s="20" t="s">
        <v>118</v>
      </c>
      <c r="CH34" s="20" t="s">
        <v>118</v>
      </c>
      <c r="CI34" s="20" t="s">
        <v>118</v>
      </c>
      <c r="CJ34" s="20" t="s">
        <v>118</v>
      </c>
      <c r="CK34" s="20"/>
      <c r="CL34" s="1">
        <v>1739247.5939640386</v>
      </c>
      <c r="CM34">
        <v>0.89647838448941464</v>
      </c>
      <c r="CN34">
        <v>58601675.688518055</v>
      </c>
      <c r="CO34" s="1">
        <v>30.205668090003698</v>
      </c>
      <c r="CP34" s="1">
        <v>16.640800812151252</v>
      </c>
      <c r="CQ34">
        <v>18.562411654385787</v>
      </c>
      <c r="CS34" s="33">
        <v>0</v>
      </c>
    </row>
    <row r="35" spans="1:97">
      <c r="A35" s="20" t="s">
        <v>102</v>
      </c>
      <c r="B35" s="20" t="s">
        <v>102</v>
      </c>
      <c r="C35" s="20" t="s">
        <v>123</v>
      </c>
      <c r="D35" s="20" t="s">
        <v>239</v>
      </c>
      <c r="E35" s="21" t="s">
        <v>103</v>
      </c>
      <c r="F35" s="22" t="s">
        <v>243</v>
      </c>
      <c r="G35" s="28" t="s">
        <v>244</v>
      </c>
      <c r="H35" s="20" t="s">
        <v>153</v>
      </c>
      <c r="I35" s="20" t="s">
        <v>144</v>
      </c>
      <c r="J35" s="20" t="s">
        <v>145</v>
      </c>
      <c r="K35" s="20" t="s">
        <v>146</v>
      </c>
      <c r="L35" s="20" t="s">
        <v>245</v>
      </c>
      <c r="M35" s="20" t="s">
        <v>111</v>
      </c>
      <c r="N35" s="20">
        <v>22400000</v>
      </c>
      <c r="O35" s="71">
        <v>3.9641579947023629E-2</v>
      </c>
      <c r="P35" s="20" t="s">
        <v>138</v>
      </c>
      <c r="Q35" s="20">
        <v>781000000</v>
      </c>
      <c r="R35" s="33">
        <v>1.3821461579743506</v>
      </c>
      <c r="S35" s="33" t="e">
        <v>#N/A</v>
      </c>
      <c r="T35" s="33" t="e">
        <v>#N/A</v>
      </c>
      <c r="U35" s="33" t="e">
        <v>#N/A</v>
      </c>
      <c r="V35" s="33" t="e">
        <v>#N/A</v>
      </c>
      <c r="W35" s="33"/>
      <c r="X35" s="20" t="s">
        <v>138</v>
      </c>
      <c r="Y35" s="20">
        <v>1110</v>
      </c>
      <c r="Z35" s="20" t="s">
        <v>139</v>
      </c>
      <c r="AA35" s="20" t="s">
        <v>148</v>
      </c>
      <c r="AB35" s="20" t="s">
        <v>118</v>
      </c>
      <c r="AC35" s="20">
        <v>35</v>
      </c>
      <c r="AD35" s="20" t="s">
        <v>178</v>
      </c>
      <c r="AE35" s="20" t="s">
        <v>115</v>
      </c>
      <c r="AF35" s="20" t="s">
        <v>160</v>
      </c>
      <c r="AG35" s="20" t="e">
        <v>#N/A</v>
      </c>
      <c r="AH35" s="25">
        <v>1940088.7116253446</v>
      </c>
      <c r="AI35" s="25">
        <v>1935461.2561749998</v>
      </c>
      <c r="AJ35" s="25">
        <v>1996630.1175882353</v>
      </c>
      <c r="AK35" s="25">
        <v>2068039.1045333333</v>
      </c>
      <c r="AL35" s="25">
        <v>2021546.0246315792</v>
      </c>
      <c r="AM35" s="25">
        <v>100</v>
      </c>
      <c r="AN35" s="25">
        <v>100</v>
      </c>
      <c r="AO35" s="25">
        <v>100</v>
      </c>
      <c r="AP35" s="25">
        <v>100</v>
      </c>
      <c r="AQ35" s="25">
        <v>100</v>
      </c>
      <c r="AR35" s="25">
        <v>75.796120000000002</v>
      </c>
      <c r="AS35" s="25">
        <v>80</v>
      </c>
      <c r="AT35" s="25">
        <v>85</v>
      </c>
      <c r="AU35" s="25">
        <v>90</v>
      </c>
      <c r="AV35" s="25">
        <v>95</v>
      </c>
      <c r="AW35" s="25">
        <v>1470511.9679700001</v>
      </c>
      <c r="AX35" s="25">
        <v>1548369.0049399999</v>
      </c>
      <c r="AY35" s="25">
        <v>1697135.5999499999</v>
      </c>
      <c r="AZ35" s="25">
        <v>1861235.19408</v>
      </c>
      <c r="BA35" s="25">
        <v>1920468.7234</v>
      </c>
      <c r="BB35" s="25">
        <v>1940088.7116253446</v>
      </c>
      <c r="BC35" s="25">
        <v>1935461.2561749998</v>
      </c>
      <c r="BD35" s="25">
        <v>1996630.1175882353</v>
      </c>
      <c r="BE35" s="25">
        <v>2068039.1045333333</v>
      </c>
      <c r="BF35" s="25">
        <v>2021546.0246315792</v>
      </c>
      <c r="BG35" s="20"/>
      <c r="BH35" s="26" t="s">
        <v>118</v>
      </c>
      <c r="BI35" s="26" t="s">
        <v>118</v>
      </c>
      <c r="BJ35" s="26" t="s">
        <v>118</v>
      </c>
      <c r="BK35" s="26" t="s">
        <v>118</v>
      </c>
      <c r="BL35" s="26"/>
      <c r="BM35" s="20"/>
      <c r="BN35" s="60">
        <v>0</v>
      </c>
      <c r="BO35" s="20"/>
      <c r="BP35" s="20" t="s">
        <v>118</v>
      </c>
      <c r="BQ35" s="20" t="s">
        <v>118</v>
      </c>
      <c r="BR35" s="20" t="s">
        <v>118</v>
      </c>
      <c r="BS35" s="20" t="s">
        <v>118</v>
      </c>
      <c r="BT35" s="20" t="s">
        <v>118</v>
      </c>
      <c r="BU35" s="20" t="s">
        <v>118</v>
      </c>
      <c r="BV35" s="20" t="s">
        <v>118</v>
      </c>
      <c r="BW35" s="20" t="s">
        <v>118</v>
      </c>
      <c r="BX35" s="20" t="s">
        <v>118</v>
      </c>
      <c r="BY35" s="20" t="s">
        <v>118</v>
      </c>
      <c r="BZ35" s="20" t="s">
        <v>118</v>
      </c>
      <c r="CA35" s="20" t="s">
        <v>118</v>
      </c>
      <c r="CB35" s="20" t="s">
        <v>118</v>
      </c>
      <c r="CC35" s="20" t="s">
        <v>118</v>
      </c>
      <c r="CD35" s="20" t="s">
        <v>118</v>
      </c>
      <c r="CE35" s="20" t="s">
        <v>118</v>
      </c>
      <c r="CF35" s="20" t="s">
        <v>118</v>
      </c>
      <c r="CG35" s="20" t="s">
        <v>118</v>
      </c>
      <c r="CH35" s="20" t="s">
        <v>118</v>
      </c>
      <c r="CI35" s="20" t="s">
        <v>118</v>
      </c>
      <c r="CJ35" s="20" t="s">
        <v>118</v>
      </c>
      <c r="CK35" s="20"/>
      <c r="CL35" s="1">
        <v>1754916.4912069577</v>
      </c>
      <c r="CM35">
        <v>0.90455476633166143</v>
      </c>
      <c r="CN35">
        <v>61187043.73359973</v>
      </c>
      <c r="CO35" s="1">
        <v>31.538271093974448</v>
      </c>
      <c r="CP35" s="1">
        <v>17.374953789157924</v>
      </c>
      <c r="CQ35">
        <v>19.208293887633193</v>
      </c>
      <c r="CS35" s="33">
        <v>0</v>
      </c>
    </row>
    <row r="36" spans="1:97">
      <c r="A36" s="20" t="s">
        <v>102</v>
      </c>
      <c r="B36" s="20" t="s">
        <v>102</v>
      </c>
      <c r="C36" s="20" t="s">
        <v>123</v>
      </c>
      <c r="D36" s="20" t="s">
        <v>239</v>
      </c>
      <c r="E36" s="21" t="s">
        <v>103</v>
      </c>
      <c r="F36" s="22" t="s">
        <v>246</v>
      </c>
      <c r="G36" s="28" t="s">
        <v>247</v>
      </c>
      <c r="H36" s="20" t="s">
        <v>153</v>
      </c>
      <c r="I36" s="20" t="s">
        <v>144</v>
      </c>
      <c r="J36" s="20" t="s">
        <v>145</v>
      </c>
      <c r="K36" s="20" t="s">
        <v>146</v>
      </c>
      <c r="L36" s="20" t="s">
        <v>248</v>
      </c>
      <c r="M36" s="20" t="s">
        <v>111</v>
      </c>
      <c r="N36" s="20">
        <v>22500000</v>
      </c>
      <c r="O36" s="71">
        <v>3.9818551286072847E-2</v>
      </c>
      <c r="P36" s="20" t="s">
        <v>138</v>
      </c>
      <c r="Q36" s="20">
        <v>801000000</v>
      </c>
      <c r="R36" s="33">
        <v>1.4175404257841933</v>
      </c>
      <c r="S36" s="33" t="e">
        <v>#N/A</v>
      </c>
      <c r="T36" s="33" t="e">
        <v>#N/A</v>
      </c>
      <c r="U36" s="33" t="e">
        <v>#N/A</v>
      </c>
      <c r="V36" s="33" t="e">
        <v>#N/A</v>
      </c>
      <c r="W36" s="33"/>
      <c r="X36" s="20" t="s">
        <v>138</v>
      </c>
      <c r="Y36" s="20">
        <v>1110</v>
      </c>
      <c r="Z36" s="20" t="s">
        <v>139</v>
      </c>
      <c r="AA36" s="20" t="s">
        <v>148</v>
      </c>
      <c r="AB36" s="20" t="s">
        <v>118</v>
      </c>
      <c r="AC36" s="20">
        <v>36</v>
      </c>
      <c r="AD36" s="20" t="s">
        <v>178</v>
      </c>
      <c r="AE36" s="20" t="s">
        <v>115</v>
      </c>
      <c r="AF36" s="20" t="s">
        <v>160</v>
      </c>
      <c r="AG36" s="20" t="e">
        <v>#N/A</v>
      </c>
      <c r="AH36" s="25">
        <v>1940088.7116253446</v>
      </c>
      <c r="AI36" s="25">
        <v>1935461.2561749998</v>
      </c>
      <c r="AJ36" s="25">
        <v>1996630.1175882353</v>
      </c>
      <c r="AK36" s="25">
        <v>2068039.1045333333</v>
      </c>
      <c r="AL36" s="25">
        <v>2021546.0246315792</v>
      </c>
      <c r="AM36" s="25">
        <v>100</v>
      </c>
      <c r="AN36" s="25">
        <v>100</v>
      </c>
      <c r="AO36" s="25">
        <v>100</v>
      </c>
      <c r="AP36" s="25">
        <v>100</v>
      </c>
      <c r="AQ36" s="25">
        <v>100</v>
      </c>
      <c r="AR36" s="25">
        <v>75.796120000000002</v>
      </c>
      <c r="AS36" s="25">
        <v>80</v>
      </c>
      <c r="AT36" s="25">
        <v>85</v>
      </c>
      <c r="AU36" s="25">
        <v>90</v>
      </c>
      <c r="AV36" s="25">
        <v>95</v>
      </c>
      <c r="AW36" s="25">
        <v>1470511.9679700001</v>
      </c>
      <c r="AX36" s="25">
        <v>1548369.0049399999</v>
      </c>
      <c r="AY36" s="25">
        <v>1697135.5999499999</v>
      </c>
      <c r="AZ36" s="25">
        <v>1861235.19408</v>
      </c>
      <c r="BA36" s="25">
        <v>1920468.7234</v>
      </c>
      <c r="BB36" s="25">
        <v>1940088.7116253446</v>
      </c>
      <c r="BC36" s="25">
        <v>1935461.2561749998</v>
      </c>
      <c r="BD36" s="25">
        <v>1996630.1175882353</v>
      </c>
      <c r="BE36" s="25">
        <v>2068039.1045333333</v>
      </c>
      <c r="BF36" s="25">
        <v>2021546.0246315792</v>
      </c>
      <c r="BG36" s="20"/>
      <c r="BH36" s="26" t="s">
        <v>118</v>
      </c>
      <c r="BI36" s="26" t="s">
        <v>118</v>
      </c>
      <c r="BJ36" s="26" t="s">
        <v>118</v>
      </c>
      <c r="BK36" s="26" t="s">
        <v>118</v>
      </c>
      <c r="BL36" s="26"/>
      <c r="BM36" s="20"/>
      <c r="BN36" s="60">
        <v>0</v>
      </c>
      <c r="BO36" s="20"/>
      <c r="BP36" s="20" t="s">
        <v>118</v>
      </c>
      <c r="BQ36" s="20" t="s">
        <v>118</v>
      </c>
      <c r="BR36" s="20" t="s">
        <v>118</v>
      </c>
      <c r="BS36" s="20" t="s">
        <v>118</v>
      </c>
      <c r="BT36" s="20" t="s">
        <v>118</v>
      </c>
      <c r="BU36" s="20" t="s">
        <v>118</v>
      </c>
      <c r="BV36" s="20" t="s">
        <v>118</v>
      </c>
      <c r="BW36" s="20" t="s">
        <v>118</v>
      </c>
      <c r="BX36" s="20" t="s">
        <v>118</v>
      </c>
      <c r="BY36" s="20" t="s">
        <v>118</v>
      </c>
      <c r="BZ36" s="20" t="s">
        <v>118</v>
      </c>
      <c r="CA36" s="20" t="s">
        <v>118</v>
      </c>
      <c r="CB36" s="20" t="s">
        <v>118</v>
      </c>
      <c r="CC36" s="20" t="s">
        <v>118</v>
      </c>
      <c r="CD36" s="20" t="s">
        <v>118</v>
      </c>
      <c r="CE36" s="20" t="s">
        <v>118</v>
      </c>
      <c r="CF36" s="20" t="s">
        <v>118</v>
      </c>
      <c r="CG36" s="20" t="s">
        <v>118</v>
      </c>
      <c r="CH36" s="20" t="s">
        <v>118</v>
      </c>
      <c r="CI36" s="20" t="s">
        <v>118</v>
      </c>
      <c r="CJ36" s="20" t="s">
        <v>118</v>
      </c>
      <c r="CK36" s="20"/>
      <c r="CL36" s="1">
        <v>1762750.9398284177</v>
      </c>
      <c r="CM36">
        <v>0.90859295725278511</v>
      </c>
      <c r="CN36">
        <v>62753933.457891665</v>
      </c>
      <c r="CO36" s="1">
        <v>32.345909278199152</v>
      </c>
      <c r="CP36" s="1">
        <v>17.81989498734379</v>
      </c>
      <c r="CQ36">
        <v>19.612627244243551</v>
      </c>
      <c r="CS36" s="33">
        <v>0</v>
      </c>
    </row>
    <row r="37" spans="1:97">
      <c r="A37" s="20" t="s">
        <v>102</v>
      </c>
      <c r="B37" s="20" t="s">
        <v>123</v>
      </c>
      <c r="C37" s="20" t="s">
        <v>102</v>
      </c>
      <c r="D37" s="20">
        <v>0</v>
      </c>
      <c r="E37" s="21" t="s">
        <v>103</v>
      </c>
      <c r="F37" s="22" t="s">
        <v>249</v>
      </c>
      <c r="G37" s="28" t="s">
        <v>250</v>
      </c>
      <c r="H37" s="20" t="s">
        <v>118</v>
      </c>
      <c r="I37" s="20" t="s">
        <v>118</v>
      </c>
      <c r="J37" s="20" t="s">
        <v>118</v>
      </c>
      <c r="K37" s="20" t="s">
        <v>118</v>
      </c>
      <c r="L37" s="20" t="s">
        <v>118</v>
      </c>
      <c r="M37" s="20" t="s">
        <v>118</v>
      </c>
      <c r="N37" s="24" t="s">
        <v>118</v>
      </c>
      <c r="O37" s="70" t="s">
        <v>118</v>
      </c>
      <c r="P37" s="24"/>
      <c r="Q37" s="24" t="s">
        <v>118</v>
      </c>
      <c r="R37" s="70" t="s">
        <v>118</v>
      </c>
      <c r="S37" s="33">
        <v>0</v>
      </c>
      <c r="T37" s="33">
        <v>0</v>
      </c>
      <c r="U37" s="33">
        <v>0</v>
      </c>
      <c r="V37" s="33" t="e">
        <v>#VALUE!</v>
      </c>
      <c r="W37" s="33"/>
      <c r="X37" s="24"/>
      <c r="Y37" s="20" t="s">
        <v>118</v>
      </c>
      <c r="Z37" s="20" t="s">
        <v>118</v>
      </c>
      <c r="AA37" s="20" t="s">
        <v>118</v>
      </c>
      <c r="AB37" s="20" t="s">
        <v>118</v>
      </c>
      <c r="AC37" s="20" t="s">
        <v>118</v>
      </c>
      <c r="AD37" s="20" t="s">
        <v>250</v>
      </c>
      <c r="AE37" s="20" t="s">
        <v>127</v>
      </c>
      <c r="AF37" s="20" t="s">
        <v>116</v>
      </c>
      <c r="AG37" s="20" t="s">
        <v>171</v>
      </c>
      <c r="AH37" s="25">
        <v>1900140.7225654826</v>
      </c>
      <c r="AI37" s="25">
        <v>1896735.1924286557</v>
      </c>
      <c r="AJ37" s="25">
        <v>1957892.8780946406</v>
      </c>
      <c r="AK37" s="25">
        <v>2028938.2208309853</v>
      </c>
      <c r="AL37" s="25">
        <v>1984651.6776657598</v>
      </c>
      <c r="AM37" s="25">
        <v>20</v>
      </c>
      <c r="AN37" s="25">
        <v>20</v>
      </c>
      <c r="AO37" s="25">
        <v>20</v>
      </c>
      <c r="AP37" s="25">
        <v>20</v>
      </c>
      <c r="AQ37" s="25">
        <v>20</v>
      </c>
      <c r="AR37" s="25">
        <v>56.183419999999998</v>
      </c>
      <c r="AS37" s="25">
        <v>56.183419999999998</v>
      </c>
      <c r="AT37" s="25">
        <v>56.183419999999998</v>
      </c>
      <c r="AU37" s="25">
        <v>56.183419999999998</v>
      </c>
      <c r="AV37" s="25">
        <v>56.183419999999998</v>
      </c>
      <c r="AW37" s="25">
        <v>213512.80854999999</v>
      </c>
      <c r="AX37" s="25">
        <v>213130.13988999999</v>
      </c>
      <c r="AY37" s="25">
        <v>220002.23577</v>
      </c>
      <c r="AZ37" s="25">
        <v>227985.37643</v>
      </c>
      <c r="BA37" s="25">
        <v>223009.03752000001</v>
      </c>
      <c r="BB37" s="25">
        <v>380028.1445130966</v>
      </c>
      <c r="BC37" s="25">
        <v>379347.03848573123</v>
      </c>
      <c r="BD37" s="25">
        <v>391578.57561892818</v>
      </c>
      <c r="BE37" s="25">
        <v>405787.6441661971</v>
      </c>
      <c r="BF37" s="25">
        <v>396930.33553315199</v>
      </c>
      <c r="BG37" s="20"/>
      <c r="BH37" s="26">
        <v>0</v>
      </c>
      <c r="BI37" s="26">
        <v>0</v>
      </c>
      <c r="BJ37" s="26">
        <v>1.5956286518069682</v>
      </c>
      <c r="BK37" s="26">
        <v>1.5956286518069682</v>
      </c>
      <c r="BL37" s="26"/>
      <c r="BM37" s="20"/>
      <c r="BN37" s="60">
        <v>1.5956286518069682</v>
      </c>
      <c r="BO37" s="20"/>
      <c r="BP37" s="20">
        <v>0.25</v>
      </c>
      <c r="BQ37" s="20">
        <v>1</v>
      </c>
      <c r="BR37" s="20">
        <v>0</v>
      </c>
      <c r="BS37" s="20">
        <v>1</v>
      </c>
      <c r="BT37" s="20">
        <v>1.5</v>
      </c>
      <c r="BU37" s="20">
        <v>0.3</v>
      </c>
      <c r="BV37" s="20">
        <v>0</v>
      </c>
      <c r="BW37" s="20">
        <v>1.2</v>
      </c>
      <c r="BX37" s="20">
        <v>0</v>
      </c>
      <c r="BY37" s="20">
        <v>3</v>
      </c>
      <c r="BZ37" s="20">
        <v>0</v>
      </c>
      <c r="CA37" s="20" t="s">
        <v>118</v>
      </c>
      <c r="CB37" s="20">
        <v>0</v>
      </c>
      <c r="CC37" s="20">
        <v>0</v>
      </c>
      <c r="CD37" s="20">
        <v>0</v>
      </c>
      <c r="CE37" s="20">
        <v>0</v>
      </c>
      <c r="CF37" s="20">
        <v>0</v>
      </c>
      <c r="CG37" s="20">
        <v>0</v>
      </c>
      <c r="CH37" s="20">
        <v>0</v>
      </c>
      <c r="CI37" s="20">
        <v>0</v>
      </c>
      <c r="CJ37" s="20">
        <v>0</v>
      </c>
      <c r="CK37" s="20"/>
      <c r="CL37" s="1" t="e">
        <v>#VALUE!</v>
      </c>
      <c r="CM37" t="e">
        <v>#VALUE!</v>
      </c>
      <c r="CN37" t="e">
        <v>#VALUE!</v>
      </c>
      <c r="CO37" s="1" t="e">
        <v>#VALUE!</v>
      </c>
      <c r="CP37" s="1" t="e">
        <v>#VALUE!</v>
      </c>
      <c r="CQ37" t="e">
        <v>#VALUE!</v>
      </c>
      <c r="CS37" s="33" t="s">
        <v>1511</v>
      </c>
    </row>
    <row r="38" spans="1:97">
      <c r="A38" s="20" t="s">
        <v>102</v>
      </c>
      <c r="B38" s="20" t="s">
        <v>123</v>
      </c>
      <c r="C38" s="20" t="s">
        <v>102</v>
      </c>
      <c r="D38" s="20">
        <v>0</v>
      </c>
      <c r="E38" s="21" t="s">
        <v>103</v>
      </c>
      <c r="F38" s="22" t="s">
        <v>251</v>
      </c>
      <c r="G38" s="28" t="s">
        <v>252</v>
      </c>
      <c r="H38" s="20" t="s">
        <v>118</v>
      </c>
      <c r="I38" s="20" t="s">
        <v>118</v>
      </c>
      <c r="J38" s="20" t="s">
        <v>118</v>
      </c>
      <c r="K38" s="20" t="s">
        <v>118</v>
      </c>
      <c r="L38" s="20" t="s">
        <v>118</v>
      </c>
      <c r="M38" s="20" t="s">
        <v>118</v>
      </c>
      <c r="N38" s="24" t="s">
        <v>118</v>
      </c>
      <c r="O38" s="70" t="s">
        <v>118</v>
      </c>
      <c r="P38" s="24"/>
      <c r="Q38" s="24" t="s">
        <v>118</v>
      </c>
      <c r="R38" s="70" t="s">
        <v>118</v>
      </c>
      <c r="S38" s="33">
        <v>0</v>
      </c>
      <c r="T38" s="33">
        <v>0</v>
      </c>
      <c r="U38" s="33">
        <v>0</v>
      </c>
      <c r="V38" s="33" t="e">
        <v>#VALUE!</v>
      </c>
      <c r="W38" s="33"/>
      <c r="X38" s="24"/>
      <c r="Y38" s="20" t="s">
        <v>118</v>
      </c>
      <c r="Z38" s="20" t="s">
        <v>118</v>
      </c>
      <c r="AA38" s="20" t="s">
        <v>118</v>
      </c>
      <c r="AB38" s="20" t="s">
        <v>118</v>
      </c>
      <c r="AC38" s="20" t="s">
        <v>118</v>
      </c>
      <c r="AD38" s="20" t="s">
        <v>252</v>
      </c>
      <c r="AE38" s="20" t="s">
        <v>127</v>
      </c>
      <c r="AF38" s="20" t="s">
        <v>116</v>
      </c>
      <c r="AG38" s="20" t="s">
        <v>117</v>
      </c>
      <c r="AH38" s="25">
        <v>1940088.7115516881</v>
      </c>
      <c r="AI38" s="25">
        <v>1935461.2562400298</v>
      </c>
      <c r="AJ38" s="25">
        <v>1996630.1175612276</v>
      </c>
      <c r="AK38" s="25">
        <v>2068039.1044481208</v>
      </c>
      <c r="AL38" s="25">
        <v>2021546.024555621</v>
      </c>
      <c r="AM38" s="25">
        <v>9.8000000000000007</v>
      </c>
      <c r="AN38" s="25">
        <v>9.8000000000000007</v>
      </c>
      <c r="AO38" s="25">
        <v>9.8000000000000007</v>
      </c>
      <c r="AP38" s="25">
        <v>9.8000000000000007</v>
      </c>
      <c r="AQ38" s="25">
        <v>9.8000000000000007</v>
      </c>
      <c r="AR38" s="25">
        <v>56.183419999999998</v>
      </c>
      <c r="AS38" s="25">
        <v>56.183419999999998</v>
      </c>
      <c r="AT38" s="25">
        <v>56.183419999999998</v>
      </c>
      <c r="AU38" s="25">
        <v>56.183419999999998</v>
      </c>
      <c r="AV38" s="25">
        <v>56.183419999999998</v>
      </c>
      <c r="AW38" s="25">
        <v>106820.80254</v>
      </c>
      <c r="AX38" s="25">
        <v>106566.016</v>
      </c>
      <c r="AY38" s="25">
        <v>109933.95831</v>
      </c>
      <c r="AZ38" s="25">
        <v>113865.71939</v>
      </c>
      <c r="BA38" s="25">
        <v>111305.82196</v>
      </c>
      <c r="BB38" s="25">
        <v>190128.69373206547</v>
      </c>
      <c r="BC38" s="25">
        <v>189675.20311152295</v>
      </c>
      <c r="BD38" s="25">
        <v>195669.75152100035</v>
      </c>
      <c r="BE38" s="25">
        <v>202667.83223591588</v>
      </c>
      <c r="BF38" s="25">
        <v>198111.51040645089</v>
      </c>
      <c r="BG38" s="20"/>
      <c r="BH38" s="26">
        <v>0</v>
      </c>
      <c r="BI38" s="26">
        <v>0</v>
      </c>
      <c r="BJ38" s="26">
        <v>0</v>
      </c>
      <c r="BK38" s="26">
        <v>9.0766338590132012</v>
      </c>
      <c r="BL38" s="26"/>
      <c r="BM38" s="20"/>
      <c r="BN38" s="60">
        <v>9.0766338590132012</v>
      </c>
      <c r="BO38" s="20"/>
      <c r="BP38" s="20">
        <v>0.5</v>
      </c>
      <c r="BQ38" s="20">
        <v>0</v>
      </c>
      <c r="BR38" s="20">
        <v>0</v>
      </c>
      <c r="BS38" s="20">
        <v>0.5</v>
      </c>
      <c r="BT38" s="20">
        <v>24</v>
      </c>
      <c r="BU38" s="20">
        <v>0</v>
      </c>
      <c r="BV38" s="20">
        <v>0</v>
      </c>
      <c r="BW38" s="20">
        <v>0</v>
      </c>
      <c r="BX38" s="20">
        <v>0.2</v>
      </c>
      <c r="BY38" s="20">
        <v>0.4</v>
      </c>
      <c r="BZ38" s="20">
        <v>1.2</v>
      </c>
      <c r="CA38" s="20" t="s">
        <v>118</v>
      </c>
      <c r="CB38" s="20">
        <v>0</v>
      </c>
      <c r="CC38" s="20">
        <v>0</v>
      </c>
      <c r="CD38" s="20">
        <v>0</v>
      </c>
      <c r="CE38" s="20">
        <v>0</v>
      </c>
      <c r="CF38" s="20">
        <v>0</v>
      </c>
      <c r="CG38" s="20">
        <v>0</v>
      </c>
      <c r="CH38" s="20">
        <v>0</v>
      </c>
      <c r="CI38" s="20">
        <v>0</v>
      </c>
      <c r="CJ38" s="20">
        <v>0</v>
      </c>
      <c r="CK38" s="20"/>
      <c r="CL38" s="1" t="e">
        <v>#VALUE!</v>
      </c>
      <c r="CM38" t="e">
        <v>#VALUE!</v>
      </c>
      <c r="CN38" t="e">
        <v>#VALUE!</v>
      </c>
      <c r="CO38" s="1" t="e">
        <v>#VALUE!</v>
      </c>
      <c r="CP38" s="1" t="e">
        <v>#VALUE!</v>
      </c>
      <c r="CQ38" t="e">
        <v>#VALUE!</v>
      </c>
      <c r="CS38" s="33" t="s">
        <v>1506</v>
      </c>
    </row>
    <row r="39" spans="1:97">
      <c r="A39" s="20" t="s">
        <v>102</v>
      </c>
      <c r="B39" s="20" t="s">
        <v>102</v>
      </c>
      <c r="C39" s="20" t="s">
        <v>102</v>
      </c>
      <c r="D39" s="20">
        <v>0</v>
      </c>
      <c r="E39" s="21" t="s">
        <v>103</v>
      </c>
      <c r="F39" s="22" t="s">
        <v>253</v>
      </c>
      <c r="G39" s="23" t="s">
        <v>254</v>
      </c>
      <c r="H39" s="20" t="s">
        <v>106</v>
      </c>
      <c r="I39" s="20" t="s">
        <v>118</v>
      </c>
      <c r="J39" s="20" t="s">
        <v>118</v>
      </c>
      <c r="K39" s="20" t="s">
        <v>1222</v>
      </c>
      <c r="L39" s="20" t="s">
        <v>118</v>
      </c>
      <c r="M39" s="20" t="s">
        <v>118</v>
      </c>
      <c r="N39" s="24" t="s">
        <v>118</v>
      </c>
      <c r="O39" s="70">
        <v>1.18</v>
      </c>
      <c r="P39" s="24"/>
      <c r="Q39" s="24" t="s">
        <v>118</v>
      </c>
      <c r="R39" s="70">
        <v>49.21</v>
      </c>
      <c r="S39" s="33" t="s">
        <v>1222</v>
      </c>
      <c r="T39" s="33">
        <v>49.21</v>
      </c>
      <c r="U39" s="33">
        <v>1.18</v>
      </c>
      <c r="V39" s="33" t="b">
        <v>1</v>
      </c>
      <c r="W39" s="33"/>
      <c r="X39" s="24"/>
      <c r="Y39" s="20" t="s">
        <v>118</v>
      </c>
      <c r="Z39" s="20" t="s">
        <v>1433</v>
      </c>
      <c r="AA39" s="20" t="s">
        <v>148</v>
      </c>
      <c r="AB39" s="20" t="s">
        <v>118</v>
      </c>
      <c r="AC39" s="20" t="s">
        <v>118</v>
      </c>
      <c r="AD39" s="20" t="s">
        <v>255</v>
      </c>
      <c r="AE39" s="20" t="s">
        <v>127</v>
      </c>
      <c r="AF39" s="20" t="s">
        <v>116</v>
      </c>
      <c r="AG39" s="20" t="s">
        <v>171</v>
      </c>
      <c r="AH39" s="25">
        <v>1900140.7225500001</v>
      </c>
      <c r="AI39" s="25">
        <v>1896735.1923999998</v>
      </c>
      <c r="AJ39" s="25">
        <v>1957892.8781499998</v>
      </c>
      <c r="AK39" s="25">
        <v>2028938.2208499999</v>
      </c>
      <c r="AL39" s="25">
        <v>1984651.6776499997</v>
      </c>
      <c r="AM39" s="25">
        <v>100</v>
      </c>
      <c r="AN39" s="25">
        <v>100</v>
      </c>
      <c r="AO39" s="25">
        <v>100</v>
      </c>
      <c r="AP39" s="25">
        <v>100</v>
      </c>
      <c r="AQ39" s="25">
        <v>100</v>
      </c>
      <c r="AR39" s="25">
        <v>20</v>
      </c>
      <c r="AS39" s="25">
        <v>20</v>
      </c>
      <c r="AT39" s="25">
        <v>20</v>
      </c>
      <c r="AU39" s="25">
        <v>20</v>
      </c>
      <c r="AV39" s="25">
        <v>20</v>
      </c>
      <c r="AW39" s="25">
        <v>380028.14451000001</v>
      </c>
      <c r="AX39" s="25">
        <v>379347.03847999999</v>
      </c>
      <c r="AY39" s="25">
        <v>391578.57562999998</v>
      </c>
      <c r="AZ39" s="25">
        <v>405787.64416999999</v>
      </c>
      <c r="BA39" s="25">
        <v>396930.33552999998</v>
      </c>
      <c r="BB39" s="25">
        <v>1900140.7225500001</v>
      </c>
      <c r="BC39" s="25">
        <v>1896735.1923999998</v>
      </c>
      <c r="BD39" s="25">
        <v>1957892.8781499998</v>
      </c>
      <c r="BE39" s="25">
        <v>2028938.2208499999</v>
      </c>
      <c r="BF39" s="25">
        <v>1984651.6776499997</v>
      </c>
      <c r="BG39" s="20"/>
      <c r="BH39" s="26">
        <v>0.41885252109932913</v>
      </c>
      <c r="BI39" s="26">
        <v>0</v>
      </c>
      <c r="BJ39" s="26">
        <v>0.41885252109932913</v>
      </c>
      <c r="BK39" s="26">
        <v>0.41885252109932913</v>
      </c>
      <c r="BL39" s="26"/>
      <c r="BM39" s="20"/>
      <c r="BN39" s="60">
        <v>0.41885252109932913</v>
      </c>
      <c r="BO39" s="20"/>
      <c r="BP39" s="20">
        <v>0.5</v>
      </c>
      <c r="BQ39" s="20">
        <v>0</v>
      </c>
      <c r="BR39" s="20">
        <v>0</v>
      </c>
      <c r="BS39" s="20">
        <v>0.5</v>
      </c>
      <c r="BT39" s="20">
        <v>24</v>
      </c>
      <c r="BU39" s="20">
        <v>0</v>
      </c>
      <c r="BV39" s="20">
        <v>0</v>
      </c>
      <c r="BW39" s="20">
        <v>1.2</v>
      </c>
      <c r="BX39" s="20">
        <v>0</v>
      </c>
      <c r="BY39" s="20">
        <v>0</v>
      </c>
      <c r="BZ39" s="20">
        <v>1.2</v>
      </c>
      <c r="CA39" s="20" t="s">
        <v>118</v>
      </c>
      <c r="CB39" s="20">
        <v>0</v>
      </c>
      <c r="CC39" s="20">
        <v>0</v>
      </c>
      <c r="CD39" s="20">
        <v>0</v>
      </c>
      <c r="CE39" s="20">
        <v>0</v>
      </c>
      <c r="CF39" s="20">
        <v>0</v>
      </c>
      <c r="CG39" s="20">
        <v>0</v>
      </c>
      <c r="CH39" s="20">
        <v>0</v>
      </c>
      <c r="CI39" s="20">
        <v>0</v>
      </c>
      <c r="CJ39" s="20">
        <v>0</v>
      </c>
      <c r="CK39" s="20"/>
      <c r="CL39" s="1">
        <v>2242166.0526089999</v>
      </c>
      <c r="CM39">
        <v>1.18</v>
      </c>
      <c r="CN39">
        <v>93505924.956685498</v>
      </c>
      <c r="CO39" s="1">
        <v>49.21</v>
      </c>
      <c r="CP39" s="1">
        <v>22.713171631667226</v>
      </c>
      <c r="CQ39">
        <v>19.248450535311211</v>
      </c>
      <c r="CS39" s="33" t="s">
        <v>1512</v>
      </c>
    </row>
    <row r="40" spans="1:97">
      <c r="A40" s="20" t="s">
        <v>102</v>
      </c>
      <c r="B40" s="20" t="s">
        <v>102</v>
      </c>
      <c r="C40" s="20" t="s">
        <v>102</v>
      </c>
      <c r="D40" s="20">
        <v>0</v>
      </c>
      <c r="E40" s="21" t="s">
        <v>256</v>
      </c>
      <c r="F40" s="22" t="s">
        <v>257</v>
      </c>
      <c r="G40" s="28" t="s">
        <v>258</v>
      </c>
      <c r="H40" s="20" t="s">
        <v>407</v>
      </c>
      <c r="I40" s="20" t="s">
        <v>144</v>
      </c>
      <c r="J40" s="20" t="s">
        <v>145</v>
      </c>
      <c r="K40" s="20" t="s">
        <v>259</v>
      </c>
      <c r="L40" s="20" t="s">
        <v>1600</v>
      </c>
      <c r="M40" s="20" t="s">
        <v>260</v>
      </c>
      <c r="N40" s="20">
        <v>7100000</v>
      </c>
      <c r="O40" s="33">
        <v>1.2564965072494097E-2</v>
      </c>
      <c r="P40" s="20" t="s">
        <v>138</v>
      </c>
      <c r="Q40" s="20">
        <v>229000000</v>
      </c>
      <c r="R40" s="33">
        <v>0.40526436642269692</v>
      </c>
      <c r="S40" s="33" t="s">
        <v>1437</v>
      </c>
      <c r="T40" s="33">
        <v>229</v>
      </c>
      <c r="U40" s="33">
        <v>7.1</v>
      </c>
      <c r="V40" s="33" t="b">
        <v>1</v>
      </c>
      <c r="W40" s="33"/>
      <c r="X40" s="20" t="s">
        <v>138</v>
      </c>
      <c r="Y40" s="20">
        <v>1100</v>
      </c>
      <c r="Z40" s="20" t="s">
        <v>139</v>
      </c>
      <c r="AA40" s="20" t="s">
        <v>261</v>
      </c>
      <c r="AB40" s="20">
        <v>32.253500000000003</v>
      </c>
      <c r="AC40" s="20">
        <v>32</v>
      </c>
      <c r="AD40" s="20" t="s">
        <v>258</v>
      </c>
      <c r="AE40" s="20" t="s">
        <v>127</v>
      </c>
      <c r="AF40" s="20" t="s">
        <v>116</v>
      </c>
      <c r="AG40" s="20" t="e">
        <v>#N/A</v>
      </c>
      <c r="AH40" s="25">
        <v>21985281.554685716</v>
      </c>
      <c r="AI40" s="25">
        <v>22796416.546880003</v>
      </c>
      <c r="AJ40" s="25">
        <v>23629466.968749996</v>
      </c>
      <c r="AK40" s="25">
        <v>24484835.890623529</v>
      </c>
      <c r="AL40" s="25">
        <v>25362249.5</v>
      </c>
      <c r="AM40" s="74">
        <v>9.9999999999999991E-5</v>
      </c>
      <c r="AN40" s="74">
        <v>9.9999999999999991E-5</v>
      </c>
      <c r="AO40" s="74">
        <v>9.9999999999999991E-5</v>
      </c>
      <c r="AP40" s="74">
        <v>9.9999999999999991E-5</v>
      </c>
      <c r="AQ40" s="74">
        <v>9.9999999999999991E-5</v>
      </c>
      <c r="AR40" s="25">
        <v>70</v>
      </c>
      <c r="AS40" s="25">
        <v>75</v>
      </c>
      <c r="AT40" s="25">
        <v>80</v>
      </c>
      <c r="AU40" s="25">
        <v>85</v>
      </c>
      <c r="AV40" s="25">
        <v>90</v>
      </c>
      <c r="AW40" s="25">
        <v>15389697.08828</v>
      </c>
      <c r="AX40" s="25">
        <v>17097312.410160001</v>
      </c>
      <c r="AY40" s="25">
        <v>18903573.574999999</v>
      </c>
      <c r="AZ40" s="25">
        <v>20812110.507029999</v>
      </c>
      <c r="BA40" s="25">
        <v>22826024.550000001</v>
      </c>
      <c r="BB40" s="25">
        <v>21985281.554685716</v>
      </c>
      <c r="BC40" s="25">
        <v>22796416.546880003</v>
      </c>
      <c r="BD40" s="25">
        <v>23629466.968749996</v>
      </c>
      <c r="BE40" s="25">
        <v>24484835.890623529</v>
      </c>
      <c r="BF40" s="25">
        <v>25362249.5</v>
      </c>
      <c r="BG40" s="20" t="s">
        <v>1438</v>
      </c>
      <c r="BH40" s="26">
        <v>0</v>
      </c>
      <c r="BI40" s="26">
        <v>0</v>
      </c>
      <c r="BJ40" s="26">
        <v>0.81775968405107113</v>
      </c>
      <c r="BK40" s="26">
        <v>0.81775968405107113</v>
      </c>
      <c r="BL40" s="26"/>
      <c r="BM40" s="20"/>
      <c r="BN40" s="60">
        <v>0.81775968405107113</v>
      </c>
      <c r="BO40" s="20"/>
      <c r="BP40" s="20">
        <v>0</v>
      </c>
      <c r="BQ40" s="20">
        <v>5</v>
      </c>
      <c r="BR40" s="20">
        <v>0</v>
      </c>
      <c r="BS40" s="20">
        <v>5</v>
      </c>
      <c r="BT40" s="20">
        <v>5</v>
      </c>
      <c r="BU40" s="20">
        <v>0.2</v>
      </c>
      <c r="BV40" s="20">
        <v>1.5</v>
      </c>
      <c r="BW40" s="20">
        <v>1.5</v>
      </c>
      <c r="BX40" s="20">
        <v>0</v>
      </c>
      <c r="BY40" s="20">
        <v>0</v>
      </c>
      <c r="BZ40" s="20">
        <v>0</v>
      </c>
      <c r="CA40" s="20" t="s">
        <v>118</v>
      </c>
      <c r="CB40" s="20">
        <v>0</v>
      </c>
      <c r="CC40" s="20">
        <v>0</v>
      </c>
      <c r="CD40" s="20">
        <v>0</v>
      </c>
      <c r="CE40" s="20">
        <v>0</v>
      </c>
      <c r="CF40" s="20">
        <v>0</v>
      </c>
      <c r="CG40" s="20">
        <v>0</v>
      </c>
      <c r="CH40" s="20">
        <v>0</v>
      </c>
      <c r="CI40" s="20">
        <v>0</v>
      </c>
      <c r="CJ40" s="20">
        <v>0</v>
      </c>
      <c r="CK40" s="20"/>
      <c r="CL40" s="1">
        <v>556245.85212363396</v>
      </c>
      <c r="CM40">
        <v>2.5300829136076335E-2</v>
      </c>
      <c r="CN40">
        <v>17940887.343142558</v>
      </c>
      <c r="CO40" s="1">
        <v>0.81604082706499714</v>
      </c>
      <c r="CP40" s="1">
        <v>0.44957035273342705</v>
      </c>
      <c r="CQ40">
        <v>17.768996830715984</v>
      </c>
      <c r="CS40" s="33" t="s">
        <v>1513</v>
      </c>
    </row>
    <row r="41" spans="1:97">
      <c r="A41" s="20" t="s">
        <v>102</v>
      </c>
      <c r="B41" s="20" t="s">
        <v>102</v>
      </c>
      <c r="C41" s="20" t="s">
        <v>102</v>
      </c>
      <c r="D41" s="20">
        <v>0</v>
      </c>
      <c r="E41" s="21" t="s">
        <v>256</v>
      </c>
      <c r="F41" s="22" t="s">
        <v>262</v>
      </c>
      <c r="G41" s="28" t="s">
        <v>263</v>
      </c>
      <c r="H41" s="20" t="s">
        <v>407</v>
      </c>
      <c r="I41" s="20" t="s">
        <v>144</v>
      </c>
      <c r="J41" s="20" t="s">
        <v>145</v>
      </c>
      <c r="K41" s="20" t="s">
        <v>259</v>
      </c>
      <c r="L41" s="20" t="s">
        <v>1600</v>
      </c>
      <c r="M41" s="20" t="s">
        <v>260</v>
      </c>
      <c r="N41" s="20">
        <v>7100000</v>
      </c>
      <c r="O41" s="33">
        <v>1.2564965072494097E-2</v>
      </c>
      <c r="P41" s="20" t="s">
        <v>138</v>
      </c>
      <c r="Q41" s="20">
        <v>229000000</v>
      </c>
      <c r="R41" s="33">
        <v>0.40526436642269692</v>
      </c>
      <c r="S41" s="33" t="s">
        <v>1439</v>
      </c>
      <c r="T41" s="33">
        <v>229</v>
      </c>
      <c r="U41" s="33">
        <v>7.1</v>
      </c>
      <c r="V41" s="33" t="b">
        <v>1</v>
      </c>
      <c r="W41" s="33"/>
      <c r="X41" s="20" t="s">
        <v>138</v>
      </c>
      <c r="Y41" s="20">
        <v>1100</v>
      </c>
      <c r="Z41" s="20" t="s">
        <v>139</v>
      </c>
      <c r="AA41" s="20" t="s">
        <v>261</v>
      </c>
      <c r="AB41" s="20">
        <v>32.253500000000003</v>
      </c>
      <c r="AC41" s="20">
        <v>32</v>
      </c>
      <c r="AD41" s="20" t="s">
        <v>263</v>
      </c>
      <c r="AE41" s="20" t="s">
        <v>127</v>
      </c>
      <c r="AF41" s="20" t="s">
        <v>116</v>
      </c>
      <c r="AG41" s="20" t="e">
        <v>#N/A</v>
      </c>
      <c r="AH41" s="25">
        <v>21985281.554685716</v>
      </c>
      <c r="AI41" s="25">
        <v>22796416.546880003</v>
      </c>
      <c r="AJ41" s="25">
        <v>23629466.968749996</v>
      </c>
      <c r="AK41" s="25">
        <v>24484835.890623529</v>
      </c>
      <c r="AL41" s="25">
        <v>25362249.5</v>
      </c>
      <c r="AM41" s="74">
        <v>9.9999999999999991E-5</v>
      </c>
      <c r="AN41" s="74">
        <v>9.9999999999999991E-5</v>
      </c>
      <c r="AO41" s="74">
        <v>9.9999999999999991E-5</v>
      </c>
      <c r="AP41" s="74">
        <v>9.9999999999999991E-5</v>
      </c>
      <c r="AQ41" s="74">
        <v>9.9999999999999991E-5</v>
      </c>
      <c r="AR41" s="25">
        <v>70</v>
      </c>
      <c r="AS41" s="25">
        <v>75</v>
      </c>
      <c r="AT41" s="25">
        <v>80</v>
      </c>
      <c r="AU41" s="25">
        <v>85</v>
      </c>
      <c r="AV41" s="25">
        <v>90</v>
      </c>
      <c r="AW41" s="25">
        <v>15389697.08828</v>
      </c>
      <c r="AX41" s="25">
        <v>17097312.410160001</v>
      </c>
      <c r="AY41" s="25">
        <v>18903573.574999999</v>
      </c>
      <c r="AZ41" s="25">
        <v>20812110.507029999</v>
      </c>
      <c r="BA41" s="25">
        <v>22826024.550000001</v>
      </c>
      <c r="BB41" s="25">
        <v>21985281.554685716</v>
      </c>
      <c r="BC41" s="25">
        <v>22796416.546880003</v>
      </c>
      <c r="BD41" s="25">
        <v>23629466.968749996</v>
      </c>
      <c r="BE41" s="25">
        <v>24484835.890623529</v>
      </c>
      <c r="BF41" s="25">
        <v>25362249.5</v>
      </c>
      <c r="BG41" s="20" t="s">
        <v>1438</v>
      </c>
      <c r="BH41" s="26">
        <v>0</v>
      </c>
      <c r="BI41" s="26">
        <v>0</v>
      </c>
      <c r="BJ41" s="26">
        <v>3.5582518935295386</v>
      </c>
      <c r="BK41" s="26">
        <v>3.5582518935295386</v>
      </c>
      <c r="BL41" s="26"/>
      <c r="BM41" s="20"/>
      <c r="BN41" s="60">
        <v>3.5582518935295386</v>
      </c>
      <c r="BO41" s="20"/>
      <c r="BP41" s="20">
        <v>0</v>
      </c>
      <c r="BQ41" s="20">
        <v>5</v>
      </c>
      <c r="BR41" s="20">
        <v>0</v>
      </c>
      <c r="BS41" s="20">
        <v>5</v>
      </c>
      <c r="BT41" s="20">
        <v>5</v>
      </c>
      <c r="BU41" s="20">
        <v>0.2</v>
      </c>
      <c r="BV41" s="20">
        <v>1.5</v>
      </c>
      <c r="BW41" s="20">
        <v>1.5</v>
      </c>
      <c r="BX41" s="20">
        <v>0</v>
      </c>
      <c r="BY41" s="20">
        <v>0</v>
      </c>
      <c r="BZ41" s="20">
        <v>0</v>
      </c>
      <c r="CA41" s="20" t="s">
        <v>118</v>
      </c>
      <c r="CB41" s="20">
        <v>0</v>
      </c>
      <c r="CC41" s="20">
        <v>0</v>
      </c>
      <c r="CD41" s="20">
        <v>0</v>
      </c>
      <c r="CE41" s="20">
        <v>0</v>
      </c>
      <c r="CF41" s="20">
        <v>0</v>
      </c>
      <c r="CG41" s="20">
        <v>0</v>
      </c>
      <c r="CH41" s="20">
        <v>0</v>
      </c>
      <c r="CI41" s="20">
        <v>0</v>
      </c>
      <c r="CJ41" s="20">
        <v>0</v>
      </c>
      <c r="CK41" s="20"/>
      <c r="CL41" s="1">
        <v>556245.85212363396</v>
      </c>
      <c r="CM41">
        <v>2.5300829136076335E-2</v>
      </c>
      <c r="CN41">
        <v>17940887.343142558</v>
      </c>
      <c r="CO41" s="1">
        <v>0.81604082706499714</v>
      </c>
      <c r="CP41" s="1">
        <v>0.44957035273342705</v>
      </c>
      <c r="CQ41">
        <v>17.768996830715984</v>
      </c>
      <c r="CS41" s="33" t="s">
        <v>1513</v>
      </c>
    </row>
    <row r="42" spans="1:97">
      <c r="A42" s="20" t="s">
        <v>102</v>
      </c>
      <c r="B42" s="20" t="s">
        <v>123</v>
      </c>
      <c r="C42" s="20" t="s">
        <v>102</v>
      </c>
      <c r="D42" s="20">
        <v>0</v>
      </c>
      <c r="E42" s="21" t="s">
        <v>256</v>
      </c>
      <c r="F42" s="22" t="s">
        <v>264</v>
      </c>
      <c r="G42" s="28" t="s">
        <v>265</v>
      </c>
      <c r="H42" s="20" t="s">
        <v>153</v>
      </c>
      <c r="I42" s="20" t="s">
        <v>266</v>
      </c>
      <c r="J42" s="20" t="s">
        <v>267</v>
      </c>
      <c r="K42" s="20" t="s">
        <v>268</v>
      </c>
      <c r="L42" s="20" t="s">
        <v>269</v>
      </c>
      <c r="M42" s="20" t="s">
        <v>111</v>
      </c>
      <c r="N42" s="20">
        <v>0</v>
      </c>
      <c r="O42" s="33">
        <v>0</v>
      </c>
      <c r="P42" s="20"/>
      <c r="Q42" s="20">
        <v>0</v>
      </c>
      <c r="R42" s="33">
        <v>0</v>
      </c>
      <c r="S42" s="33" t="e">
        <v>#N/A</v>
      </c>
      <c r="T42" s="33" t="e">
        <v>#N/A</v>
      </c>
      <c r="U42" s="33" t="e">
        <v>#N/A</v>
      </c>
      <c r="V42" s="33" t="e">
        <v>#N/A</v>
      </c>
      <c r="W42" s="33"/>
      <c r="X42" s="20"/>
      <c r="Y42" s="20" t="s">
        <v>168</v>
      </c>
      <c r="Z42" s="20" t="s">
        <v>270</v>
      </c>
      <c r="AA42" s="20" t="s">
        <v>148</v>
      </c>
      <c r="AB42" s="20">
        <v>3725</v>
      </c>
      <c r="AC42" s="20">
        <v>0</v>
      </c>
      <c r="AD42" s="20" t="s">
        <v>271</v>
      </c>
      <c r="AE42" s="20" t="s">
        <v>127</v>
      </c>
      <c r="AF42" s="20" t="s">
        <v>116</v>
      </c>
      <c r="AG42" s="20" t="e">
        <v>#N/A</v>
      </c>
      <c r="AH42" s="25">
        <v>21985281.554685716</v>
      </c>
      <c r="AI42" s="25">
        <v>22796416.546880003</v>
      </c>
      <c r="AJ42" s="25">
        <v>23629466.968749996</v>
      </c>
      <c r="AK42" s="25">
        <v>24484835.890623529</v>
      </c>
      <c r="AL42" s="25">
        <v>25362249.5</v>
      </c>
      <c r="AM42" s="74">
        <v>9.9999999999999991E-5</v>
      </c>
      <c r="AN42" s="74">
        <v>9.9999999999999991E-5</v>
      </c>
      <c r="AO42" s="74">
        <v>9.9999999999999991E-5</v>
      </c>
      <c r="AP42" s="74">
        <v>9.9999999999999991E-5</v>
      </c>
      <c r="AQ42" s="74">
        <v>9.9999999999999991E-5</v>
      </c>
      <c r="AR42" s="25">
        <v>70</v>
      </c>
      <c r="AS42" s="25">
        <v>75</v>
      </c>
      <c r="AT42" s="25">
        <v>80</v>
      </c>
      <c r="AU42" s="25">
        <v>85</v>
      </c>
      <c r="AV42" s="25">
        <v>90</v>
      </c>
      <c r="AW42" s="25">
        <v>15389697.08828</v>
      </c>
      <c r="AX42" s="25">
        <v>17097312.410160001</v>
      </c>
      <c r="AY42" s="25">
        <v>18903573.574999999</v>
      </c>
      <c r="AZ42" s="25">
        <v>20812110.507029999</v>
      </c>
      <c r="BA42" s="25">
        <v>22826024.550000001</v>
      </c>
      <c r="BB42" s="25">
        <v>21985281.554685716</v>
      </c>
      <c r="BC42" s="25">
        <v>22796416.546880003</v>
      </c>
      <c r="BD42" s="25">
        <v>23629466.968749996</v>
      </c>
      <c r="BE42" s="25">
        <v>24484835.890623529</v>
      </c>
      <c r="BF42" s="25">
        <v>25362249.5</v>
      </c>
      <c r="BG42" s="20" t="s">
        <v>1438</v>
      </c>
      <c r="BH42" s="26">
        <v>0</v>
      </c>
      <c r="BI42" s="26">
        <v>0</v>
      </c>
      <c r="BJ42" s="26">
        <v>4.3740170417658515</v>
      </c>
      <c r="BK42" s="26">
        <v>4.3740170417658515</v>
      </c>
      <c r="BL42" s="26"/>
      <c r="BM42" s="20"/>
      <c r="BN42" s="60">
        <v>4.3740170417658515</v>
      </c>
      <c r="BO42" s="20"/>
      <c r="BP42" s="20">
        <v>0</v>
      </c>
      <c r="BQ42" s="20">
        <v>5</v>
      </c>
      <c r="BR42" s="20">
        <v>0</v>
      </c>
      <c r="BS42" s="20">
        <v>5</v>
      </c>
      <c r="BT42" s="20">
        <v>5</v>
      </c>
      <c r="BU42" s="20">
        <v>0.2</v>
      </c>
      <c r="BV42" s="20">
        <v>1.5</v>
      </c>
      <c r="BW42" s="20">
        <v>1.5</v>
      </c>
      <c r="BX42" s="20">
        <v>0</v>
      </c>
      <c r="BY42" s="20">
        <v>0</v>
      </c>
      <c r="BZ42" s="20">
        <v>0</v>
      </c>
      <c r="CA42" s="20" t="s">
        <v>118</v>
      </c>
      <c r="CB42" s="20">
        <v>0</v>
      </c>
      <c r="CC42" s="20">
        <v>0</v>
      </c>
      <c r="CD42" s="20">
        <v>0</v>
      </c>
      <c r="CE42" s="20">
        <v>0</v>
      </c>
      <c r="CF42" s="20">
        <v>0</v>
      </c>
      <c r="CG42" s="20">
        <v>0</v>
      </c>
      <c r="CH42" s="20">
        <v>0</v>
      </c>
      <c r="CI42" s="20">
        <v>0</v>
      </c>
      <c r="CJ42" s="20">
        <v>0</v>
      </c>
      <c r="CK42" s="20"/>
      <c r="CL42" s="1">
        <v>0</v>
      </c>
      <c r="CM42">
        <v>0</v>
      </c>
      <c r="CN42">
        <v>0</v>
      </c>
      <c r="CO42" s="1">
        <v>0</v>
      </c>
      <c r="CP42" s="1" t="e">
        <v>#N/A</v>
      </c>
      <c r="CQ42" t="e">
        <v>#N/A</v>
      </c>
      <c r="CS42" s="33" t="s">
        <v>1513</v>
      </c>
    </row>
    <row r="43" spans="1:97">
      <c r="A43" s="20" t="s">
        <v>102</v>
      </c>
      <c r="B43" s="20" t="s">
        <v>123</v>
      </c>
      <c r="C43" s="20" t="s">
        <v>102</v>
      </c>
      <c r="D43" s="20">
        <v>0</v>
      </c>
      <c r="E43" s="21" t="s">
        <v>256</v>
      </c>
      <c r="F43" s="22" t="s">
        <v>272</v>
      </c>
      <c r="G43" s="28" t="s">
        <v>273</v>
      </c>
      <c r="H43" s="20" t="s">
        <v>153</v>
      </c>
      <c r="I43" s="20" t="s">
        <v>266</v>
      </c>
      <c r="J43" s="20" t="s">
        <v>267</v>
      </c>
      <c r="K43" s="20" t="s">
        <v>268</v>
      </c>
      <c r="L43" s="20" t="s">
        <v>274</v>
      </c>
      <c r="M43" s="20" t="s">
        <v>111</v>
      </c>
      <c r="N43" s="20">
        <v>0</v>
      </c>
      <c r="O43" s="33">
        <v>0</v>
      </c>
      <c r="P43" s="20"/>
      <c r="Q43" s="20">
        <v>0</v>
      </c>
      <c r="R43" s="33">
        <v>0</v>
      </c>
      <c r="S43" s="33" t="e">
        <v>#N/A</v>
      </c>
      <c r="T43" s="33" t="e">
        <v>#N/A</v>
      </c>
      <c r="U43" s="33" t="e">
        <v>#N/A</v>
      </c>
      <c r="V43" s="33" t="e">
        <v>#N/A</v>
      </c>
      <c r="W43" s="33"/>
      <c r="X43" s="20"/>
      <c r="Y43" s="20" t="s">
        <v>168</v>
      </c>
      <c r="Z43" s="20" t="s">
        <v>270</v>
      </c>
      <c r="AA43" s="20" t="s">
        <v>148</v>
      </c>
      <c r="AB43" s="20">
        <v>98</v>
      </c>
      <c r="AC43" s="20">
        <v>0</v>
      </c>
      <c r="AD43" s="20" t="s">
        <v>275</v>
      </c>
      <c r="AE43" s="20" t="s">
        <v>115</v>
      </c>
      <c r="AF43" s="20" t="s">
        <v>276</v>
      </c>
      <c r="AG43" s="33" t="s">
        <v>277</v>
      </c>
      <c r="AH43" s="30" t="s">
        <v>118</v>
      </c>
      <c r="AI43" s="30" t="s">
        <v>118</v>
      </c>
      <c r="AJ43" s="30" t="s">
        <v>118</v>
      </c>
      <c r="AK43" s="30" t="s">
        <v>118</v>
      </c>
      <c r="AL43" s="30" t="s">
        <v>118</v>
      </c>
      <c r="AM43" s="30" t="s">
        <v>118</v>
      </c>
      <c r="AN43" s="30" t="s">
        <v>118</v>
      </c>
      <c r="AO43" s="30" t="s">
        <v>118</v>
      </c>
      <c r="AP43" s="30" t="s">
        <v>118</v>
      </c>
      <c r="AQ43" s="30" t="s">
        <v>118</v>
      </c>
      <c r="AR43" s="30">
        <v>100</v>
      </c>
      <c r="AS43" s="30">
        <v>100</v>
      </c>
      <c r="AT43" s="30">
        <v>100</v>
      </c>
      <c r="AU43" s="30">
        <v>100</v>
      </c>
      <c r="AV43" s="30">
        <v>100</v>
      </c>
      <c r="AW43" s="30">
        <v>7222</v>
      </c>
      <c r="AX43" s="30">
        <v>7222</v>
      </c>
      <c r="AY43" s="30">
        <v>7222</v>
      </c>
      <c r="AZ43" s="30">
        <v>7222</v>
      </c>
      <c r="BA43" s="30">
        <v>7222</v>
      </c>
      <c r="BB43" s="30">
        <v>7222</v>
      </c>
      <c r="BC43" s="30">
        <v>7222</v>
      </c>
      <c r="BD43" s="30">
        <v>7222</v>
      </c>
      <c r="BE43" s="30">
        <v>7222</v>
      </c>
      <c r="BF43" s="30">
        <v>7222</v>
      </c>
      <c r="BG43" s="20" t="s">
        <v>278</v>
      </c>
      <c r="BH43" s="26">
        <v>0</v>
      </c>
      <c r="BI43" s="26">
        <v>0</v>
      </c>
      <c r="BJ43" s="26">
        <v>1.2366122051504003</v>
      </c>
      <c r="BK43" s="26">
        <v>1.2366122051504003</v>
      </c>
      <c r="BL43" s="26"/>
      <c r="BM43" s="20"/>
      <c r="BN43" s="60">
        <v>1.2366122051504003</v>
      </c>
      <c r="BO43" s="20"/>
      <c r="BP43" s="20">
        <v>0</v>
      </c>
      <c r="BQ43" s="20">
        <v>5</v>
      </c>
      <c r="BR43" s="20">
        <v>0</v>
      </c>
      <c r="BS43" s="20">
        <v>5</v>
      </c>
      <c r="BT43" s="20">
        <v>5</v>
      </c>
      <c r="BU43" s="20">
        <v>0.2</v>
      </c>
      <c r="BV43" s="20">
        <v>1.5</v>
      </c>
      <c r="BW43" s="20">
        <v>1.5</v>
      </c>
      <c r="BX43" s="20">
        <v>0</v>
      </c>
      <c r="BY43" s="20">
        <v>0</v>
      </c>
      <c r="BZ43" s="20">
        <v>0</v>
      </c>
      <c r="CA43" s="20" t="s">
        <v>118</v>
      </c>
      <c r="CB43" s="20">
        <v>0</v>
      </c>
      <c r="CC43" s="20">
        <v>0</v>
      </c>
      <c r="CD43" s="20">
        <v>0</v>
      </c>
      <c r="CE43" s="20">
        <v>0</v>
      </c>
      <c r="CF43" s="20">
        <v>0</v>
      </c>
      <c r="CG43" s="20">
        <v>0</v>
      </c>
      <c r="CH43" s="20">
        <v>0</v>
      </c>
      <c r="CI43" s="20">
        <v>0</v>
      </c>
      <c r="CJ43" s="20">
        <v>0</v>
      </c>
      <c r="CK43" s="20"/>
      <c r="CL43" s="1">
        <v>0</v>
      </c>
      <c r="CM43">
        <v>0</v>
      </c>
      <c r="CN43">
        <v>0</v>
      </c>
      <c r="CO43" s="1">
        <v>0</v>
      </c>
      <c r="CP43" s="1" t="e">
        <v>#N/A</v>
      </c>
      <c r="CQ43" t="e">
        <v>#N/A</v>
      </c>
      <c r="CS43" s="33" t="s">
        <v>1513</v>
      </c>
    </row>
    <row r="44" spans="1:97">
      <c r="A44" s="20" t="s">
        <v>102</v>
      </c>
      <c r="B44" s="20" t="s">
        <v>123</v>
      </c>
      <c r="C44" s="20" t="s">
        <v>102</v>
      </c>
      <c r="D44" s="20" t="s">
        <v>279</v>
      </c>
      <c r="E44" s="21" t="s">
        <v>256</v>
      </c>
      <c r="F44" s="22" t="s">
        <v>280</v>
      </c>
      <c r="G44" s="28" t="s">
        <v>281</v>
      </c>
      <c r="H44" s="20" t="s">
        <v>153</v>
      </c>
      <c r="I44" s="20" t="s">
        <v>266</v>
      </c>
      <c r="J44" s="20" t="s">
        <v>267</v>
      </c>
      <c r="K44" s="20" t="s">
        <v>268</v>
      </c>
      <c r="L44" s="20" t="s">
        <v>282</v>
      </c>
      <c r="M44" s="20" t="s">
        <v>111</v>
      </c>
      <c r="N44" s="20">
        <v>0</v>
      </c>
      <c r="O44" s="33">
        <v>0</v>
      </c>
      <c r="P44" s="20"/>
      <c r="Q44" s="20">
        <v>0</v>
      </c>
      <c r="R44" s="33">
        <v>0</v>
      </c>
      <c r="S44" s="33" t="e">
        <v>#N/A</v>
      </c>
      <c r="T44" s="33" t="e">
        <v>#N/A</v>
      </c>
      <c r="U44" s="33" t="e">
        <v>#N/A</v>
      </c>
      <c r="V44" s="33" t="e">
        <v>#N/A</v>
      </c>
      <c r="W44" s="33"/>
      <c r="X44" s="20"/>
      <c r="Y44" s="20" t="s">
        <v>168</v>
      </c>
      <c r="Z44" s="20" t="s">
        <v>270</v>
      </c>
      <c r="AA44" s="20" t="s">
        <v>148</v>
      </c>
      <c r="AB44" s="20">
        <v>13390</v>
      </c>
      <c r="AC44" s="20">
        <v>0</v>
      </c>
      <c r="AD44" s="20" t="s">
        <v>283</v>
      </c>
      <c r="AE44" s="20" t="s">
        <v>115</v>
      </c>
      <c r="AF44" s="20" t="s">
        <v>160</v>
      </c>
      <c r="AG44" s="20" t="e">
        <v>#N/A</v>
      </c>
      <c r="AH44" s="25">
        <v>21985281.554685716</v>
      </c>
      <c r="AI44" s="25">
        <v>22796416.546880003</v>
      </c>
      <c r="AJ44" s="25">
        <v>23629466.968749996</v>
      </c>
      <c r="AK44" s="25">
        <v>24484835.890635297</v>
      </c>
      <c r="AL44" s="25">
        <v>25362249.5</v>
      </c>
      <c r="AM44" s="25">
        <v>25</v>
      </c>
      <c r="AN44" s="25">
        <v>25</v>
      </c>
      <c r="AO44" s="25">
        <v>25</v>
      </c>
      <c r="AP44" s="25">
        <v>25</v>
      </c>
      <c r="AQ44" s="25">
        <v>25</v>
      </c>
      <c r="AR44" s="25">
        <v>70</v>
      </c>
      <c r="AS44" s="25">
        <v>75</v>
      </c>
      <c r="AT44" s="25">
        <v>80</v>
      </c>
      <c r="AU44" s="25">
        <v>85</v>
      </c>
      <c r="AV44" s="25">
        <v>90</v>
      </c>
      <c r="AW44" s="25">
        <v>3847424.2720699999</v>
      </c>
      <c r="AX44" s="25">
        <v>4274328.1025400003</v>
      </c>
      <c r="AY44" s="25">
        <v>4725893.3937499998</v>
      </c>
      <c r="AZ44" s="25">
        <v>5203027.6267600004</v>
      </c>
      <c r="BA44" s="25">
        <v>5706506.1375000002</v>
      </c>
      <c r="BB44" s="25">
        <v>5496320.3886714289</v>
      </c>
      <c r="BC44" s="25">
        <v>5699104.1367200008</v>
      </c>
      <c r="BD44" s="25">
        <v>5907366.7421874991</v>
      </c>
      <c r="BE44" s="25">
        <v>6121208.9726588242</v>
      </c>
      <c r="BF44" s="25">
        <v>6340562.375</v>
      </c>
      <c r="BG44" s="20"/>
      <c r="BH44" s="26" t="s">
        <v>118</v>
      </c>
      <c r="BI44" s="26" t="s">
        <v>118</v>
      </c>
      <c r="BJ44" s="26" t="s">
        <v>118</v>
      </c>
      <c r="BK44" s="26" t="s">
        <v>118</v>
      </c>
      <c r="BL44" s="26"/>
      <c r="BM44" s="20"/>
      <c r="BN44" s="60">
        <v>0</v>
      </c>
      <c r="BO44" s="20"/>
      <c r="BP44" s="20">
        <v>0</v>
      </c>
      <c r="BQ44" s="20">
        <v>5</v>
      </c>
      <c r="BR44" s="20">
        <v>0</v>
      </c>
      <c r="BS44" s="20">
        <v>5</v>
      </c>
      <c r="BT44" s="20">
        <v>5</v>
      </c>
      <c r="BU44" s="20">
        <v>0.2</v>
      </c>
      <c r="BV44" s="20">
        <v>1.5</v>
      </c>
      <c r="BW44" s="20">
        <v>1.5</v>
      </c>
      <c r="BX44" s="20">
        <v>0</v>
      </c>
      <c r="BY44" s="20">
        <v>0</v>
      </c>
      <c r="BZ44" s="20">
        <v>0</v>
      </c>
      <c r="CA44" s="20" t="s">
        <v>118</v>
      </c>
      <c r="CB44" s="20">
        <v>0</v>
      </c>
      <c r="CC44" s="20">
        <v>0</v>
      </c>
      <c r="CD44" s="20">
        <v>0</v>
      </c>
      <c r="CE44" s="20">
        <v>0</v>
      </c>
      <c r="CF44" s="20">
        <v>0</v>
      </c>
      <c r="CG44" s="20">
        <v>0</v>
      </c>
      <c r="CH44" s="20">
        <v>0</v>
      </c>
      <c r="CI44" s="20">
        <v>0</v>
      </c>
      <c r="CJ44" s="20">
        <v>0</v>
      </c>
      <c r="CK44" s="20"/>
      <c r="CL44" s="1">
        <v>0</v>
      </c>
      <c r="CM44">
        <v>0</v>
      </c>
      <c r="CN44">
        <v>0</v>
      </c>
      <c r="CO44" s="1">
        <v>0</v>
      </c>
      <c r="CP44" s="1" t="e">
        <v>#N/A</v>
      </c>
      <c r="CQ44" t="e">
        <v>#N/A</v>
      </c>
      <c r="CS44" s="33" t="s">
        <v>1513</v>
      </c>
    </row>
    <row r="45" spans="1:97">
      <c r="A45" s="20" t="s">
        <v>102</v>
      </c>
      <c r="B45" s="20" t="s">
        <v>123</v>
      </c>
      <c r="C45" s="20" t="s">
        <v>102</v>
      </c>
      <c r="D45" s="20" t="s">
        <v>279</v>
      </c>
      <c r="E45" s="21" t="s">
        <v>256</v>
      </c>
      <c r="F45" s="22" t="s">
        <v>284</v>
      </c>
      <c r="G45" s="28" t="s">
        <v>285</v>
      </c>
      <c r="H45" s="20" t="s">
        <v>153</v>
      </c>
      <c r="I45" s="20" t="s">
        <v>266</v>
      </c>
      <c r="J45" s="20" t="s">
        <v>267</v>
      </c>
      <c r="K45" s="20" t="s">
        <v>268</v>
      </c>
      <c r="L45" s="20" t="s">
        <v>286</v>
      </c>
      <c r="M45" s="20" t="s">
        <v>111</v>
      </c>
      <c r="N45" s="20">
        <v>0</v>
      </c>
      <c r="O45" s="33">
        <v>0</v>
      </c>
      <c r="P45" s="20"/>
      <c r="Q45" s="20">
        <v>0</v>
      </c>
      <c r="R45" s="33">
        <v>0</v>
      </c>
      <c r="S45" s="33" t="e">
        <v>#N/A</v>
      </c>
      <c r="T45" s="33" t="e">
        <v>#N/A</v>
      </c>
      <c r="U45" s="33" t="e">
        <v>#N/A</v>
      </c>
      <c r="V45" s="33" t="e">
        <v>#N/A</v>
      </c>
      <c r="W45" s="33"/>
      <c r="X45" s="20"/>
      <c r="Y45" s="20" t="s">
        <v>168</v>
      </c>
      <c r="Z45" s="20" t="s">
        <v>270</v>
      </c>
      <c r="AA45" s="20" t="s">
        <v>148</v>
      </c>
      <c r="AB45" s="20">
        <v>3495</v>
      </c>
      <c r="AC45" s="20">
        <v>0</v>
      </c>
      <c r="AD45" s="20" t="s">
        <v>283</v>
      </c>
      <c r="AE45" s="20" t="s">
        <v>115</v>
      </c>
      <c r="AF45" s="20" t="s">
        <v>160</v>
      </c>
      <c r="AG45" s="20" t="e">
        <v>#N/A</v>
      </c>
      <c r="AH45" s="25">
        <v>21985281.554685716</v>
      </c>
      <c r="AI45" s="25">
        <v>22796416.546880003</v>
      </c>
      <c r="AJ45" s="25">
        <v>23629466.968749996</v>
      </c>
      <c r="AK45" s="25">
        <v>24484835.890635297</v>
      </c>
      <c r="AL45" s="25">
        <v>25362249.5</v>
      </c>
      <c r="AM45" s="25">
        <v>25</v>
      </c>
      <c r="AN45" s="25">
        <v>25</v>
      </c>
      <c r="AO45" s="25">
        <v>25</v>
      </c>
      <c r="AP45" s="25">
        <v>25</v>
      </c>
      <c r="AQ45" s="25">
        <v>25</v>
      </c>
      <c r="AR45" s="25">
        <v>70</v>
      </c>
      <c r="AS45" s="25">
        <v>75</v>
      </c>
      <c r="AT45" s="25">
        <v>80</v>
      </c>
      <c r="AU45" s="25">
        <v>85</v>
      </c>
      <c r="AV45" s="25">
        <v>90</v>
      </c>
      <c r="AW45" s="25">
        <v>3847424.2720699999</v>
      </c>
      <c r="AX45" s="25">
        <v>4274328.1025400003</v>
      </c>
      <c r="AY45" s="25">
        <v>4725893.3937499998</v>
      </c>
      <c r="AZ45" s="25">
        <v>5203027.6267600004</v>
      </c>
      <c r="BA45" s="25">
        <v>5706506.1375000002</v>
      </c>
      <c r="BB45" s="25">
        <v>5496320.3886714289</v>
      </c>
      <c r="BC45" s="25">
        <v>5699104.1367200008</v>
      </c>
      <c r="BD45" s="25">
        <v>5907366.7421874991</v>
      </c>
      <c r="BE45" s="25">
        <v>6121208.9726588242</v>
      </c>
      <c r="BF45" s="25">
        <v>6340562.375</v>
      </c>
      <c r="BG45" s="20"/>
      <c r="BH45" s="26" t="s">
        <v>118</v>
      </c>
      <c r="BI45" s="26" t="s">
        <v>118</v>
      </c>
      <c r="BJ45" s="26" t="s">
        <v>118</v>
      </c>
      <c r="BK45" s="26" t="s">
        <v>118</v>
      </c>
      <c r="BL45" s="26"/>
      <c r="BM45" s="20"/>
      <c r="BN45" s="60">
        <v>0</v>
      </c>
      <c r="BO45" s="20"/>
      <c r="BP45" s="20">
        <v>0</v>
      </c>
      <c r="BQ45" s="20">
        <v>5</v>
      </c>
      <c r="BR45" s="20">
        <v>0</v>
      </c>
      <c r="BS45" s="20">
        <v>5</v>
      </c>
      <c r="BT45" s="20">
        <v>5</v>
      </c>
      <c r="BU45" s="20">
        <v>0.2</v>
      </c>
      <c r="BV45" s="20">
        <v>1.5</v>
      </c>
      <c r="BW45" s="20">
        <v>1.5</v>
      </c>
      <c r="BX45" s="20">
        <v>0</v>
      </c>
      <c r="BY45" s="20">
        <v>0</v>
      </c>
      <c r="BZ45" s="20">
        <v>0</v>
      </c>
      <c r="CA45" s="20" t="s">
        <v>118</v>
      </c>
      <c r="CB45" s="20">
        <v>0</v>
      </c>
      <c r="CC45" s="20">
        <v>0</v>
      </c>
      <c r="CD45" s="20">
        <v>0</v>
      </c>
      <c r="CE45" s="20">
        <v>0</v>
      </c>
      <c r="CF45" s="20">
        <v>0</v>
      </c>
      <c r="CG45" s="20">
        <v>0</v>
      </c>
      <c r="CH45" s="20">
        <v>0</v>
      </c>
      <c r="CI45" s="20">
        <v>0</v>
      </c>
      <c r="CJ45" s="20">
        <v>0</v>
      </c>
      <c r="CK45" s="20"/>
      <c r="CL45" s="1">
        <v>0</v>
      </c>
      <c r="CM45">
        <v>0</v>
      </c>
      <c r="CN45">
        <v>0</v>
      </c>
      <c r="CO45" s="1">
        <v>0</v>
      </c>
      <c r="CP45" s="1" t="e">
        <v>#N/A</v>
      </c>
      <c r="CQ45" t="e">
        <v>#N/A</v>
      </c>
      <c r="CS45" s="33" t="s">
        <v>1513</v>
      </c>
    </row>
    <row r="46" spans="1:97">
      <c r="A46" s="20" t="s">
        <v>102</v>
      </c>
      <c r="B46" s="20" t="s">
        <v>102</v>
      </c>
      <c r="C46" s="20" t="s">
        <v>102</v>
      </c>
      <c r="D46" s="20">
        <v>0</v>
      </c>
      <c r="E46" s="21" t="s">
        <v>256</v>
      </c>
      <c r="F46" s="22" t="s">
        <v>287</v>
      </c>
      <c r="G46" s="28" t="s">
        <v>288</v>
      </c>
      <c r="H46" s="20" t="s">
        <v>407</v>
      </c>
      <c r="I46" s="20" t="s">
        <v>144</v>
      </c>
      <c r="J46" s="20" t="s">
        <v>145</v>
      </c>
      <c r="K46" s="20" t="s">
        <v>259</v>
      </c>
      <c r="L46" s="20" t="s">
        <v>1600</v>
      </c>
      <c r="M46" s="20" t="s">
        <v>260</v>
      </c>
      <c r="N46" s="20">
        <v>7100000</v>
      </c>
      <c r="O46" s="33">
        <v>1.2564965072494097E-2</v>
      </c>
      <c r="P46" s="20" t="s">
        <v>138</v>
      </c>
      <c r="Q46" s="20">
        <v>229000000</v>
      </c>
      <c r="R46" s="33">
        <v>0.40526436642269692</v>
      </c>
      <c r="S46" s="33" t="s">
        <v>1439</v>
      </c>
      <c r="T46" s="33">
        <v>229</v>
      </c>
      <c r="U46" s="33">
        <v>7.1</v>
      </c>
      <c r="V46" s="33" t="b">
        <v>1</v>
      </c>
      <c r="W46" s="33"/>
      <c r="X46" s="20" t="s">
        <v>138</v>
      </c>
      <c r="Y46" s="20">
        <v>1100</v>
      </c>
      <c r="Z46" s="20" t="s">
        <v>139</v>
      </c>
      <c r="AA46" s="20" t="s">
        <v>261</v>
      </c>
      <c r="AB46" s="20">
        <v>32.253500000000003</v>
      </c>
      <c r="AC46" s="20">
        <v>32</v>
      </c>
      <c r="AD46" s="20" t="s">
        <v>288</v>
      </c>
      <c r="AE46" s="20" t="s">
        <v>127</v>
      </c>
      <c r="AF46" s="20" t="s">
        <v>116</v>
      </c>
      <c r="AG46" s="20" t="e">
        <v>#N/A</v>
      </c>
      <c r="AH46" s="25">
        <v>21985281.554685716</v>
      </c>
      <c r="AI46" s="25">
        <v>22796416.546880003</v>
      </c>
      <c r="AJ46" s="25">
        <v>23629466.968749996</v>
      </c>
      <c r="AK46" s="25">
        <v>24484835.890623529</v>
      </c>
      <c r="AL46" s="25">
        <v>25362249.5</v>
      </c>
      <c r="AM46" s="74">
        <v>9.9999999999999991E-5</v>
      </c>
      <c r="AN46" s="74">
        <v>9.9999999999999991E-5</v>
      </c>
      <c r="AO46" s="74">
        <v>9.9999999999999991E-5</v>
      </c>
      <c r="AP46" s="74">
        <v>9.9999999999999991E-5</v>
      </c>
      <c r="AQ46" s="74">
        <v>9.9999999999999991E-5</v>
      </c>
      <c r="AR46" s="25">
        <v>70</v>
      </c>
      <c r="AS46" s="25">
        <v>75</v>
      </c>
      <c r="AT46" s="25">
        <v>80</v>
      </c>
      <c r="AU46" s="25">
        <v>85</v>
      </c>
      <c r="AV46" s="25">
        <v>90</v>
      </c>
      <c r="AW46" s="25">
        <v>15389697.08828</v>
      </c>
      <c r="AX46" s="25">
        <v>17097312.410160001</v>
      </c>
      <c r="AY46" s="25">
        <v>18903573.574999999</v>
      </c>
      <c r="AZ46" s="25">
        <v>20812110.507029995</v>
      </c>
      <c r="BA46" s="25">
        <v>22826024.550000001</v>
      </c>
      <c r="BB46" s="25">
        <v>21985281.554685716</v>
      </c>
      <c r="BC46" s="25">
        <v>22796416.546880003</v>
      </c>
      <c r="BD46" s="25">
        <v>23629466.968749996</v>
      </c>
      <c r="BE46" s="25">
        <v>24484835.890623525</v>
      </c>
      <c r="BF46" s="25">
        <v>25362249.5</v>
      </c>
      <c r="BG46" s="20" t="s">
        <v>1438</v>
      </c>
      <c r="BH46" s="26">
        <v>0</v>
      </c>
      <c r="BI46" s="26">
        <v>0</v>
      </c>
      <c r="BJ46" s="26">
        <v>0.43879787924691621</v>
      </c>
      <c r="BK46" s="26">
        <v>0.43879787924691621</v>
      </c>
      <c r="BL46" s="26"/>
      <c r="BM46" s="20"/>
      <c r="BN46" s="60">
        <v>0.43879787924691621</v>
      </c>
      <c r="BO46" s="20"/>
      <c r="BP46" s="20">
        <v>0</v>
      </c>
      <c r="BQ46" s="20">
        <v>5</v>
      </c>
      <c r="BR46" s="20">
        <v>0</v>
      </c>
      <c r="BS46" s="20">
        <v>5</v>
      </c>
      <c r="BT46" s="20">
        <v>5</v>
      </c>
      <c r="BU46" s="20">
        <v>0.2</v>
      </c>
      <c r="BV46" s="20">
        <v>1.5</v>
      </c>
      <c r="BW46" s="20">
        <v>1.5</v>
      </c>
      <c r="BX46" s="20">
        <v>0</v>
      </c>
      <c r="BY46" s="20">
        <v>0</v>
      </c>
      <c r="BZ46" s="20">
        <v>0</v>
      </c>
      <c r="CA46" s="20" t="s">
        <v>118</v>
      </c>
      <c r="CB46" s="20">
        <v>0</v>
      </c>
      <c r="CC46" s="20">
        <v>0</v>
      </c>
      <c r="CD46" s="20">
        <v>0</v>
      </c>
      <c r="CE46" s="20">
        <v>0</v>
      </c>
      <c r="CF46" s="20">
        <v>0</v>
      </c>
      <c r="CG46" s="20">
        <v>0</v>
      </c>
      <c r="CH46" s="20">
        <v>0</v>
      </c>
      <c r="CI46" s="20">
        <v>0</v>
      </c>
      <c r="CJ46" s="20">
        <v>0</v>
      </c>
      <c r="CK46" s="20"/>
      <c r="CL46" s="1">
        <v>556245.85212363396</v>
      </c>
      <c r="CM46">
        <v>2.5300829136076335E-2</v>
      </c>
      <c r="CN46" s="2">
        <v>17940887.343142558</v>
      </c>
      <c r="CO46" s="1">
        <v>0.81604082706499714</v>
      </c>
      <c r="CP46" s="1">
        <v>0.44957035273342705</v>
      </c>
      <c r="CQ46">
        <v>17.768996830715984</v>
      </c>
      <c r="CS46" s="33" t="s">
        <v>1513</v>
      </c>
    </row>
    <row r="47" spans="1:97">
      <c r="A47" s="20" t="s">
        <v>102</v>
      </c>
      <c r="B47" s="20" t="s">
        <v>102</v>
      </c>
      <c r="C47" s="20" t="s">
        <v>102</v>
      </c>
      <c r="D47" s="20">
        <v>0</v>
      </c>
      <c r="E47" s="21" t="s">
        <v>256</v>
      </c>
      <c r="F47" s="22" t="s">
        <v>289</v>
      </c>
      <c r="G47" s="28" t="s">
        <v>290</v>
      </c>
      <c r="H47" s="20" t="s">
        <v>407</v>
      </c>
      <c r="I47" s="20" t="s">
        <v>144</v>
      </c>
      <c r="J47" s="20" t="s">
        <v>145</v>
      </c>
      <c r="K47" s="20" t="s">
        <v>259</v>
      </c>
      <c r="L47" s="20" t="s">
        <v>1600</v>
      </c>
      <c r="M47" s="20" t="s">
        <v>260</v>
      </c>
      <c r="N47" s="20">
        <v>7100000</v>
      </c>
      <c r="O47" s="33">
        <v>1.2564965072494097E-2</v>
      </c>
      <c r="P47" s="20" t="s">
        <v>138</v>
      </c>
      <c r="Q47" s="20">
        <v>229000000</v>
      </c>
      <c r="R47" s="33">
        <v>0.40526436642269692</v>
      </c>
      <c r="S47" s="33" t="s">
        <v>1439</v>
      </c>
      <c r="T47" s="33">
        <v>229</v>
      </c>
      <c r="U47" s="33">
        <v>7.1</v>
      </c>
      <c r="V47" s="33" t="b">
        <v>1</v>
      </c>
      <c r="W47" s="33"/>
      <c r="X47" s="20" t="s">
        <v>138</v>
      </c>
      <c r="Y47" s="20">
        <v>1100</v>
      </c>
      <c r="Z47" s="20" t="s">
        <v>139</v>
      </c>
      <c r="AA47" s="20" t="s">
        <v>261</v>
      </c>
      <c r="AB47" s="20">
        <v>0</v>
      </c>
      <c r="AC47" s="20">
        <v>32</v>
      </c>
      <c r="AD47" s="20" t="s">
        <v>290</v>
      </c>
      <c r="AE47" s="20" t="s">
        <v>127</v>
      </c>
      <c r="AF47" s="20" t="s">
        <v>116</v>
      </c>
      <c r="AG47" s="20" t="e">
        <v>#N/A</v>
      </c>
      <c r="AH47" s="25">
        <v>21985281.554681752</v>
      </c>
      <c r="AI47" s="25">
        <v>22796416.546851486</v>
      </c>
      <c r="AJ47" s="25">
        <v>23629466.968762375</v>
      </c>
      <c r="AK47" s="25">
        <v>24484835.890646476</v>
      </c>
      <c r="AL47" s="25">
        <v>25362249.499977998</v>
      </c>
      <c r="AM47" s="25">
        <v>25.25</v>
      </c>
      <c r="AN47" s="25">
        <v>25.25</v>
      </c>
      <c r="AO47" s="25">
        <v>25.25</v>
      </c>
      <c r="AP47" s="25">
        <v>25.25</v>
      </c>
      <c r="AQ47" s="25">
        <v>25.25</v>
      </c>
      <c r="AR47" s="25">
        <v>70</v>
      </c>
      <c r="AS47" s="25">
        <v>75</v>
      </c>
      <c r="AT47" s="25">
        <v>80</v>
      </c>
      <c r="AU47" s="25">
        <v>85</v>
      </c>
      <c r="AV47" s="25">
        <v>90</v>
      </c>
      <c r="AW47" s="25">
        <v>3885898.5147899999</v>
      </c>
      <c r="AX47" s="25">
        <v>4317071.38356</v>
      </c>
      <c r="AY47" s="25">
        <v>4773152.3276899997</v>
      </c>
      <c r="AZ47" s="25">
        <v>5255057.9030299997</v>
      </c>
      <c r="BA47" s="25">
        <v>5763571.1988700004</v>
      </c>
      <c r="BB47" s="25">
        <v>5551283.5925571434</v>
      </c>
      <c r="BC47" s="25">
        <v>5756095.17808</v>
      </c>
      <c r="BD47" s="25">
        <v>5966440.4096124992</v>
      </c>
      <c r="BE47" s="25">
        <v>6182421.0623882348</v>
      </c>
      <c r="BF47" s="25">
        <v>6403967.9987444449</v>
      </c>
      <c r="BG47" s="20"/>
      <c r="BH47" s="26">
        <v>0</v>
      </c>
      <c r="BI47" s="26">
        <v>0</v>
      </c>
      <c r="BJ47" s="26">
        <v>5.4450827742912793</v>
      </c>
      <c r="BK47" s="26">
        <v>5.4450827742912793</v>
      </c>
      <c r="BL47" s="26"/>
      <c r="BM47" s="20"/>
      <c r="BN47" s="60">
        <v>5.4450827742912793</v>
      </c>
      <c r="BO47" s="20"/>
      <c r="BP47" s="20">
        <v>0</v>
      </c>
      <c r="BQ47" s="20">
        <v>5</v>
      </c>
      <c r="BR47" s="20">
        <v>0</v>
      </c>
      <c r="BS47" s="20">
        <v>5</v>
      </c>
      <c r="BT47" s="20">
        <v>5</v>
      </c>
      <c r="BU47" s="20">
        <v>0.2</v>
      </c>
      <c r="BV47" s="20">
        <v>1.5</v>
      </c>
      <c r="BW47" s="20">
        <v>1.5</v>
      </c>
      <c r="BX47" s="20">
        <v>0</v>
      </c>
      <c r="BY47" s="20">
        <v>0</v>
      </c>
      <c r="BZ47" s="20">
        <v>0</v>
      </c>
      <c r="CA47" s="20" t="s">
        <v>118</v>
      </c>
      <c r="CB47" s="20">
        <v>0</v>
      </c>
      <c r="CC47" s="20">
        <v>0</v>
      </c>
      <c r="CD47" s="20">
        <v>0</v>
      </c>
      <c r="CE47" s="20">
        <v>0</v>
      </c>
      <c r="CF47" s="20">
        <v>0</v>
      </c>
      <c r="CG47" s="20">
        <v>0</v>
      </c>
      <c r="CH47" s="20">
        <v>0</v>
      </c>
      <c r="CI47" s="20">
        <v>0</v>
      </c>
      <c r="CJ47" s="20">
        <v>0</v>
      </c>
      <c r="CK47" s="20"/>
      <c r="CL47" s="1">
        <v>556245.85212363396</v>
      </c>
      <c r="CM47">
        <v>0.10020130350923125</v>
      </c>
      <c r="CN47">
        <v>17940887.343142558</v>
      </c>
      <c r="CO47" s="1">
        <v>3.2318448596639371</v>
      </c>
      <c r="CP47" s="1">
        <v>1.7804766444891407</v>
      </c>
      <c r="CQ47">
        <v>17.768996830715988</v>
      </c>
      <c r="CS47" s="33" t="s">
        <v>1513</v>
      </c>
    </row>
    <row r="48" spans="1:97">
      <c r="A48" s="20" t="s">
        <v>102</v>
      </c>
      <c r="B48" s="20" t="s">
        <v>102</v>
      </c>
      <c r="C48" s="20" t="s">
        <v>102</v>
      </c>
      <c r="D48" s="20">
        <v>0</v>
      </c>
      <c r="E48" s="21" t="s">
        <v>291</v>
      </c>
      <c r="F48" s="22" t="s">
        <v>292</v>
      </c>
      <c r="G48" s="28" t="s">
        <v>293</v>
      </c>
      <c r="H48" s="20" t="s">
        <v>164</v>
      </c>
      <c r="I48" s="20" t="s">
        <v>294</v>
      </c>
      <c r="J48" s="20" t="s">
        <v>155</v>
      </c>
      <c r="K48" s="20" t="s">
        <v>1514</v>
      </c>
      <c r="L48" s="20" t="s">
        <v>1515</v>
      </c>
      <c r="M48" s="20" t="s">
        <v>111</v>
      </c>
      <c r="N48" s="20">
        <v>153907</v>
      </c>
      <c r="O48" s="33">
        <v>0.18796992481203006</v>
      </c>
      <c r="P48" s="20"/>
      <c r="Q48" s="20">
        <v>20469631</v>
      </c>
      <c r="R48" s="33">
        <v>25</v>
      </c>
      <c r="S48" s="33" t="s">
        <v>1440</v>
      </c>
      <c r="T48" s="33">
        <v>401320</v>
      </c>
      <c r="U48" s="33">
        <v>79081</v>
      </c>
      <c r="V48" s="33" t="b">
        <v>1</v>
      </c>
      <c r="W48" s="33"/>
      <c r="X48" s="20"/>
      <c r="Y48" s="20" t="s">
        <v>168</v>
      </c>
      <c r="Z48" s="20" t="s">
        <v>339</v>
      </c>
      <c r="AA48" s="20" t="s">
        <v>1516</v>
      </c>
      <c r="AB48" s="20">
        <v>133</v>
      </c>
      <c r="AC48" s="20">
        <v>0</v>
      </c>
      <c r="AD48" s="20" t="s">
        <v>293</v>
      </c>
      <c r="AE48" s="20" t="s">
        <v>127</v>
      </c>
      <c r="AF48" s="20" t="s">
        <v>116</v>
      </c>
      <c r="AG48" s="20" t="s">
        <v>297</v>
      </c>
      <c r="AH48" s="25">
        <v>1861757.8793888888</v>
      </c>
      <c r="AI48" s="25">
        <v>1858421.1403736263</v>
      </c>
      <c r="AJ48" s="25">
        <v>1918343.4420537634</v>
      </c>
      <c r="AK48" s="25">
        <v>1987953.6682105265</v>
      </c>
      <c r="AL48" s="25">
        <v>1944561.7148229168</v>
      </c>
      <c r="AM48" s="25">
        <v>100</v>
      </c>
      <c r="AN48" s="25">
        <v>100</v>
      </c>
      <c r="AO48" s="25">
        <v>100</v>
      </c>
      <c r="AP48" s="25">
        <v>100</v>
      </c>
      <c r="AQ48" s="25">
        <v>100</v>
      </c>
      <c r="AR48" s="25">
        <v>90</v>
      </c>
      <c r="AS48" s="25">
        <v>91</v>
      </c>
      <c r="AT48" s="25">
        <v>93</v>
      </c>
      <c r="AU48" s="25">
        <v>95</v>
      </c>
      <c r="AV48" s="25">
        <v>96</v>
      </c>
      <c r="AW48" s="25">
        <v>1675582.0914499999</v>
      </c>
      <c r="AX48" s="25">
        <v>1691163.23774</v>
      </c>
      <c r="AY48" s="25">
        <v>1784059.40111</v>
      </c>
      <c r="AZ48" s="25">
        <v>1888555.9848</v>
      </c>
      <c r="BA48" s="25">
        <v>1866779.2462299999</v>
      </c>
      <c r="BB48" s="25">
        <v>1861757.8793888888</v>
      </c>
      <c r="BC48" s="25">
        <v>1858421.1403736263</v>
      </c>
      <c r="BD48" s="25">
        <v>1918343.4420537634</v>
      </c>
      <c r="BE48" s="25">
        <v>1987953.6682105265</v>
      </c>
      <c r="BF48" s="25">
        <v>1944561.7148229168</v>
      </c>
      <c r="BG48" s="20"/>
      <c r="BH48" s="26">
        <v>0</v>
      </c>
      <c r="BI48" s="26">
        <v>4.6472684483877948</v>
      </c>
      <c r="BJ48" s="26">
        <v>4.6472684483877948</v>
      </c>
      <c r="BK48" s="26">
        <v>4.6472684483877948</v>
      </c>
      <c r="BL48" s="26"/>
      <c r="BM48" s="20"/>
      <c r="BN48" s="60">
        <v>4.6472684483877948</v>
      </c>
      <c r="BO48" s="20"/>
      <c r="BP48" s="20">
        <v>0</v>
      </c>
      <c r="BQ48" s="20">
        <v>0</v>
      </c>
      <c r="BR48" s="20">
        <v>0</v>
      </c>
      <c r="BS48" s="20">
        <v>0</v>
      </c>
      <c r="BT48" s="20">
        <v>1</v>
      </c>
      <c r="BU48" s="20">
        <v>0</v>
      </c>
      <c r="BV48" s="20">
        <v>0</v>
      </c>
      <c r="BW48" s="20">
        <v>1</v>
      </c>
      <c r="BX48" s="20">
        <v>0</v>
      </c>
      <c r="BY48" s="20">
        <v>0</v>
      </c>
      <c r="BZ48" s="20">
        <v>0</v>
      </c>
      <c r="CA48" s="20" t="s">
        <v>118</v>
      </c>
      <c r="CB48" s="20">
        <v>0</v>
      </c>
      <c r="CC48" s="20">
        <v>0</v>
      </c>
      <c r="CD48" s="20">
        <v>0</v>
      </c>
      <c r="CE48" s="20">
        <v>0</v>
      </c>
      <c r="CF48" s="20">
        <v>0</v>
      </c>
      <c r="CG48" s="20">
        <v>0</v>
      </c>
      <c r="CH48" s="20">
        <v>0</v>
      </c>
      <c r="CI48" s="20">
        <v>0</v>
      </c>
      <c r="CJ48" s="20">
        <v>0</v>
      </c>
      <c r="CK48" s="20"/>
      <c r="CL48" s="1">
        <v>349954.48860693397</v>
      </c>
      <c r="CM48">
        <v>0.18796992481203006</v>
      </c>
      <c r="CN48">
        <v>46543946.984722219</v>
      </c>
      <c r="CO48" s="1">
        <v>25</v>
      </c>
      <c r="CP48" s="1">
        <v>11.411038211968993</v>
      </c>
      <c r="CQ48">
        <v>60.706723287675047</v>
      </c>
      <c r="CS48" s="33" t="s">
        <v>1517</v>
      </c>
    </row>
    <row r="49" spans="1:97">
      <c r="A49" s="20" t="s">
        <v>102</v>
      </c>
      <c r="B49" s="20" t="s">
        <v>102</v>
      </c>
      <c r="C49" s="20" t="s">
        <v>102</v>
      </c>
      <c r="D49" s="20">
        <v>0</v>
      </c>
      <c r="E49" s="21" t="s">
        <v>291</v>
      </c>
      <c r="F49" s="22" t="s">
        <v>298</v>
      </c>
      <c r="G49" s="28" t="s">
        <v>299</v>
      </c>
      <c r="H49" s="20" t="s">
        <v>164</v>
      </c>
      <c r="I49" s="20" t="s">
        <v>1518</v>
      </c>
      <c r="J49" s="20" t="s">
        <v>348</v>
      </c>
      <c r="K49" s="20" t="s">
        <v>349</v>
      </c>
      <c r="L49" s="20" t="s">
        <v>1519</v>
      </c>
      <c r="M49" s="20" t="s">
        <v>111</v>
      </c>
      <c r="N49" s="20">
        <v>19770</v>
      </c>
      <c r="O49" s="33">
        <v>5.6484778252246107E-3</v>
      </c>
      <c r="P49" s="20"/>
      <c r="Q49" s="34">
        <v>53434.37</v>
      </c>
      <c r="R49" s="33">
        <v>1.5266709865950794E-2</v>
      </c>
      <c r="S49" s="33" t="s">
        <v>1441</v>
      </c>
      <c r="T49" s="33">
        <v>91</v>
      </c>
      <c r="U49" s="33">
        <v>3</v>
      </c>
      <c r="V49" s="33" t="b">
        <v>1</v>
      </c>
      <c r="W49" s="33"/>
      <c r="X49" s="20"/>
      <c r="Y49" s="20" t="s">
        <v>168</v>
      </c>
      <c r="Z49" s="20" t="s">
        <v>169</v>
      </c>
      <c r="AA49" s="20" t="s">
        <v>188</v>
      </c>
      <c r="AB49" s="20">
        <v>2.7028007081436525</v>
      </c>
      <c r="AC49" s="20">
        <v>0</v>
      </c>
      <c r="AD49" s="20" t="s">
        <v>299</v>
      </c>
      <c r="AE49" s="20" t="s">
        <v>127</v>
      </c>
      <c r="AF49" s="20" t="s">
        <v>116</v>
      </c>
      <c r="AG49" s="20" t="e">
        <v>#N/A</v>
      </c>
      <c r="AH49" s="25">
        <v>1861757.8793888888</v>
      </c>
      <c r="AI49" s="25">
        <v>1858421.1403764705</v>
      </c>
      <c r="AJ49" s="25">
        <v>1918343.4420574713</v>
      </c>
      <c r="AK49" s="25">
        <v>1987953.6682134832</v>
      </c>
      <c r="AL49" s="25">
        <v>1944561.7148260868</v>
      </c>
      <c r="AM49" s="25">
        <v>100</v>
      </c>
      <c r="AN49" s="25">
        <v>100</v>
      </c>
      <c r="AO49" s="25">
        <v>100</v>
      </c>
      <c r="AP49" s="25">
        <v>100</v>
      </c>
      <c r="AQ49" s="25">
        <v>100</v>
      </c>
      <c r="AR49" s="25">
        <v>90</v>
      </c>
      <c r="AS49" s="25">
        <v>85</v>
      </c>
      <c r="AT49" s="25">
        <v>87</v>
      </c>
      <c r="AU49" s="25">
        <v>89</v>
      </c>
      <c r="AV49" s="25">
        <v>92</v>
      </c>
      <c r="AW49" s="25">
        <v>1675582.0914499999</v>
      </c>
      <c r="AX49" s="25">
        <v>1579657.9693199999</v>
      </c>
      <c r="AY49" s="25">
        <v>1668958.7945900001</v>
      </c>
      <c r="AZ49" s="25">
        <v>1769278.76471</v>
      </c>
      <c r="BA49" s="25">
        <v>1788996.77764</v>
      </c>
      <c r="BB49" s="25">
        <v>1861757.8793888888</v>
      </c>
      <c r="BC49" s="25">
        <v>1858421.1403764705</v>
      </c>
      <c r="BD49" s="25">
        <v>1918343.4420574713</v>
      </c>
      <c r="BE49" s="25">
        <v>1987953.6682134832</v>
      </c>
      <c r="BF49" s="25">
        <v>1944561.7148260868</v>
      </c>
      <c r="BG49" s="20"/>
      <c r="BH49" s="26">
        <v>0</v>
      </c>
      <c r="BI49" s="26">
        <v>0.70706294633196276</v>
      </c>
      <c r="BJ49" s="26">
        <v>0.70706294633196276</v>
      </c>
      <c r="BK49" s="26">
        <v>0.70706294633196276</v>
      </c>
      <c r="BL49" s="26"/>
      <c r="BM49" s="20"/>
      <c r="BN49" s="60">
        <v>0.70706294633196276</v>
      </c>
      <c r="BO49" s="20"/>
      <c r="BP49" s="20">
        <v>0</v>
      </c>
      <c r="BQ49" s="20">
        <v>0</v>
      </c>
      <c r="BR49" s="20">
        <v>0</v>
      </c>
      <c r="BS49" s="20">
        <v>0</v>
      </c>
      <c r="BT49" s="20">
        <v>1</v>
      </c>
      <c r="BU49" s="20">
        <v>0</v>
      </c>
      <c r="BV49" s="20">
        <v>0</v>
      </c>
      <c r="BW49" s="20">
        <v>1</v>
      </c>
      <c r="BX49" s="20">
        <v>0</v>
      </c>
      <c r="BY49" s="20">
        <v>0</v>
      </c>
      <c r="BZ49" s="20">
        <v>0</v>
      </c>
      <c r="CA49" s="20" t="s">
        <v>118</v>
      </c>
      <c r="CB49" s="20">
        <v>0</v>
      </c>
      <c r="CC49" s="20">
        <v>0</v>
      </c>
      <c r="CD49" s="20">
        <v>0</v>
      </c>
      <c r="CE49" s="20">
        <v>0</v>
      </c>
      <c r="CF49" s="20">
        <v>0</v>
      </c>
      <c r="CG49" s="20">
        <v>0</v>
      </c>
      <c r="CH49" s="20">
        <v>0</v>
      </c>
      <c r="CI49" s="20">
        <v>0</v>
      </c>
      <c r="CJ49" s="20">
        <v>0</v>
      </c>
      <c r="CK49" s="20"/>
      <c r="CL49" s="1">
        <v>10516.098097665334</v>
      </c>
      <c r="CM49">
        <v>5.6484778252246107E-3</v>
      </c>
      <c r="CN49">
        <v>28422.917385277975</v>
      </c>
      <c r="CO49" s="1">
        <v>1.5266709865950792E-2</v>
      </c>
      <c r="CP49" s="1">
        <v>1.7358249117586051E-2</v>
      </c>
      <c r="CQ49">
        <v>3.073084405159332</v>
      </c>
      <c r="CR49" t="s">
        <v>302</v>
      </c>
      <c r="CS49" s="33" t="s">
        <v>1520</v>
      </c>
    </row>
    <row r="50" spans="1:97">
      <c r="A50" s="20" t="s">
        <v>102</v>
      </c>
      <c r="B50" s="20" t="s">
        <v>102</v>
      </c>
      <c r="C50" s="20" t="s">
        <v>102</v>
      </c>
      <c r="D50" s="20">
        <v>0</v>
      </c>
      <c r="E50" s="21" t="s">
        <v>291</v>
      </c>
      <c r="F50" s="22" t="s">
        <v>303</v>
      </c>
      <c r="G50" s="23" t="s">
        <v>304</v>
      </c>
      <c r="H50" s="20" t="s">
        <v>164</v>
      </c>
      <c r="I50" s="20" t="s">
        <v>107</v>
      </c>
      <c r="J50" s="20" t="s">
        <v>305</v>
      </c>
      <c r="K50" s="20" t="s">
        <v>306</v>
      </c>
      <c r="L50" s="20" t="s">
        <v>307</v>
      </c>
      <c r="M50" s="20" t="s">
        <v>111</v>
      </c>
      <c r="N50" s="20">
        <v>169438</v>
      </c>
      <c r="O50" s="33">
        <v>0.17557250326404575</v>
      </c>
      <c r="P50" s="20" t="s">
        <v>138</v>
      </c>
      <c r="Q50" s="20">
        <v>6360180</v>
      </c>
      <c r="R50" s="33">
        <v>6.590450334694216</v>
      </c>
      <c r="S50" s="33" t="s">
        <v>1222</v>
      </c>
      <c r="T50" s="33">
        <v>0</v>
      </c>
      <c r="U50" s="33">
        <v>0</v>
      </c>
      <c r="V50" s="33" t="b">
        <v>0</v>
      </c>
      <c r="W50" s="33" t="s">
        <v>1442</v>
      </c>
      <c r="X50" s="20"/>
      <c r="Y50" s="20" t="s">
        <v>168</v>
      </c>
      <c r="Z50" s="20" t="s">
        <v>308</v>
      </c>
      <c r="AA50" s="20" t="s">
        <v>148</v>
      </c>
      <c r="AB50" s="20">
        <v>37.536900000000003</v>
      </c>
      <c r="AC50" s="20">
        <v>0</v>
      </c>
      <c r="AD50" s="20" t="s">
        <v>309</v>
      </c>
      <c r="AE50" s="20" t="s">
        <v>127</v>
      </c>
      <c r="AF50" s="20" t="s">
        <v>116</v>
      </c>
      <c r="AG50" s="20" t="s">
        <v>297</v>
      </c>
      <c r="AH50" s="25">
        <v>1861757.8793888888</v>
      </c>
      <c r="AI50" s="25">
        <v>1858421.1403777779</v>
      </c>
      <c r="AJ50" s="25">
        <v>1918343.4420543476</v>
      </c>
      <c r="AK50" s="25">
        <v>1987953.6682127661</v>
      </c>
      <c r="AL50" s="25">
        <v>1944561.714831579</v>
      </c>
      <c r="AM50" s="25">
        <v>100</v>
      </c>
      <c r="AN50" s="25">
        <v>100</v>
      </c>
      <c r="AO50" s="25">
        <v>100</v>
      </c>
      <c r="AP50" s="25">
        <v>100</v>
      </c>
      <c r="AQ50" s="25">
        <v>100</v>
      </c>
      <c r="AR50" s="25">
        <v>90</v>
      </c>
      <c r="AS50" s="25">
        <v>90</v>
      </c>
      <c r="AT50" s="25">
        <v>92</v>
      </c>
      <c r="AU50" s="25">
        <v>94</v>
      </c>
      <c r="AV50" s="25">
        <v>95</v>
      </c>
      <c r="AW50" s="25">
        <v>1675582.0914499999</v>
      </c>
      <c r="AX50" s="25">
        <v>1672579.0263400001</v>
      </c>
      <c r="AY50" s="25">
        <v>1764875.9666899999</v>
      </c>
      <c r="AZ50" s="25">
        <v>1868676.4481200001</v>
      </c>
      <c r="BA50" s="25">
        <v>1847333.6290899999</v>
      </c>
      <c r="BB50" s="25">
        <v>1861757.8793888888</v>
      </c>
      <c r="BC50" s="25">
        <v>1858421.1403777779</v>
      </c>
      <c r="BD50" s="25">
        <v>1918343.4420543476</v>
      </c>
      <c r="BE50" s="25">
        <v>1987953.6682127661</v>
      </c>
      <c r="BF50" s="25">
        <v>1944561.714831579</v>
      </c>
      <c r="BG50" s="20"/>
      <c r="BH50" s="26">
        <v>0</v>
      </c>
      <c r="BI50" s="26">
        <v>1.8384633872538412</v>
      </c>
      <c r="BJ50" s="26">
        <v>1.8384633872538412</v>
      </c>
      <c r="BK50" s="26">
        <v>0</v>
      </c>
      <c r="BL50" s="26"/>
      <c r="BM50" s="20"/>
      <c r="BN50" s="60">
        <v>1.8384633872538412</v>
      </c>
      <c r="BO50" s="20"/>
      <c r="BP50" s="20">
        <v>0</v>
      </c>
      <c r="BQ50" s="20">
        <v>0</v>
      </c>
      <c r="BR50" s="20">
        <v>0</v>
      </c>
      <c r="BS50" s="20">
        <v>0</v>
      </c>
      <c r="BT50" s="20">
        <v>1</v>
      </c>
      <c r="BU50" s="20">
        <v>0</v>
      </c>
      <c r="BV50" s="20">
        <v>0</v>
      </c>
      <c r="BW50" s="20">
        <v>1</v>
      </c>
      <c r="BX50" s="20">
        <v>0</v>
      </c>
      <c r="BY50" s="20">
        <v>0</v>
      </c>
      <c r="BZ50" s="20">
        <v>0</v>
      </c>
      <c r="CA50" s="20" t="s">
        <v>118</v>
      </c>
      <c r="CB50" s="20">
        <v>0</v>
      </c>
      <c r="CC50" s="20">
        <v>0</v>
      </c>
      <c r="CD50" s="20">
        <v>0</v>
      </c>
      <c r="CE50" s="20">
        <v>0</v>
      </c>
      <c r="CF50" s="20">
        <v>0</v>
      </c>
      <c r="CG50" s="20">
        <v>0</v>
      </c>
      <c r="CH50" s="20">
        <v>0</v>
      </c>
      <c r="CI50" s="20">
        <v>0</v>
      </c>
      <c r="CJ50" s="20">
        <v>0</v>
      </c>
      <c r="CK50" s="20"/>
      <c r="CL50" s="1">
        <v>7772522.7347729672</v>
      </c>
      <c r="CM50">
        <v>4.1748300468180384</v>
      </c>
      <c r="CN50">
        <v>291756534.23227572</v>
      </c>
      <c r="CO50" s="1">
        <v>156.71024544182035</v>
      </c>
      <c r="CP50" s="1">
        <v>212.02896208278293</v>
      </c>
      <c r="CQ50">
        <v>50.78744756194007</v>
      </c>
      <c r="CS50" s="33" t="s">
        <v>1520</v>
      </c>
    </row>
    <row r="51" spans="1:97">
      <c r="A51" s="20" t="s">
        <v>102</v>
      </c>
      <c r="B51" s="20" t="s">
        <v>102</v>
      </c>
      <c r="C51" s="20" t="s">
        <v>102</v>
      </c>
      <c r="D51" s="20">
        <v>0</v>
      </c>
      <c r="E51" s="21" t="s">
        <v>291</v>
      </c>
      <c r="F51" s="22" t="s">
        <v>310</v>
      </c>
      <c r="G51" s="28" t="s">
        <v>311</v>
      </c>
      <c r="H51" s="20" t="s">
        <v>164</v>
      </c>
      <c r="I51" s="20" t="s">
        <v>1521</v>
      </c>
      <c r="J51" s="20" t="s">
        <v>1522</v>
      </c>
      <c r="K51" s="20" t="s">
        <v>1523</v>
      </c>
      <c r="L51" s="20" t="s">
        <v>1524</v>
      </c>
      <c r="M51" s="20" t="s">
        <v>1525</v>
      </c>
      <c r="N51" s="20">
        <v>58882.23552894211</v>
      </c>
      <c r="O51" s="33">
        <v>4.9900199600798399E-4</v>
      </c>
      <c r="P51" s="20"/>
      <c r="Q51" s="20">
        <v>118000000</v>
      </c>
      <c r="R51" s="33">
        <v>1</v>
      </c>
      <c r="S51" s="33" t="s">
        <v>1222</v>
      </c>
      <c r="T51" s="33">
        <v>243.35</v>
      </c>
      <c r="U51" s="33">
        <v>0.02</v>
      </c>
      <c r="V51" s="33" t="b">
        <v>1</v>
      </c>
      <c r="W51" s="33"/>
      <c r="X51" s="20"/>
      <c r="Y51" s="20" t="s">
        <v>118</v>
      </c>
      <c r="Z51" s="20" t="s">
        <v>1475</v>
      </c>
      <c r="AA51" s="20" t="s">
        <v>148</v>
      </c>
      <c r="AB51" s="20" t="s">
        <v>118</v>
      </c>
      <c r="AC51" s="20" t="s">
        <v>118</v>
      </c>
      <c r="AD51" s="20" t="s">
        <v>311</v>
      </c>
      <c r="AE51" s="20" t="s">
        <v>127</v>
      </c>
      <c r="AF51" s="20" t="s">
        <v>116</v>
      </c>
      <c r="AG51" s="20" t="s">
        <v>297</v>
      </c>
      <c r="AH51" s="25">
        <v>1861757.8793888888</v>
      </c>
      <c r="AI51" s="25">
        <v>1858421.1403777779</v>
      </c>
      <c r="AJ51" s="25">
        <v>1918343.4420543476</v>
      </c>
      <c r="AK51" s="25">
        <v>1987953.6682127661</v>
      </c>
      <c r="AL51" s="25">
        <v>1944561.714831579</v>
      </c>
      <c r="AM51" s="25">
        <v>100</v>
      </c>
      <c r="AN51" s="25">
        <v>100</v>
      </c>
      <c r="AO51" s="25">
        <v>100</v>
      </c>
      <c r="AP51" s="25">
        <v>100</v>
      </c>
      <c r="AQ51" s="25">
        <v>100</v>
      </c>
      <c r="AR51" s="25">
        <v>90</v>
      </c>
      <c r="AS51" s="25">
        <v>90</v>
      </c>
      <c r="AT51" s="25">
        <v>92</v>
      </c>
      <c r="AU51" s="25">
        <v>94</v>
      </c>
      <c r="AV51" s="25">
        <v>95</v>
      </c>
      <c r="AW51" s="25">
        <v>1675582.0914499999</v>
      </c>
      <c r="AX51" s="25">
        <v>1672579.0263400001</v>
      </c>
      <c r="AY51" s="25">
        <v>1764875.9666899999</v>
      </c>
      <c r="AZ51" s="25">
        <v>1868676.4481200001</v>
      </c>
      <c r="BA51" s="25">
        <v>1847333.6290899999</v>
      </c>
      <c r="BB51" s="25">
        <v>1861757.8793888888</v>
      </c>
      <c r="BC51" s="25">
        <v>1858421.1403777779</v>
      </c>
      <c r="BD51" s="25">
        <v>1918343.4420543476</v>
      </c>
      <c r="BE51" s="25">
        <v>1987953.6682127661</v>
      </c>
      <c r="BF51" s="25">
        <v>1944561.714831579</v>
      </c>
      <c r="BG51" s="20"/>
      <c r="BH51" s="26">
        <v>0.53852466998485171</v>
      </c>
      <c r="BI51" s="26">
        <v>0.53852466998485171</v>
      </c>
      <c r="BJ51" s="26">
        <v>0.53852466998485171</v>
      </c>
      <c r="BK51" s="26">
        <v>0.53852466998485171</v>
      </c>
      <c r="BL51" s="26"/>
      <c r="BM51" s="20"/>
      <c r="BN51" s="60">
        <v>0.53852466998485171</v>
      </c>
      <c r="BO51" s="20"/>
      <c r="BP51" s="20">
        <v>0</v>
      </c>
      <c r="BQ51" s="20">
        <v>0</v>
      </c>
      <c r="BR51" s="20">
        <v>0</v>
      </c>
      <c r="BS51" s="20">
        <v>0</v>
      </c>
      <c r="BT51" s="20">
        <v>1</v>
      </c>
      <c r="BU51" s="20">
        <v>0</v>
      </c>
      <c r="BV51" s="20">
        <v>0</v>
      </c>
      <c r="BW51" s="20">
        <v>1</v>
      </c>
      <c r="BX51" s="20">
        <v>0</v>
      </c>
      <c r="BY51" s="20">
        <v>0</v>
      </c>
      <c r="BZ51" s="20">
        <v>0</v>
      </c>
      <c r="CA51" s="20" t="s">
        <v>118</v>
      </c>
      <c r="CB51" s="20">
        <v>0</v>
      </c>
      <c r="CC51" s="20">
        <v>0</v>
      </c>
      <c r="CD51" s="20">
        <v>0</v>
      </c>
      <c r="CE51" s="20">
        <v>0</v>
      </c>
      <c r="CF51" s="20">
        <v>0</v>
      </c>
      <c r="CG51" s="20">
        <v>0</v>
      </c>
      <c r="CH51" s="20">
        <v>0</v>
      </c>
      <c r="CI51" s="20">
        <v>0</v>
      </c>
      <c r="CJ51" s="20">
        <v>0</v>
      </c>
      <c r="CK51" s="20"/>
      <c r="CL51" s="1">
        <v>929.02089789864704</v>
      </c>
      <c r="CM51">
        <v>4.9900199600798399E-4</v>
      </c>
      <c r="CN51">
        <v>1861757.8793888888</v>
      </c>
      <c r="CO51" s="1">
        <v>1</v>
      </c>
      <c r="CP51" s="1">
        <v>1.018</v>
      </c>
      <c r="CQ51">
        <v>2040.0720000000001</v>
      </c>
      <c r="CS51" s="33" t="s">
        <v>1517</v>
      </c>
    </row>
    <row r="52" spans="1:97">
      <c r="A52" s="20" t="s">
        <v>102</v>
      </c>
      <c r="B52" s="20" t="s">
        <v>102</v>
      </c>
      <c r="C52" s="20" t="s">
        <v>102</v>
      </c>
      <c r="D52" s="20" t="s">
        <v>313</v>
      </c>
      <c r="E52" s="21" t="s">
        <v>291</v>
      </c>
      <c r="F52" s="22" t="s">
        <v>314</v>
      </c>
      <c r="G52" s="35" t="s">
        <v>315</v>
      </c>
      <c r="H52" s="20" t="s">
        <v>106</v>
      </c>
      <c r="I52" s="20" t="s">
        <v>118</v>
      </c>
      <c r="J52" s="20" t="s">
        <v>118</v>
      </c>
      <c r="K52" s="20" t="s">
        <v>1222</v>
      </c>
      <c r="L52" s="20" t="s">
        <v>1443</v>
      </c>
      <c r="M52" s="20" t="s">
        <v>118</v>
      </c>
      <c r="N52" s="24" t="s">
        <v>118</v>
      </c>
      <c r="O52" s="70">
        <v>0.15</v>
      </c>
      <c r="P52" s="24"/>
      <c r="Q52" s="24" t="s">
        <v>118</v>
      </c>
      <c r="R52" s="70">
        <v>258.92</v>
      </c>
      <c r="S52" s="33" t="s">
        <v>1222</v>
      </c>
      <c r="T52" s="33">
        <v>258.92</v>
      </c>
      <c r="U52" s="33">
        <v>0.15</v>
      </c>
      <c r="V52" s="33" t="b">
        <v>1</v>
      </c>
      <c r="W52" s="33"/>
      <c r="X52" s="24"/>
      <c r="Y52" s="20" t="s">
        <v>118</v>
      </c>
      <c r="Z52" s="20" t="s">
        <v>1433</v>
      </c>
      <c r="AA52" s="20" t="s">
        <v>148</v>
      </c>
      <c r="AB52" s="20" t="s">
        <v>118</v>
      </c>
      <c r="AC52" s="20" t="s">
        <v>118</v>
      </c>
      <c r="AD52" s="20" t="s">
        <v>309</v>
      </c>
      <c r="AE52" s="20" t="s">
        <v>127</v>
      </c>
      <c r="AF52" s="20" t="s">
        <v>116</v>
      </c>
      <c r="AG52" s="20" t="e">
        <v>#N/A</v>
      </c>
      <c r="AH52" s="25">
        <v>1861757.8793888888</v>
      </c>
      <c r="AI52" s="25">
        <v>1858421.1403777779</v>
      </c>
      <c r="AJ52" s="25">
        <v>1918343.4420543476</v>
      </c>
      <c r="AK52" s="25">
        <v>1987953.6682127661</v>
      </c>
      <c r="AL52" s="25">
        <v>1944561.714831579</v>
      </c>
      <c r="AM52" s="25">
        <v>100</v>
      </c>
      <c r="AN52" s="25">
        <v>100</v>
      </c>
      <c r="AO52" s="25">
        <v>100</v>
      </c>
      <c r="AP52" s="25">
        <v>100</v>
      </c>
      <c r="AQ52" s="25">
        <v>100</v>
      </c>
      <c r="AR52" s="25">
        <v>90</v>
      </c>
      <c r="AS52" s="25">
        <v>90</v>
      </c>
      <c r="AT52" s="25">
        <v>92</v>
      </c>
      <c r="AU52" s="25">
        <v>94</v>
      </c>
      <c r="AV52" s="25">
        <v>95</v>
      </c>
      <c r="AW52" s="25">
        <v>1675582.0914499999</v>
      </c>
      <c r="AX52" s="25">
        <v>1672579.0263400001</v>
      </c>
      <c r="AY52" s="25">
        <v>1764875.9666899999</v>
      </c>
      <c r="AZ52" s="25">
        <v>1868676.4481200001</v>
      </c>
      <c r="BA52" s="25">
        <v>1847333.6290899999</v>
      </c>
      <c r="BB52" s="25">
        <v>1861757.8793888888</v>
      </c>
      <c r="BC52" s="25">
        <v>1858421.1403777779</v>
      </c>
      <c r="BD52" s="25">
        <v>1918343.4420543476</v>
      </c>
      <c r="BE52" s="25">
        <v>1987953.6682127661</v>
      </c>
      <c r="BF52" s="25">
        <v>1944561.714831579</v>
      </c>
      <c r="BG52" s="20"/>
      <c r="BH52" s="26">
        <v>0</v>
      </c>
      <c r="BI52" s="26">
        <v>1.8384633872538412</v>
      </c>
      <c r="BJ52" s="26">
        <v>1.8384633872538412</v>
      </c>
      <c r="BK52" s="26">
        <v>0</v>
      </c>
      <c r="BL52" s="26"/>
      <c r="BM52" s="20"/>
      <c r="BN52" s="60">
        <v>1.8384633872538412</v>
      </c>
      <c r="BO52" s="20"/>
      <c r="BP52" s="20">
        <v>0</v>
      </c>
      <c r="BQ52" s="20">
        <v>0</v>
      </c>
      <c r="BR52" s="20">
        <v>0</v>
      </c>
      <c r="BS52" s="20">
        <v>0</v>
      </c>
      <c r="BT52" s="20">
        <v>1</v>
      </c>
      <c r="BU52" s="20">
        <v>0</v>
      </c>
      <c r="BV52" s="20">
        <v>0</v>
      </c>
      <c r="BW52" s="20">
        <v>1</v>
      </c>
      <c r="BX52" s="20">
        <v>0</v>
      </c>
      <c r="BY52" s="20">
        <v>0</v>
      </c>
      <c r="BZ52" s="20">
        <v>0</v>
      </c>
      <c r="CA52" s="20" t="s">
        <v>118</v>
      </c>
      <c r="CB52" s="20">
        <v>0</v>
      </c>
      <c r="CC52" s="20">
        <v>0</v>
      </c>
      <c r="CD52" s="20">
        <v>0</v>
      </c>
      <c r="CE52" s="20">
        <v>0</v>
      </c>
      <c r="CF52" s="20">
        <v>0</v>
      </c>
      <c r="CG52" s="20">
        <v>0</v>
      </c>
      <c r="CH52" s="20">
        <v>0</v>
      </c>
      <c r="CI52" s="20">
        <v>0</v>
      </c>
      <c r="CJ52" s="20">
        <v>0</v>
      </c>
      <c r="CK52" s="20"/>
      <c r="CL52" s="1">
        <v>279263.68190833332</v>
      </c>
      <c r="CM52">
        <v>0.15</v>
      </c>
      <c r="CN52">
        <v>482046350.13137114</v>
      </c>
      <c r="CO52" s="1">
        <v>258.92</v>
      </c>
      <c r="CP52" s="1">
        <v>119.50608410630518</v>
      </c>
      <c r="CQ52">
        <v>796.70722737536789</v>
      </c>
      <c r="CS52" s="33" t="s">
        <v>1520</v>
      </c>
    </row>
    <row r="53" spans="1:97">
      <c r="A53" s="20" t="s">
        <v>102</v>
      </c>
      <c r="B53" s="20" t="s">
        <v>123</v>
      </c>
      <c r="C53" s="20" t="s">
        <v>102</v>
      </c>
      <c r="D53" s="20">
        <v>0</v>
      </c>
      <c r="E53" s="21" t="s">
        <v>291</v>
      </c>
      <c r="F53" s="22" t="s">
        <v>316</v>
      </c>
      <c r="G53" s="28" t="s">
        <v>317</v>
      </c>
      <c r="H53" s="20" t="s">
        <v>164</v>
      </c>
      <c r="I53" s="20" t="s">
        <v>107</v>
      </c>
      <c r="J53" s="20" t="s">
        <v>318</v>
      </c>
      <c r="K53" s="20" t="s">
        <v>319</v>
      </c>
      <c r="L53" s="20" t="s">
        <v>320</v>
      </c>
      <c r="M53" s="20" t="s">
        <v>111</v>
      </c>
      <c r="N53" s="20">
        <v>0</v>
      </c>
      <c r="O53" s="33">
        <v>0</v>
      </c>
      <c r="P53" s="20"/>
      <c r="Q53" s="20">
        <v>0</v>
      </c>
      <c r="R53" s="33">
        <v>0</v>
      </c>
      <c r="S53" s="33" t="e">
        <v>#N/A</v>
      </c>
      <c r="T53" s="33" t="e">
        <v>#N/A</v>
      </c>
      <c r="U53" s="33" t="e">
        <v>#N/A</v>
      </c>
      <c r="V53" s="33" t="e">
        <v>#N/A</v>
      </c>
      <c r="W53" s="33"/>
      <c r="X53" s="20"/>
      <c r="Y53" s="20" t="s">
        <v>158</v>
      </c>
      <c r="Z53" s="20" t="s">
        <v>321</v>
      </c>
      <c r="AA53" s="20" t="s">
        <v>322</v>
      </c>
      <c r="AB53" s="20">
        <v>0</v>
      </c>
      <c r="AC53" s="20">
        <v>0</v>
      </c>
      <c r="AD53" s="20" t="s">
        <v>323</v>
      </c>
      <c r="AE53" s="20" t="s">
        <v>115</v>
      </c>
      <c r="AF53" s="20" t="s">
        <v>116</v>
      </c>
      <c r="AG53" s="20" t="s">
        <v>324</v>
      </c>
      <c r="AH53" s="25">
        <v>1861757.8793888888</v>
      </c>
      <c r="AI53" s="25">
        <v>1858421.1403736263</v>
      </c>
      <c r="AJ53" s="25">
        <v>1918343.4420537634</v>
      </c>
      <c r="AK53" s="25">
        <v>1987953.6682105265</v>
      </c>
      <c r="AL53" s="25">
        <v>1944561.7148229168</v>
      </c>
      <c r="AM53" s="25">
        <v>100</v>
      </c>
      <c r="AN53" s="25">
        <v>100</v>
      </c>
      <c r="AO53" s="25">
        <v>100</v>
      </c>
      <c r="AP53" s="25">
        <v>100</v>
      </c>
      <c r="AQ53" s="25">
        <v>100</v>
      </c>
      <c r="AR53" s="25">
        <v>90</v>
      </c>
      <c r="AS53" s="25">
        <v>91</v>
      </c>
      <c r="AT53" s="25">
        <v>93</v>
      </c>
      <c r="AU53" s="25">
        <v>95</v>
      </c>
      <c r="AV53" s="25">
        <v>96</v>
      </c>
      <c r="AW53" s="25">
        <v>1675582.0914499999</v>
      </c>
      <c r="AX53" s="25">
        <v>1691163.23774</v>
      </c>
      <c r="AY53" s="25">
        <v>1784059.40111</v>
      </c>
      <c r="AZ53" s="25">
        <v>1888555.9848</v>
      </c>
      <c r="BA53" s="25">
        <v>1866779.2462299999</v>
      </c>
      <c r="BB53" s="25">
        <v>1861757.8793888888</v>
      </c>
      <c r="BC53" s="25">
        <v>1858421.1403736263</v>
      </c>
      <c r="BD53" s="25">
        <v>1918343.4420537634</v>
      </c>
      <c r="BE53" s="25">
        <v>1987953.6682105265</v>
      </c>
      <c r="BF53" s="25">
        <v>1944561.7148229168</v>
      </c>
      <c r="BG53" s="20" t="s">
        <v>325</v>
      </c>
      <c r="BH53" s="26">
        <v>0</v>
      </c>
      <c r="BI53" s="26">
        <v>0.5669468053451634</v>
      </c>
      <c r="BJ53" s="26">
        <v>0.5669468053451634</v>
      </c>
      <c r="BK53" s="26">
        <v>0.5669468053451634</v>
      </c>
      <c r="BL53" s="26"/>
      <c r="BM53" s="20"/>
      <c r="BN53" s="60">
        <v>0.5669468053451634</v>
      </c>
      <c r="BO53" s="20"/>
      <c r="BP53" s="20">
        <v>0</v>
      </c>
      <c r="BQ53" s="20">
        <v>0</v>
      </c>
      <c r="BR53" s="20">
        <v>0</v>
      </c>
      <c r="BS53" s="20">
        <v>0</v>
      </c>
      <c r="BT53" s="20">
        <v>1</v>
      </c>
      <c r="BU53" s="20">
        <v>0</v>
      </c>
      <c r="BV53" s="20">
        <v>0</v>
      </c>
      <c r="BW53" s="20">
        <v>1</v>
      </c>
      <c r="BX53" s="20">
        <v>0</v>
      </c>
      <c r="BY53" s="20">
        <v>0</v>
      </c>
      <c r="BZ53" s="20">
        <v>0</v>
      </c>
      <c r="CA53" s="20" t="s">
        <v>118</v>
      </c>
      <c r="CB53" s="20">
        <v>0</v>
      </c>
      <c r="CC53" s="20">
        <v>0</v>
      </c>
      <c r="CD53" s="20">
        <v>0</v>
      </c>
      <c r="CE53" s="20">
        <v>0</v>
      </c>
      <c r="CF53" s="20">
        <v>0</v>
      </c>
      <c r="CG53" s="20">
        <v>0</v>
      </c>
      <c r="CH53" s="20">
        <v>0</v>
      </c>
      <c r="CI53" s="20">
        <v>0</v>
      </c>
      <c r="CJ53" s="20">
        <v>0</v>
      </c>
      <c r="CK53" s="20"/>
      <c r="CL53" s="1">
        <v>0</v>
      </c>
      <c r="CM53">
        <v>0</v>
      </c>
      <c r="CN53">
        <v>0</v>
      </c>
      <c r="CO53" s="1">
        <v>0</v>
      </c>
      <c r="CP53" s="1">
        <v>0</v>
      </c>
      <c r="CQ53" t="e">
        <v>#DIV/0!</v>
      </c>
      <c r="CS53" s="33" t="s">
        <v>1520</v>
      </c>
    </row>
    <row r="54" spans="1:97">
      <c r="A54" s="20" t="s">
        <v>102</v>
      </c>
      <c r="B54" s="20" t="s">
        <v>102</v>
      </c>
      <c r="C54" s="20" t="s">
        <v>102</v>
      </c>
      <c r="D54" s="20">
        <v>0</v>
      </c>
      <c r="E54" s="21" t="s">
        <v>291</v>
      </c>
      <c r="F54" s="22" t="s">
        <v>326</v>
      </c>
      <c r="G54" s="28" t="s">
        <v>323</v>
      </c>
      <c r="H54" s="20" t="s">
        <v>164</v>
      </c>
      <c r="I54" s="20" t="s">
        <v>1526</v>
      </c>
      <c r="J54" s="20" t="s">
        <v>1527</v>
      </c>
      <c r="K54" s="20" t="s">
        <v>1528</v>
      </c>
      <c r="L54" s="20" t="s">
        <v>1529</v>
      </c>
      <c r="M54" s="20" t="s">
        <v>111</v>
      </c>
      <c r="N54" s="20" t="s">
        <v>118</v>
      </c>
      <c r="O54" s="33">
        <v>0.11461224489795918</v>
      </c>
      <c r="P54" s="20"/>
      <c r="Q54" s="20">
        <v>54708530</v>
      </c>
      <c r="R54" s="33">
        <v>12.833340370631012</v>
      </c>
      <c r="S54" s="33" t="s">
        <v>1222</v>
      </c>
      <c r="T54" s="33">
        <v>113.53</v>
      </c>
      <c r="U54" s="33">
        <v>0.02</v>
      </c>
      <c r="V54" s="33" t="b">
        <v>0</v>
      </c>
      <c r="W54" s="33"/>
      <c r="X54" s="20"/>
      <c r="Y54" s="20">
        <v>1100</v>
      </c>
      <c r="Z54" s="20" t="s">
        <v>1484</v>
      </c>
      <c r="AA54" s="20" t="s">
        <v>148</v>
      </c>
      <c r="AB54" s="20" t="s">
        <v>118</v>
      </c>
      <c r="AC54" s="20" t="s">
        <v>118</v>
      </c>
      <c r="AD54" s="20" t="s">
        <v>323</v>
      </c>
      <c r="AE54" s="20" t="s">
        <v>127</v>
      </c>
      <c r="AF54" s="20" t="s">
        <v>116</v>
      </c>
      <c r="AG54" s="20" t="s">
        <v>297</v>
      </c>
      <c r="AH54" s="25">
        <v>1861757.8793888888</v>
      </c>
      <c r="AI54" s="25">
        <v>1858421.1403736263</v>
      </c>
      <c r="AJ54" s="25">
        <v>1918343.4420537634</v>
      </c>
      <c r="AK54" s="25">
        <v>1987953.6682105265</v>
      </c>
      <c r="AL54" s="25">
        <v>1944561.7148229168</v>
      </c>
      <c r="AM54" s="25">
        <v>100</v>
      </c>
      <c r="AN54" s="25">
        <v>100</v>
      </c>
      <c r="AO54" s="25">
        <v>100</v>
      </c>
      <c r="AP54" s="25">
        <v>100</v>
      </c>
      <c r="AQ54" s="25">
        <v>100</v>
      </c>
      <c r="AR54" s="25">
        <v>90</v>
      </c>
      <c r="AS54" s="25">
        <v>91</v>
      </c>
      <c r="AT54" s="25">
        <v>93</v>
      </c>
      <c r="AU54" s="25">
        <v>95</v>
      </c>
      <c r="AV54" s="25">
        <v>96</v>
      </c>
      <c r="AW54" s="25">
        <v>1675582.0914499999</v>
      </c>
      <c r="AX54" s="25">
        <v>1691163.23774</v>
      </c>
      <c r="AY54" s="25">
        <v>1784059.40111</v>
      </c>
      <c r="AZ54" s="25">
        <v>1888555.9848</v>
      </c>
      <c r="BA54" s="25">
        <v>1866779.2462299999</v>
      </c>
      <c r="BB54" s="25">
        <v>1861757.8793888888</v>
      </c>
      <c r="BC54" s="25">
        <v>1858421.1403736263</v>
      </c>
      <c r="BD54" s="25">
        <v>1918343.4420537634</v>
      </c>
      <c r="BE54" s="25">
        <v>1987953.6682105265</v>
      </c>
      <c r="BF54" s="25">
        <v>1944561.7148229168</v>
      </c>
      <c r="BG54" s="20"/>
      <c r="BH54" s="26">
        <v>0</v>
      </c>
      <c r="BI54" s="26">
        <v>0.5669468053451634</v>
      </c>
      <c r="BJ54" s="26">
        <v>0.5669468053451634</v>
      </c>
      <c r="BK54" s="26">
        <v>0.5669468053451634</v>
      </c>
      <c r="BL54" s="26"/>
      <c r="BM54" s="20"/>
      <c r="BN54" s="60">
        <v>0.5669468053451634</v>
      </c>
      <c r="BO54" s="20"/>
      <c r="BP54" s="20">
        <v>0</v>
      </c>
      <c r="BQ54" s="20">
        <v>0</v>
      </c>
      <c r="BR54" s="20">
        <v>0</v>
      </c>
      <c r="BS54" s="20">
        <v>0</v>
      </c>
      <c r="BT54" s="20">
        <v>1</v>
      </c>
      <c r="BU54" s="20">
        <v>0</v>
      </c>
      <c r="BV54" s="20">
        <v>0</v>
      </c>
      <c r="BW54" s="20">
        <v>1</v>
      </c>
      <c r="BX54" s="20">
        <v>0</v>
      </c>
      <c r="BY54" s="20">
        <v>0</v>
      </c>
      <c r="BZ54" s="20">
        <v>0</v>
      </c>
      <c r="CA54" s="20" t="s">
        <v>118</v>
      </c>
      <c r="CB54" s="20">
        <v>0</v>
      </c>
      <c r="CC54" s="20">
        <v>0</v>
      </c>
      <c r="CD54" s="20">
        <v>0</v>
      </c>
      <c r="CE54" s="20">
        <v>0</v>
      </c>
      <c r="CF54" s="20">
        <v>0</v>
      </c>
      <c r="CG54" s="20">
        <v>0</v>
      </c>
      <c r="CH54" s="20">
        <v>0</v>
      </c>
      <c r="CI54" s="20">
        <v>0</v>
      </c>
      <c r="CJ54" s="20">
        <v>0</v>
      </c>
      <c r="CK54" s="20"/>
      <c r="CL54" s="1">
        <v>213380.25001322449</v>
      </c>
      <c r="CM54">
        <v>0.11461224489795918</v>
      </c>
      <c r="CN54">
        <v>23892572.55390181</v>
      </c>
      <c r="CO54" s="1">
        <v>12.833340370631012</v>
      </c>
      <c r="CP54" s="1">
        <v>13.06434049730237</v>
      </c>
      <c r="CQ54">
        <v>113.98730134754561</v>
      </c>
      <c r="CS54" s="33" t="s">
        <v>1520</v>
      </c>
    </row>
    <row r="55" spans="1:97">
      <c r="A55" s="20" t="s">
        <v>102</v>
      </c>
      <c r="B55" s="20" t="s">
        <v>102</v>
      </c>
      <c r="C55" s="20" t="s">
        <v>102</v>
      </c>
      <c r="D55" s="20">
        <v>0</v>
      </c>
      <c r="E55" s="21" t="s">
        <v>291</v>
      </c>
      <c r="F55" s="22" t="s">
        <v>327</v>
      </c>
      <c r="G55" s="28" t="s">
        <v>328</v>
      </c>
      <c r="H55" s="20" t="s">
        <v>164</v>
      </c>
      <c r="I55" s="20" t="s">
        <v>1530</v>
      </c>
      <c r="J55" s="20" t="s">
        <v>155</v>
      </c>
      <c r="K55" s="20" t="s">
        <v>1531</v>
      </c>
      <c r="L55" s="20" t="s">
        <v>1532</v>
      </c>
      <c r="M55" s="20" t="s">
        <v>111</v>
      </c>
      <c r="N55" s="20">
        <v>0</v>
      </c>
      <c r="O55" s="33">
        <v>3.5</v>
      </c>
      <c r="P55" s="20"/>
      <c r="Q55" s="20">
        <v>0</v>
      </c>
      <c r="R55" s="33">
        <v>475</v>
      </c>
      <c r="S55" s="33" t="s">
        <v>1222</v>
      </c>
      <c r="T55" s="33">
        <v>943.46</v>
      </c>
      <c r="U55" s="33">
        <v>1.54</v>
      </c>
      <c r="V55" s="33" t="b">
        <v>0</v>
      </c>
      <c r="W55" s="33"/>
      <c r="X55" s="20"/>
      <c r="Y55" s="20" t="s">
        <v>112</v>
      </c>
      <c r="Z55" s="20" t="s">
        <v>139</v>
      </c>
      <c r="AA55" s="20" t="s">
        <v>1516</v>
      </c>
      <c r="AB55" s="20">
        <v>135.714</v>
      </c>
      <c r="AC55" s="20">
        <v>0</v>
      </c>
      <c r="AD55" s="20" t="s">
        <v>328</v>
      </c>
      <c r="AE55" s="20" t="s">
        <v>127</v>
      </c>
      <c r="AF55" s="20" t="s">
        <v>116</v>
      </c>
      <c r="AG55" s="20" t="s">
        <v>297</v>
      </c>
      <c r="AH55" s="25">
        <v>1861757.8793888888</v>
      </c>
      <c r="AI55" s="25">
        <v>1858421.1403777779</v>
      </c>
      <c r="AJ55" s="25">
        <v>1918343.4420543476</v>
      </c>
      <c r="AK55" s="25">
        <v>1987953.6682127661</v>
      </c>
      <c r="AL55" s="25">
        <v>1944561.714831579</v>
      </c>
      <c r="AM55" s="25">
        <v>100</v>
      </c>
      <c r="AN55" s="25">
        <v>100</v>
      </c>
      <c r="AO55" s="25">
        <v>100</v>
      </c>
      <c r="AP55" s="25">
        <v>100</v>
      </c>
      <c r="AQ55" s="25">
        <v>100</v>
      </c>
      <c r="AR55" s="25">
        <v>90</v>
      </c>
      <c r="AS55" s="25">
        <v>90</v>
      </c>
      <c r="AT55" s="25">
        <v>92</v>
      </c>
      <c r="AU55" s="25">
        <v>94</v>
      </c>
      <c r="AV55" s="25">
        <v>95</v>
      </c>
      <c r="AW55" s="25">
        <v>1675582.0914499999</v>
      </c>
      <c r="AX55" s="25">
        <v>1672579.0263400001</v>
      </c>
      <c r="AY55" s="25">
        <v>1764875.9666899999</v>
      </c>
      <c r="AZ55" s="25">
        <v>1868676.4481200001</v>
      </c>
      <c r="BA55" s="25">
        <v>1847333.6290899999</v>
      </c>
      <c r="BB55" s="25">
        <v>1861757.8793888888</v>
      </c>
      <c r="BC55" s="25">
        <v>1858421.1403777779</v>
      </c>
      <c r="BD55" s="25">
        <v>1918343.4420543476</v>
      </c>
      <c r="BE55" s="25">
        <v>1987953.6682127661</v>
      </c>
      <c r="BF55" s="25">
        <v>1944561.714831579</v>
      </c>
      <c r="BG55" s="20"/>
      <c r="BH55" s="26">
        <v>0</v>
      </c>
      <c r="BI55" s="26">
        <v>9.2880546553776231</v>
      </c>
      <c r="BJ55" s="26">
        <v>9.2880546553776231</v>
      </c>
      <c r="BK55" s="26">
        <v>9.2880546553776231</v>
      </c>
      <c r="BL55" s="26"/>
      <c r="BM55" s="20"/>
      <c r="BN55" s="60">
        <v>9.2880546553776231</v>
      </c>
      <c r="BO55" s="20"/>
      <c r="BP55" s="20">
        <v>0</v>
      </c>
      <c r="BQ55" s="20">
        <v>0</v>
      </c>
      <c r="BR55" s="20">
        <v>0</v>
      </c>
      <c r="BS55" s="20">
        <v>0</v>
      </c>
      <c r="BT55" s="20">
        <v>1</v>
      </c>
      <c r="BU55" s="20">
        <v>0</v>
      </c>
      <c r="BV55" s="20">
        <v>0</v>
      </c>
      <c r="BW55" s="20">
        <v>1</v>
      </c>
      <c r="BX55" s="20">
        <v>0</v>
      </c>
      <c r="BY55" s="20">
        <v>0</v>
      </c>
      <c r="BZ55" s="20">
        <v>0</v>
      </c>
      <c r="CA55" s="20" t="s">
        <v>118</v>
      </c>
      <c r="CB55" s="20">
        <v>0</v>
      </c>
      <c r="CC55" s="20">
        <v>0</v>
      </c>
      <c r="CD55" s="20">
        <v>0</v>
      </c>
      <c r="CE55" s="20">
        <v>0</v>
      </c>
      <c r="CF55" s="20">
        <v>0</v>
      </c>
      <c r="CG55" s="20">
        <v>0</v>
      </c>
      <c r="CH55" s="20">
        <v>0</v>
      </c>
      <c r="CI55" s="20">
        <v>0</v>
      </c>
      <c r="CJ55" s="20">
        <v>0</v>
      </c>
      <c r="CK55" s="20"/>
      <c r="CL55" s="1">
        <v>6516152.5778611107</v>
      </c>
      <c r="CM55">
        <v>3.5</v>
      </c>
      <c r="CN55">
        <v>884334992.70972216</v>
      </c>
      <c r="CO55" s="1">
        <v>475</v>
      </c>
      <c r="CP55" s="1">
        <v>261.68533542178892</v>
      </c>
      <c r="CQ55">
        <v>74.767238691939696</v>
      </c>
      <c r="CS55" s="33" t="s">
        <v>1520</v>
      </c>
    </row>
    <row r="56" spans="1:97">
      <c r="A56" s="20" t="s">
        <v>102</v>
      </c>
      <c r="B56" s="20" t="s">
        <v>102</v>
      </c>
      <c r="C56" s="20" t="s">
        <v>102</v>
      </c>
      <c r="D56" s="20" t="s">
        <v>330</v>
      </c>
      <c r="E56" s="21" t="s">
        <v>291</v>
      </c>
      <c r="F56" s="22" t="s">
        <v>331</v>
      </c>
      <c r="G56" s="35" t="s">
        <v>332</v>
      </c>
      <c r="H56" s="20" t="s">
        <v>106</v>
      </c>
      <c r="I56" s="20" t="s">
        <v>118</v>
      </c>
      <c r="J56" s="20" t="s">
        <v>118</v>
      </c>
      <c r="K56" s="20" t="s">
        <v>1222</v>
      </c>
      <c r="L56" s="20" t="s">
        <v>1443</v>
      </c>
      <c r="M56" s="20" t="s">
        <v>118</v>
      </c>
      <c r="N56" s="24" t="s">
        <v>118</v>
      </c>
      <c r="O56" s="70">
        <v>0.02</v>
      </c>
      <c r="P56" s="24"/>
      <c r="Q56" s="24" t="s">
        <v>118</v>
      </c>
      <c r="R56" s="70">
        <v>282.25</v>
      </c>
      <c r="S56" s="33" t="s">
        <v>1222</v>
      </c>
      <c r="T56" s="33">
        <v>282.25</v>
      </c>
      <c r="U56" s="33">
        <v>0.02</v>
      </c>
      <c r="V56" s="33" t="b">
        <v>1</v>
      </c>
      <c r="W56" s="33"/>
      <c r="X56" s="24"/>
      <c r="Y56" s="20" t="s">
        <v>118</v>
      </c>
      <c r="Z56" s="20" t="s">
        <v>1433</v>
      </c>
      <c r="AA56" s="20" t="s">
        <v>148</v>
      </c>
      <c r="AB56" s="20" t="s">
        <v>118</v>
      </c>
      <c r="AC56" s="20" t="s">
        <v>118</v>
      </c>
      <c r="AD56" s="20" t="s">
        <v>333</v>
      </c>
      <c r="AE56" s="20" t="s">
        <v>127</v>
      </c>
      <c r="AF56" s="20" t="s">
        <v>116</v>
      </c>
      <c r="AG56" s="20" t="e">
        <v>#N/A</v>
      </c>
      <c r="AH56" s="25">
        <v>1861757.8793888888</v>
      </c>
      <c r="AI56" s="25">
        <v>1858421.1403777779</v>
      </c>
      <c r="AJ56" s="25">
        <v>1918343.4420543476</v>
      </c>
      <c r="AK56" s="25">
        <v>1987953.6682127661</v>
      </c>
      <c r="AL56" s="25">
        <v>1944561.714831579</v>
      </c>
      <c r="AM56" s="25">
        <v>100</v>
      </c>
      <c r="AN56" s="25">
        <v>100</v>
      </c>
      <c r="AO56" s="25">
        <v>100</v>
      </c>
      <c r="AP56" s="25">
        <v>100</v>
      </c>
      <c r="AQ56" s="25">
        <v>100</v>
      </c>
      <c r="AR56" s="25">
        <v>90</v>
      </c>
      <c r="AS56" s="25">
        <v>90</v>
      </c>
      <c r="AT56" s="25">
        <v>92</v>
      </c>
      <c r="AU56" s="25">
        <v>94</v>
      </c>
      <c r="AV56" s="25">
        <v>95</v>
      </c>
      <c r="AW56" s="25">
        <v>1675582.0914499999</v>
      </c>
      <c r="AX56" s="25">
        <v>1672579.0263400001</v>
      </c>
      <c r="AY56" s="25">
        <v>1764875.9666899999</v>
      </c>
      <c r="AZ56" s="25">
        <v>1868676.4481200001</v>
      </c>
      <c r="BA56" s="25">
        <v>1847333.6290899999</v>
      </c>
      <c r="BB56" s="25">
        <v>1861757.8793888888</v>
      </c>
      <c r="BC56" s="25">
        <v>1858421.1403777779</v>
      </c>
      <c r="BD56" s="25">
        <v>1918343.4420543476</v>
      </c>
      <c r="BE56" s="25">
        <v>1987953.6682127661</v>
      </c>
      <c r="BF56" s="25">
        <v>1944561.714831579</v>
      </c>
      <c r="BG56" s="20"/>
      <c r="BH56" s="26">
        <v>0</v>
      </c>
      <c r="BI56" s="26">
        <v>22.90076159110582</v>
      </c>
      <c r="BJ56" s="26">
        <v>22.90076159110582</v>
      </c>
      <c r="BK56" s="26">
        <v>0</v>
      </c>
      <c r="BL56" s="26"/>
      <c r="BM56" s="20"/>
      <c r="BN56" s="60">
        <v>22.90076159110582</v>
      </c>
      <c r="BO56" s="20"/>
      <c r="BP56" s="20">
        <v>0</v>
      </c>
      <c r="BQ56" s="20">
        <v>0</v>
      </c>
      <c r="BR56" s="20">
        <v>0</v>
      </c>
      <c r="BS56" s="20">
        <v>0</v>
      </c>
      <c r="BT56" s="20">
        <v>1</v>
      </c>
      <c r="BU56" s="20">
        <v>0</v>
      </c>
      <c r="BV56" s="20">
        <v>0</v>
      </c>
      <c r="BW56" s="20">
        <v>1</v>
      </c>
      <c r="BX56" s="20">
        <v>0</v>
      </c>
      <c r="BY56" s="20">
        <v>0</v>
      </c>
      <c r="BZ56" s="20">
        <v>0</v>
      </c>
      <c r="CA56" s="20" t="s">
        <v>118</v>
      </c>
      <c r="CB56" s="20">
        <v>0</v>
      </c>
      <c r="CC56" s="20">
        <v>0</v>
      </c>
      <c r="CD56" s="20">
        <v>0</v>
      </c>
      <c r="CE56" s="20">
        <v>0</v>
      </c>
      <c r="CF56" s="20">
        <v>0</v>
      </c>
      <c r="CG56" s="20">
        <v>0</v>
      </c>
      <c r="CH56" s="20">
        <v>0</v>
      </c>
      <c r="CI56" s="20">
        <v>0</v>
      </c>
      <c r="CJ56" s="20">
        <v>0</v>
      </c>
      <c r="CK56" s="20"/>
      <c r="CL56" s="1">
        <v>37235.15758777778</v>
      </c>
      <c r="CM56">
        <v>0.02</v>
      </c>
      <c r="CN56">
        <v>525481161.45751387</v>
      </c>
      <c r="CO56" s="1">
        <v>282.25</v>
      </c>
      <c r="CP56" s="1">
        <v>130.27418599955445</v>
      </c>
      <c r="CQ56">
        <v>6513.7092999777224</v>
      </c>
      <c r="CS56" s="33" t="s">
        <v>1533</v>
      </c>
    </row>
    <row r="57" spans="1:97">
      <c r="A57" s="20" t="s">
        <v>102</v>
      </c>
      <c r="B57" s="20" t="s">
        <v>102</v>
      </c>
      <c r="C57" s="20" t="s">
        <v>102</v>
      </c>
      <c r="D57" s="20">
        <v>0</v>
      </c>
      <c r="E57" s="21" t="s">
        <v>103</v>
      </c>
      <c r="F57" s="22" t="s">
        <v>334</v>
      </c>
      <c r="G57" s="35" t="s">
        <v>335</v>
      </c>
      <c r="H57" s="20" t="s">
        <v>336</v>
      </c>
      <c r="I57" s="20" t="s">
        <v>154</v>
      </c>
      <c r="J57" s="20" t="s">
        <v>155</v>
      </c>
      <c r="K57" s="20" t="s">
        <v>337</v>
      </c>
      <c r="L57" s="20" t="s">
        <v>338</v>
      </c>
      <c r="M57" s="20" t="s">
        <v>111</v>
      </c>
      <c r="N57" s="20">
        <v>934</v>
      </c>
      <c r="O57" s="33">
        <v>9.3400000000000004E-4</v>
      </c>
      <c r="P57" s="20"/>
      <c r="Q57" s="20">
        <v>720000</v>
      </c>
      <c r="R57" s="33">
        <v>0.72</v>
      </c>
      <c r="S57" s="33" t="e">
        <v>#N/A</v>
      </c>
      <c r="T57" s="33" t="e">
        <v>#N/A</v>
      </c>
      <c r="U57" s="33" t="e">
        <v>#N/A</v>
      </c>
      <c r="V57" s="33" t="e">
        <v>#N/A</v>
      </c>
      <c r="W57" s="33"/>
      <c r="X57" s="20"/>
      <c r="Y57" s="20" t="s">
        <v>168</v>
      </c>
      <c r="Z57" s="20" t="s">
        <v>339</v>
      </c>
      <c r="AA57" s="20" t="s">
        <v>148</v>
      </c>
      <c r="AB57" s="20">
        <v>770.87800000000004</v>
      </c>
      <c r="AC57" s="20">
        <v>772</v>
      </c>
      <c r="AD57" s="20" t="s">
        <v>335</v>
      </c>
      <c r="AE57" s="20" t="s">
        <v>127</v>
      </c>
      <c r="AF57" s="20" t="s">
        <v>116</v>
      </c>
      <c r="AG57" s="20" t="e">
        <v>#N/A</v>
      </c>
      <c r="AH57" s="25">
        <v>12852376.393549783</v>
      </c>
      <c r="AI57" s="25">
        <v>13339219.025373738</v>
      </c>
      <c r="AJ57" s="25">
        <v>13841622.513674241</v>
      </c>
      <c r="AK57" s="25">
        <v>14359765.558609625</v>
      </c>
      <c r="AL57" s="25">
        <v>14893530.380875418</v>
      </c>
      <c r="AM57" s="25">
        <v>33</v>
      </c>
      <c r="AN57" s="25">
        <v>33</v>
      </c>
      <c r="AO57" s="25">
        <v>33</v>
      </c>
      <c r="AP57" s="25">
        <v>33</v>
      </c>
      <c r="AQ57" s="25">
        <v>33</v>
      </c>
      <c r="AR57" s="25">
        <v>70</v>
      </c>
      <c r="AS57" s="25">
        <v>75</v>
      </c>
      <c r="AT57" s="25">
        <v>80</v>
      </c>
      <c r="AU57" s="25">
        <v>85</v>
      </c>
      <c r="AV57" s="25">
        <v>90</v>
      </c>
      <c r="AW57" s="25">
        <v>2968898.9469099999</v>
      </c>
      <c r="AX57" s="25">
        <v>3301456.70878</v>
      </c>
      <c r="AY57" s="25">
        <v>3654188.3436099999</v>
      </c>
      <c r="AZ57" s="25">
        <v>4027914.2391900001</v>
      </c>
      <c r="BA57" s="25">
        <v>4423378.52312</v>
      </c>
      <c r="BB57" s="25">
        <v>4241284.209871429</v>
      </c>
      <c r="BC57" s="25">
        <v>4401942.2783733336</v>
      </c>
      <c r="BD57" s="25">
        <v>4567735.4295124998</v>
      </c>
      <c r="BE57" s="25">
        <v>4738722.6343411766</v>
      </c>
      <c r="BF57" s="25">
        <v>4914865.0256888885</v>
      </c>
      <c r="BG57" s="20"/>
      <c r="BH57" s="26">
        <v>0</v>
      </c>
      <c r="BI57" s="26">
        <v>0</v>
      </c>
      <c r="BJ57" s="26">
        <v>0.3769672689893962</v>
      </c>
      <c r="BK57" s="26">
        <v>0.3769672689893962</v>
      </c>
      <c r="BL57" s="26"/>
      <c r="BM57" s="20"/>
      <c r="BN57" s="60">
        <v>0.3769672689893962</v>
      </c>
      <c r="BO57" s="20"/>
      <c r="BP57" s="20">
        <v>3.5</v>
      </c>
      <c r="BQ57" s="20">
        <v>6</v>
      </c>
      <c r="BR57" s="20">
        <v>0</v>
      </c>
      <c r="BS57" s="20">
        <v>1</v>
      </c>
      <c r="BT57" s="20">
        <v>4</v>
      </c>
      <c r="BU57" s="20">
        <v>0</v>
      </c>
      <c r="BV57" s="20">
        <v>0</v>
      </c>
      <c r="BW57" s="20">
        <v>0</v>
      </c>
      <c r="BX57" s="20">
        <v>0</v>
      </c>
      <c r="BY57" s="20">
        <v>0</v>
      </c>
      <c r="BZ57" s="20">
        <v>0</v>
      </c>
      <c r="CA57" s="20" t="s">
        <v>118</v>
      </c>
      <c r="CB57" s="20">
        <v>0</v>
      </c>
      <c r="CC57" s="20">
        <v>0</v>
      </c>
      <c r="CD57" s="20">
        <v>0</v>
      </c>
      <c r="CE57" s="20">
        <v>0</v>
      </c>
      <c r="CF57" s="20">
        <v>0</v>
      </c>
      <c r="CG57" s="20">
        <v>0</v>
      </c>
      <c r="CH57" s="20">
        <v>0</v>
      </c>
      <c r="CI57" s="20">
        <v>0</v>
      </c>
      <c r="CJ57" s="20">
        <v>0</v>
      </c>
      <c r="CK57" s="20"/>
      <c r="CL57" s="1">
        <v>3961.3594520199149</v>
      </c>
      <c r="CM57">
        <v>9.3400000000000004E-4</v>
      </c>
      <c r="CN57">
        <v>3053724.6311074286</v>
      </c>
      <c r="CO57" s="1">
        <v>0.72</v>
      </c>
      <c r="CP57" s="1">
        <v>0.32863790050470698</v>
      </c>
      <c r="CQ57">
        <v>351.86070717848713</v>
      </c>
      <c r="CS57" s="33">
        <v>0</v>
      </c>
    </row>
    <row r="58" spans="1:97">
      <c r="A58" s="20" t="s">
        <v>102</v>
      </c>
      <c r="B58" s="20" t="s">
        <v>102</v>
      </c>
      <c r="C58" s="20" t="s">
        <v>102</v>
      </c>
      <c r="D58" s="20">
        <v>0</v>
      </c>
      <c r="E58" s="21" t="s">
        <v>291</v>
      </c>
      <c r="F58" s="22" t="s">
        <v>340</v>
      </c>
      <c r="G58" s="28" t="s">
        <v>341</v>
      </c>
      <c r="H58" s="20" t="s">
        <v>164</v>
      </c>
      <c r="I58" s="20" t="s">
        <v>342</v>
      </c>
      <c r="J58" s="20" t="s">
        <v>155</v>
      </c>
      <c r="K58" s="20" t="s">
        <v>343</v>
      </c>
      <c r="L58" s="20" t="s">
        <v>344</v>
      </c>
      <c r="M58" s="20" t="s">
        <v>111</v>
      </c>
      <c r="N58" s="20">
        <v>9500000</v>
      </c>
      <c r="O58" s="33">
        <v>3.2423208191126277E-2</v>
      </c>
      <c r="P58" s="20"/>
      <c r="Q58" s="20">
        <v>1697000000</v>
      </c>
      <c r="R58" s="33">
        <v>5.7918088737201368</v>
      </c>
      <c r="S58" s="33" t="s">
        <v>1222</v>
      </c>
      <c r="T58" s="33">
        <v>0</v>
      </c>
      <c r="U58" s="33">
        <v>0</v>
      </c>
      <c r="V58" s="33" t="b">
        <v>0</v>
      </c>
      <c r="W58" s="33"/>
      <c r="X58" s="20"/>
      <c r="Y58" s="20" t="s">
        <v>158</v>
      </c>
      <c r="Z58" s="20" t="s">
        <v>295</v>
      </c>
      <c r="AA58" s="20" t="s">
        <v>148</v>
      </c>
      <c r="AB58" s="20">
        <v>178.63157894736844</v>
      </c>
      <c r="AC58" s="20">
        <v>0</v>
      </c>
      <c r="AD58" s="20" t="s">
        <v>341</v>
      </c>
      <c r="AE58" s="20" t="s">
        <v>127</v>
      </c>
      <c r="AF58" s="20" t="s">
        <v>116</v>
      </c>
      <c r="AG58" s="20" t="s">
        <v>345</v>
      </c>
      <c r="AH58" s="25">
        <v>649907.5</v>
      </c>
      <c r="AI58" s="25">
        <v>668455.93750588247</v>
      </c>
      <c r="AJ58" s="25">
        <v>686692</v>
      </c>
      <c r="AK58" s="25">
        <v>706603.37500000012</v>
      </c>
      <c r="AL58" s="25">
        <v>726242</v>
      </c>
      <c r="AM58" s="25">
        <v>100</v>
      </c>
      <c r="AN58" s="25">
        <v>100</v>
      </c>
      <c r="AO58" s="25">
        <v>100</v>
      </c>
      <c r="AP58" s="25">
        <v>100</v>
      </c>
      <c r="AQ58" s="25">
        <v>100</v>
      </c>
      <c r="AR58" s="25">
        <v>80</v>
      </c>
      <c r="AS58" s="25">
        <v>85</v>
      </c>
      <c r="AT58" s="25">
        <v>90</v>
      </c>
      <c r="AU58" s="25">
        <v>95</v>
      </c>
      <c r="AV58" s="25">
        <v>100</v>
      </c>
      <c r="AW58" s="25">
        <v>519926</v>
      </c>
      <c r="AX58" s="25">
        <v>568187.54688000004</v>
      </c>
      <c r="AY58" s="25">
        <v>618022.80000000005</v>
      </c>
      <c r="AZ58" s="25">
        <v>671273.20625000005</v>
      </c>
      <c r="BA58" s="25">
        <v>726242</v>
      </c>
      <c r="BB58" s="25">
        <v>649907.5</v>
      </c>
      <c r="BC58" s="25">
        <v>668455.93750588247</v>
      </c>
      <c r="BD58" s="25">
        <v>686692</v>
      </c>
      <c r="BE58" s="25">
        <v>706603.37500000012</v>
      </c>
      <c r="BF58" s="25">
        <v>726242</v>
      </c>
      <c r="BG58" s="20"/>
      <c r="BH58" s="26">
        <v>0</v>
      </c>
      <c r="BI58" s="26">
        <v>9.0841133683185458</v>
      </c>
      <c r="BJ58" s="26">
        <v>9.0841133683185458</v>
      </c>
      <c r="BK58" s="26">
        <v>0</v>
      </c>
      <c r="BL58" s="26"/>
      <c r="BM58" s="20"/>
      <c r="BN58" s="60">
        <v>9.0841133683185458</v>
      </c>
      <c r="BO58" s="20"/>
      <c r="BP58" s="20">
        <v>0</v>
      </c>
      <c r="BQ58" s="20">
        <v>0</v>
      </c>
      <c r="BR58" s="20">
        <v>0</v>
      </c>
      <c r="BS58" s="20">
        <v>0</v>
      </c>
      <c r="BT58" s="20">
        <v>1</v>
      </c>
      <c r="BU58" s="20">
        <v>0</v>
      </c>
      <c r="BV58" s="20">
        <v>0</v>
      </c>
      <c r="BW58" s="20">
        <v>1</v>
      </c>
      <c r="BX58" s="20">
        <v>0</v>
      </c>
      <c r="BY58" s="20">
        <v>0</v>
      </c>
      <c r="BZ58" s="20">
        <v>0</v>
      </c>
      <c r="CA58" s="20" t="s">
        <v>118</v>
      </c>
      <c r="CB58" s="20">
        <v>0</v>
      </c>
      <c r="CC58" s="20">
        <v>0</v>
      </c>
      <c r="CD58" s="20">
        <v>0</v>
      </c>
      <c r="CE58" s="20">
        <v>0</v>
      </c>
      <c r="CF58" s="20">
        <v>0</v>
      </c>
      <c r="CG58" s="20">
        <v>0</v>
      </c>
      <c r="CH58" s="20">
        <v>0</v>
      </c>
      <c r="CI58" s="20">
        <v>0</v>
      </c>
      <c r="CJ58" s="20">
        <v>0</v>
      </c>
      <c r="CK58" s="20"/>
      <c r="CL58" s="1">
        <v>21072.086177474401</v>
      </c>
      <c r="CM58">
        <v>3.2423208191126277E-2</v>
      </c>
      <c r="CN58">
        <v>3764140.0255972696</v>
      </c>
      <c r="CO58" s="1">
        <v>5.7918088737201368</v>
      </c>
      <c r="CP58" s="1">
        <v>6.3536143344709899</v>
      </c>
      <c r="CQ58">
        <v>195.95884210526319</v>
      </c>
      <c r="CS58" s="33" t="s">
        <v>1517</v>
      </c>
    </row>
    <row r="59" spans="1:97">
      <c r="A59" s="20" t="s">
        <v>102</v>
      </c>
      <c r="B59" s="20" t="s">
        <v>123</v>
      </c>
      <c r="C59" s="20" t="s">
        <v>102</v>
      </c>
      <c r="D59" s="20">
        <v>0</v>
      </c>
      <c r="E59" s="21" t="s">
        <v>291</v>
      </c>
      <c r="F59" s="22" t="s">
        <v>346</v>
      </c>
      <c r="G59" s="23" t="s">
        <v>347</v>
      </c>
      <c r="H59" s="20" t="s">
        <v>164</v>
      </c>
      <c r="I59" s="20" t="s">
        <v>266</v>
      </c>
      <c r="J59" s="20" t="s">
        <v>348</v>
      </c>
      <c r="K59" s="20" t="s">
        <v>349</v>
      </c>
      <c r="L59" s="20" t="s">
        <v>350</v>
      </c>
      <c r="M59" s="20" t="s">
        <v>111</v>
      </c>
      <c r="N59" s="20">
        <v>0</v>
      </c>
      <c r="O59" s="33">
        <v>0</v>
      </c>
      <c r="P59" s="20"/>
      <c r="Q59" s="20">
        <v>0</v>
      </c>
      <c r="R59" s="33">
        <v>0</v>
      </c>
      <c r="S59" s="33">
        <v>0</v>
      </c>
      <c r="T59" s="33">
        <v>0</v>
      </c>
      <c r="U59" s="33">
        <v>0</v>
      </c>
      <c r="V59" s="33" t="b">
        <v>0</v>
      </c>
      <c r="W59" s="33"/>
      <c r="X59" s="20"/>
      <c r="Y59" s="20" t="s">
        <v>168</v>
      </c>
      <c r="Z59" s="20" t="s">
        <v>169</v>
      </c>
      <c r="AA59" s="20" t="s">
        <v>188</v>
      </c>
      <c r="AB59" s="20">
        <v>0</v>
      </c>
      <c r="AC59" s="20">
        <v>0</v>
      </c>
      <c r="AD59" s="20" t="s">
        <v>299</v>
      </c>
      <c r="AE59" s="20" t="s">
        <v>127</v>
      </c>
      <c r="AF59" s="20" t="s">
        <v>116</v>
      </c>
      <c r="AG59" s="20" t="e">
        <v>#N/A</v>
      </c>
      <c r="AH59" s="25">
        <v>1861757.8793888888</v>
      </c>
      <c r="AI59" s="25">
        <v>1858421.1403764705</v>
      </c>
      <c r="AJ59" s="25">
        <v>1918343.4420574713</v>
      </c>
      <c r="AK59" s="25">
        <v>1987953.6682134832</v>
      </c>
      <c r="AL59" s="25">
        <v>1944561.7148260868</v>
      </c>
      <c r="AM59" s="25">
        <v>100</v>
      </c>
      <c r="AN59" s="25">
        <v>100</v>
      </c>
      <c r="AO59" s="25">
        <v>100</v>
      </c>
      <c r="AP59" s="25">
        <v>100</v>
      </c>
      <c r="AQ59" s="25">
        <v>100</v>
      </c>
      <c r="AR59" s="25">
        <v>90</v>
      </c>
      <c r="AS59" s="25">
        <v>85</v>
      </c>
      <c r="AT59" s="25">
        <v>87</v>
      </c>
      <c r="AU59" s="25">
        <v>89</v>
      </c>
      <c r="AV59" s="25">
        <v>92</v>
      </c>
      <c r="AW59" s="25">
        <v>1675582.0914499999</v>
      </c>
      <c r="AX59" s="25">
        <v>1579657.9693199999</v>
      </c>
      <c r="AY59" s="25">
        <v>1668958.7945900001</v>
      </c>
      <c r="AZ59" s="25">
        <v>1769278.76471</v>
      </c>
      <c r="BA59" s="25">
        <v>1788996.77764</v>
      </c>
      <c r="BB59" s="25">
        <v>1861757.8793888888</v>
      </c>
      <c r="BC59" s="25">
        <v>1858421.1403764705</v>
      </c>
      <c r="BD59" s="25">
        <v>1918343.4420574713</v>
      </c>
      <c r="BE59" s="25">
        <v>1987953.6682134832</v>
      </c>
      <c r="BF59" s="25">
        <v>1944561.7148260868</v>
      </c>
      <c r="BG59" s="20"/>
      <c r="BH59" s="26">
        <v>0</v>
      </c>
      <c r="BI59" s="26">
        <v>0.70706294633196276</v>
      </c>
      <c r="BJ59" s="26">
        <v>0.70706294633196276</v>
      </c>
      <c r="BK59" s="26">
        <v>0.70706294633196276</v>
      </c>
      <c r="BL59" s="26"/>
      <c r="BM59" s="20"/>
      <c r="BN59" s="60">
        <v>0.70706294633196276</v>
      </c>
      <c r="BO59" s="20"/>
      <c r="BP59" s="20">
        <v>0</v>
      </c>
      <c r="BQ59" s="20">
        <v>0</v>
      </c>
      <c r="BR59" s="20">
        <v>0</v>
      </c>
      <c r="BS59" s="20">
        <v>0</v>
      </c>
      <c r="BT59" s="20">
        <v>1</v>
      </c>
      <c r="BU59" s="20">
        <v>0</v>
      </c>
      <c r="BV59" s="20">
        <v>0</v>
      </c>
      <c r="BW59" s="20">
        <v>1</v>
      </c>
      <c r="BX59" s="20">
        <v>0</v>
      </c>
      <c r="BY59" s="20">
        <v>0</v>
      </c>
      <c r="BZ59" s="20">
        <v>0</v>
      </c>
      <c r="CA59" s="20" t="s">
        <v>118</v>
      </c>
      <c r="CB59" s="20">
        <v>0</v>
      </c>
      <c r="CC59" s="20">
        <v>0</v>
      </c>
      <c r="CD59" s="20">
        <v>0</v>
      </c>
      <c r="CE59" s="20">
        <v>0</v>
      </c>
      <c r="CF59" s="20">
        <v>0</v>
      </c>
      <c r="CG59" s="20">
        <v>0</v>
      </c>
      <c r="CH59" s="20">
        <v>0</v>
      </c>
      <c r="CI59" s="20">
        <v>0</v>
      </c>
      <c r="CJ59" s="20">
        <v>0</v>
      </c>
      <c r="CK59" s="20"/>
      <c r="CL59" s="1">
        <v>0</v>
      </c>
      <c r="CM59">
        <v>0</v>
      </c>
      <c r="CN59">
        <v>0</v>
      </c>
      <c r="CO59" s="1">
        <v>0</v>
      </c>
      <c r="CP59" s="1">
        <v>0</v>
      </c>
      <c r="CQ59" t="e">
        <v>#DIV/0!</v>
      </c>
      <c r="CS59" s="33" t="s">
        <v>1520</v>
      </c>
    </row>
    <row r="60" spans="1:97">
      <c r="A60" s="20" t="s">
        <v>102</v>
      </c>
      <c r="B60" s="20" t="s">
        <v>102</v>
      </c>
      <c r="C60" s="20" t="s">
        <v>102</v>
      </c>
      <c r="D60" s="20" t="s">
        <v>330</v>
      </c>
      <c r="E60" s="21" t="s">
        <v>291</v>
      </c>
      <c r="F60" s="22" t="s">
        <v>351</v>
      </c>
      <c r="G60" s="35" t="s">
        <v>352</v>
      </c>
      <c r="H60" s="20" t="s">
        <v>106</v>
      </c>
      <c r="I60" s="20" t="s">
        <v>118</v>
      </c>
      <c r="J60" s="20" t="s">
        <v>118</v>
      </c>
      <c r="K60" s="20" t="s">
        <v>1222</v>
      </c>
      <c r="L60" s="20" t="s">
        <v>1443</v>
      </c>
      <c r="M60" s="20" t="s">
        <v>118</v>
      </c>
      <c r="N60" s="20" t="s">
        <v>118</v>
      </c>
      <c r="O60" s="33">
        <v>2.1800000000000002</v>
      </c>
      <c r="P60" s="20"/>
      <c r="Q60" s="20" t="s">
        <v>118</v>
      </c>
      <c r="R60" s="33">
        <v>455.3</v>
      </c>
      <c r="S60" s="33" t="s">
        <v>1222</v>
      </c>
      <c r="T60" s="33">
        <v>455.3</v>
      </c>
      <c r="U60" s="33">
        <v>2.1800000000000002</v>
      </c>
      <c r="V60" s="33" t="b">
        <v>1</v>
      </c>
      <c r="W60" s="33"/>
      <c r="X60" s="20"/>
      <c r="Y60" s="20" t="s">
        <v>118</v>
      </c>
      <c r="Z60" s="20" t="s">
        <v>1433</v>
      </c>
      <c r="AA60" s="20" t="s">
        <v>148</v>
      </c>
      <c r="AB60" s="20" t="s">
        <v>118</v>
      </c>
      <c r="AC60" s="20" t="s">
        <v>118</v>
      </c>
      <c r="AD60" s="20" t="s">
        <v>352</v>
      </c>
      <c r="AE60" s="20" t="s">
        <v>127</v>
      </c>
      <c r="AF60" s="20" t="s">
        <v>116</v>
      </c>
      <c r="AG60" s="20" t="e">
        <v>#N/A</v>
      </c>
      <c r="AH60" s="25">
        <v>1861757.8793888888</v>
      </c>
      <c r="AI60" s="25">
        <v>1858421.1403777779</v>
      </c>
      <c r="AJ60" s="25">
        <v>1918343.4420543476</v>
      </c>
      <c r="AK60" s="25">
        <v>1987953.6682127661</v>
      </c>
      <c r="AL60" s="25">
        <v>1944561.714831579</v>
      </c>
      <c r="AM60" s="25">
        <v>100</v>
      </c>
      <c r="AN60" s="25">
        <v>100</v>
      </c>
      <c r="AO60" s="25">
        <v>100</v>
      </c>
      <c r="AP60" s="25">
        <v>100</v>
      </c>
      <c r="AQ60" s="25">
        <v>100</v>
      </c>
      <c r="AR60" s="25">
        <v>90</v>
      </c>
      <c r="AS60" s="25">
        <v>90</v>
      </c>
      <c r="AT60" s="25">
        <v>92</v>
      </c>
      <c r="AU60" s="25">
        <v>94</v>
      </c>
      <c r="AV60" s="25">
        <v>95</v>
      </c>
      <c r="AW60" s="25">
        <v>1675582.0914499999</v>
      </c>
      <c r="AX60" s="25">
        <v>1672579.0263400001</v>
      </c>
      <c r="AY60" s="25">
        <v>1764875.9666899999</v>
      </c>
      <c r="AZ60" s="25">
        <v>1868676.4481200001</v>
      </c>
      <c r="BA60" s="25">
        <v>1847333.6290899999</v>
      </c>
      <c r="BB60" s="25">
        <v>1861757.8793888888</v>
      </c>
      <c r="BC60" s="25">
        <v>1858421.1403777779</v>
      </c>
      <c r="BD60" s="25">
        <v>1918343.4420543476</v>
      </c>
      <c r="BE60" s="25">
        <v>1987953.6682127661</v>
      </c>
      <c r="BF60" s="25">
        <v>1944561.714831579</v>
      </c>
      <c r="BG60" s="20"/>
      <c r="BH60" s="26">
        <v>0</v>
      </c>
      <c r="BI60" s="26">
        <v>10.335185958125946</v>
      </c>
      <c r="BJ60" s="26">
        <v>10.335185958125946</v>
      </c>
      <c r="BK60" s="26">
        <v>0</v>
      </c>
      <c r="BL60" s="26"/>
      <c r="BM60" s="20"/>
      <c r="BN60" s="60">
        <v>10.335185958125946</v>
      </c>
      <c r="BO60" s="20"/>
      <c r="BP60" s="20">
        <v>0</v>
      </c>
      <c r="BQ60" s="20">
        <v>0</v>
      </c>
      <c r="BR60" s="20">
        <v>0</v>
      </c>
      <c r="BS60" s="20">
        <v>0</v>
      </c>
      <c r="BT60" s="20">
        <v>1</v>
      </c>
      <c r="BU60" s="20">
        <v>0</v>
      </c>
      <c r="BV60" s="20">
        <v>0</v>
      </c>
      <c r="BW60" s="20">
        <v>1</v>
      </c>
      <c r="BX60" s="20">
        <v>0</v>
      </c>
      <c r="BY60" s="20">
        <v>0</v>
      </c>
      <c r="BZ60" s="20">
        <v>0</v>
      </c>
      <c r="CA60" s="20" t="s">
        <v>118</v>
      </c>
      <c r="CB60" s="20">
        <v>0</v>
      </c>
      <c r="CC60" s="20">
        <v>0</v>
      </c>
      <c r="CD60" s="20">
        <v>0</v>
      </c>
      <c r="CE60" s="20">
        <v>0</v>
      </c>
      <c r="CF60" s="20">
        <v>0</v>
      </c>
      <c r="CG60" s="20">
        <v>0</v>
      </c>
      <c r="CH60" s="20">
        <v>0</v>
      </c>
      <c r="CI60" s="20">
        <v>0</v>
      </c>
      <c r="CJ60" s="20">
        <v>0</v>
      </c>
      <c r="CK60" s="20"/>
      <c r="CL60" s="1">
        <v>4058632.1770677781</v>
      </c>
      <c r="CM60">
        <v>2.1800000000000002</v>
      </c>
      <c r="CN60">
        <v>847658362.48576117</v>
      </c>
      <c r="CO60" s="1">
        <v>455.30000000000007</v>
      </c>
      <c r="CP60" s="1">
        <v>210.14645486482601</v>
      </c>
      <c r="CQ60">
        <v>96.39745636001193</v>
      </c>
      <c r="CS60" s="33" t="s">
        <v>1520</v>
      </c>
    </row>
    <row r="61" spans="1:97">
      <c r="A61" s="20" t="s">
        <v>102</v>
      </c>
      <c r="B61" s="20" t="s">
        <v>102</v>
      </c>
      <c r="C61" s="20" t="s">
        <v>102</v>
      </c>
      <c r="D61" s="20">
        <v>0</v>
      </c>
      <c r="E61" s="21" t="s">
        <v>354</v>
      </c>
      <c r="F61" s="22" t="s">
        <v>355</v>
      </c>
      <c r="G61" s="23" t="s">
        <v>356</v>
      </c>
      <c r="H61" s="20" t="s">
        <v>164</v>
      </c>
      <c r="I61" s="20" t="s">
        <v>357</v>
      </c>
      <c r="J61" s="20" t="s">
        <v>358</v>
      </c>
      <c r="K61" s="20" t="s">
        <v>359</v>
      </c>
      <c r="L61" s="20" t="s">
        <v>360</v>
      </c>
      <c r="M61" s="20" t="s">
        <v>111</v>
      </c>
      <c r="N61" s="20">
        <v>9897</v>
      </c>
      <c r="O61" s="33">
        <v>1.7514853425700574E-5</v>
      </c>
      <c r="P61" s="20" t="s">
        <v>138</v>
      </c>
      <c r="Q61" s="20">
        <v>170423</v>
      </c>
      <c r="R61" s="33">
        <v>3.0159986514783965E-4</v>
      </c>
      <c r="S61" s="33" t="s">
        <v>1444</v>
      </c>
      <c r="T61" s="33">
        <v>0.71</v>
      </c>
      <c r="U61" s="33">
        <v>17101</v>
      </c>
      <c r="V61" s="33" t="b">
        <v>1</v>
      </c>
      <c r="W61" s="33" t="s">
        <v>1442</v>
      </c>
      <c r="X61" s="20"/>
      <c r="Y61" s="20" t="s">
        <v>168</v>
      </c>
      <c r="Z61" s="20" t="s">
        <v>329</v>
      </c>
      <c r="AA61" s="20" t="s">
        <v>361</v>
      </c>
      <c r="AB61" s="20">
        <v>17.2197</v>
      </c>
      <c r="AC61" s="20">
        <v>0</v>
      </c>
      <c r="AD61" s="20" t="s">
        <v>362</v>
      </c>
      <c r="AE61" s="20" t="s">
        <v>115</v>
      </c>
      <c r="AF61" s="20" t="s">
        <v>116</v>
      </c>
      <c r="AG61" s="20" t="s">
        <v>117</v>
      </c>
      <c r="AH61" s="25">
        <v>2573730.4292285717</v>
      </c>
      <c r="AI61" s="25">
        <v>2580425.4097124999</v>
      </c>
      <c r="AJ61" s="25">
        <v>2665242.6715294118</v>
      </c>
      <c r="AK61" s="25">
        <v>2761824.4425647059</v>
      </c>
      <c r="AL61" s="25">
        <v>2716542.2052111109</v>
      </c>
      <c r="AM61" s="25">
        <v>100</v>
      </c>
      <c r="AN61" s="25">
        <v>100</v>
      </c>
      <c r="AO61" s="25">
        <v>100</v>
      </c>
      <c r="AP61" s="25">
        <v>100</v>
      </c>
      <c r="AQ61" s="25">
        <v>100</v>
      </c>
      <c r="AR61" s="25">
        <v>70</v>
      </c>
      <c r="AS61" s="25">
        <v>80</v>
      </c>
      <c r="AT61" s="25">
        <v>85</v>
      </c>
      <c r="AU61" s="25">
        <v>85</v>
      </c>
      <c r="AV61" s="25">
        <v>90</v>
      </c>
      <c r="AW61" s="25">
        <v>1801611.3004600001</v>
      </c>
      <c r="AX61" s="25">
        <v>2064340.3277700001</v>
      </c>
      <c r="AY61" s="25">
        <v>2265456.2708000001</v>
      </c>
      <c r="AZ61" s="25">
        <v>2347550.77618</v>
      </c>
      <c r="BA61" s="25">
        <v>2444887.9846899998</v>
      </c>
      <c r="BB61" s="25">
        <v>2573730.4292285717</v>
      </c>
      <c r="BC61" s="25">
        <v>2580425.4097124999</v>
      </c>
      <c r="BD61" s="25">
        <v>2665242.6715294118</v>
      </c>
      <c r="BE61" s="25">
        <v>2761824.4425647059</v>
      </c>
      <c r="BF61" s="25">
        <v>2716542.2052111109</v>
      </c>
      <c r="BG61" s="20"/>
      <c r="BH61" s="26">
        <v>0</v>
      </c>
      <c r="BI61" s="26">
        <v>2.9918037221380653</v>
      </c>
      <c r="BJ61" s="26">
        <v>2.9918037221380653</v>
      </c>
      <c r="BK61" s="26">
        <v>0</v>
      </c>
      <c r="BL61" s="26"/>
      <c r="BM61" s="20"/>
      <c r="BN61" s="60">
        <v>2.9918037221380653</v>
      </c>
      <c r="BO61" s="20"/>
      <c r="BP61" s="20">
        <v>0.5</v>
      </c>
      <c r="BQ61" s="20">
        <v>0.5</v>
      </c>
      <c r="BR61" s="20">
        <v>0</v>
      </c>
      <c r="BS61" s="20">
        <v>0</v>
      </c>
      <c r="BT61" s="20">
        <v>15</v>
      </c>
      <c r="BU61" s="20">
        <v>0</v>
      </c>
      <c r="BV61" s="20">
        <v>0</v>
      </c>
      <c r="BW61" s="20">
        <v>0</v>
      </c>
      <c r="BX61" s="20">
        <v>0</v>
      </c>
      <c r="BY61" s="20">
        <v>0</v>
      </c>
      <c r="BZ61" s="20">
        <v>0</v>
      </c>
      <c r="CA61" s="20" t="s">
        <v>118</v>
      </c>
      <c r="CB61" s="20">
        <v>0</v>
      </c>
      <c r="CC61" s="20">
        <v>0</v>
      </c>
      <c r="CD61" s="20">
        <v>0</v>
      </c>
      <c r="CE61" s="20">
        <v>0</v>
      </c>
      <c r="CF61" s="20">
        <v>0</v>
      </c>
      <c r="CG61" s="20">
        <v>0</v>
      </c>
      <c r="CH61" s="20">
        <v>0</v>
      </c>
      <c r="CI61" s="20">
        <v>0</v>
      </c>
      <c r="CJ61" s="20">
        <v>0</v>
      </c>
      <c r="CK61" s="20"/>
      <c r="CL61" s="1">
        <v>775.37538006585987</v>
      </c>
      <c r="CM61">
        <v>3.0126518739503904E-4</v>
      </c>
      <c r="CN61">
        <v>13351.702374150151</v>
      </c>
      <c r="CO61" s="1">
        <v>5.1876848571713388E-3</v>
      </c>
      <c r="CP61" s="1">
        <v>6.7906794780372825E-3</v>
      </c>
      <c r="CQ61">
        <v>22.540538243912298</v>
      </c>
      <c r="CS61" s="33" t="s">
        <v>1508</v>
      </c>
    </row>
    <row r="62" spans="1:97">
      <c r="A62" s="20" t="s">
        <v>102</v>
      </c>
      <c r="B62" s="20" t="s">
        <v>102</v>
      </c>
      <c r="C62" s="20" t="s">
        <v>102</v>
      </c>
      <c r="D62" s="20">
        <v>0</v>
      </c>
      <c r="E62" s="21" t="s">
        <v>354</v>
      </c>
      <c r="F62" s="22" t="s">
        <v>363</v>
      </c>
      <c r="G62" s="28" t="s">
        <v>364</v>
      </c>
      <c r="H62" s="20" t="s">
        <v>106</v>
      </c>
      <c r="I62" s="20" t="s">
        <v>144</v>
      </c>
      <c r="J62" s="20" t="s">
        <v>155</v>
      </c>
      <c r="K62" s="20" t="s">
        <v>365</v>
      </c>
      <c r="L62" s="20" t="s">
        <v>366</v>
      </c>
      <c r="M62" s="20" t="s">
        <v>367</v>
      </c>
      <c r="N62" s="20">
        <v>58589</v>
      </c>
      <c r="O62" s="71">
        <v>1.0368573783554319E-4</v>
      </c>
      <c r="P62" s="20" t="s">
        <v>138</v>
      </c>
      <c r="Q62" s="20">
        <v>20606800</v>
      </c>
      <c r="R62" s="33">
        <v>3.6468129895193151E-2</v>
      </c>
      <c r="S62" s="33" t="s">
        <v>1444</v>
      </c>
      <c r="T62" s="33">
        <v>0.06</v>
      </c>
      <c r="U62" s="33">
        <v>170</v>
      </c>
      <c r="V62" s="33" t="b">
        <v>1</v>
      </c>
      <c r="W62" s="33"/>
      <c r="X62" s="20" t="s">
        <v>138</v>
      </c>
      <c r="Y62" s="20" t="s">
        <v>168</v>
      </c>
      <c r="Z62" s="20" t="s">
        <v>139</v>
      </c>
      <c r="AA62" s="20" t="s">
        <v>148</v>
      </c>
      <c r="AB62" s="20">
        <v>351.71800000000002</v>
      </c>
      <c r="AC62" s="20">
        <v>0</v>
      </c>
      <c r="AD62" s="20" t="s">
        <v>364</v>
      </c>
      <c r="AE62" s="20" t="s">
        <v>127</v>
      </c>
      <c r="AF62" s="20" t="s">
        <v>116</v>
      </c>
      <c r="AG62" s="20" t="s">
        <v>117</v>
      </c>
      <c r="AH62" s="25">
        <v>2573730.4292195127</v>
      </c>
      <c r="AI62" s="25">
        <v>2580425.4097166667</v>
      </c>
      <c r="AJ62" s="25">
        <v>2665242.6715285718</v>
      </c>
      <c r="AK62" s="25">
        <v>2761824.4425647059</v>
      </c>
      <c r="AL62" s="25">
        <v>2716542.2052111109</v>
      </c>
      <c r="AM62" s="25">
        <v>100</v>
      </c>
      <c r="AN62" s="25">
        <v>100</v>
      </c>
      <c r="AO62" s="25">
        <v>100</v>
      </c>
      <c r="AP62" s="25">
        <v>100</v>
      </c>
      <c r="AQ62" s="25">
        <v>100</v>
      </c>
      <c r="AR62" s="25">
        <v>41</v>
      </c>
      <c r="AS62" s="25">
        <v>60</v>
      </c>
      <c r="AT62" s="25">
        <v>70</v>
      </c>
      <c r="AU62" s="25">
        <v>85</v>
      </c>
      <c r="AV62" s="25">
        <v>90</v>
      </c>
      <c r="AW62" s="25">
        <v>1055229.4759800001</v>
      </c>
      <c r="AX62" s="25">
        <v>1548255.2458299999</v>
      </c>
      <c r="AY62" s="25">
        <v>1865669.8700699999</v>
      </c>
      <c r="AZ62" s="25">
        <v>2347550.77618</v>
      </c>
      <c r="BA62" s="25">
        <v>2444887.9846899998</v>
      </c>
      <c r="BB62" s="25">
        <v>2573730.4292195127</v>
      </c>
      <c r="BC62" s="25">
        <v>2580425.4097166667</v>
      </c>
      <c r="BD62" s="25">
        <v>2665242.6715285718</v>
      </c>
      <c r="BE62" s="25">
        <v>2761824.4425647059</v>
      </c>
      <c r="BF62" s="25">
        <v>2716542.2052111109</v>
      </c>
      <c r="BG62" s="20"/>
      <c r="BH62" s="26">
        <v>0</v>
      </c>
      <c r="BI62" s="26">
        <v>0</v>
      </c>
      <c r="BJ62" s="26">
        <v>5.9836074442761303E-2</v>
      </c>
      <c r="BK62" s="26">
        <v>5.9836074442761303E-2</v>
      </c>
      <c r="BL62" s="26"/>
      <c r="BM62" s="20"/>
      <c r="BN62" s="60">
        <v>5.9836074442761303E-2</v>
      </c>
      <c r="BO62" s="20"/>
      <c r="BP62" s="20">
        <v>0.5</v>
      </c>
      <c r="BQ62" s="20">
        <v>0.5</v>
      </c>
      <c r="BR62" s="20">
        <v>0</v>
      </c>
      <c r="BS62" s="20">
        <v>0</v>
      </c>
      <c r="BT62" s="20">
        <v>15</v>
      </c>
      <c r="BU62" s="20">
        <v>0</v>
      </c>
      <c r="BV62" s="20">
        <v>0</v>
      </c>
      <c r="BW62" s="20">
        <v>0</v>
      </c>
      <c r="BX62" s="20">
        <v>0</v>
      </c>
      <c r="BY62" s="20">
        <v>0</v>
      </c>
      <c r="BZ62" s="20">
        <v>0</v>
      </c>
      <c r="CA62" s="20" t="s">
        <v>118</v>
      </c>
      <c r="CB62" s="20">
        <v>0</v>
      </c>
      <c r="CC62" s="20">
        <v>0</v>
      </c>
      <c r="CD62" s="20">
        <v>0</v>
      </c>
      <c r="CE62" s="20">
        <v>0</v>
      </c>
      <c r="CF62" s="20">
        <v>0</v>
      </c>
      <c r="CG62" s="20">
        <v>0</v>
      </c>
      <c r="CH62" s="20">
        <v>0</v>
      </c>
      <c r="CI62" s="20">
        <v>0</v>
      </c>
      <c r="CJ62" s="20">
        <v>0</v>
      </c>
      <c r="CK62" s="20"/>
      <c r="CL62" s="1">
        <v>4590.1251028269844</v>
      </c>
      <c r="CM62">
        <v>1.7834521637213367E-3</v>
      </c>
      <c r="CN62">
        <v>1614429.1585269438</v>
      </c>
      <c r="CO62" s="1">
        <v>0.62727204846255857</v>
      </c>
      <c r="CP62" s="1">
        <v>0.34557451874239431</v>
      </c>
      <c r="CQ62">
        <v>193.76719251124817</v>
      </c>
      <c r="CS62" s="33" t="s">
        <v>1508</v>
      </c>
    </row>
    <row r="63" spans="1:97">
      <c r="A63" s="20" t="s">
        <v>102</v>
      </c>
      <c r="B63" s="20" t="s">
        <v>123</v>
      </c>
      <c r="C63" s="20" t="s">
        <v>123</v>
      </c>
      <c r="D63" s="20" t="s">
        <v>1477</v>
      </c>
      <c r="E63" s="21" t="s">
        <v>354</v>
      </c>
      <c r="F63" s="22" t="s">
        <v>368</v>
      </c>
      <c r="G63" s="23" t="s">
        <v>369</v>
      </c>
      <c r="H63" s="20" t="s">
        <v>106</v>
      </c>
      <c r="I63" s="20" t="s">
        <v>118</v>
      </c>
      <c r="J63" s="20" t="s">
        <v>118</v>
      </c>
      <c r="K63" s="20" t="s">
        <v>1445</v>
      </c>
      <c r="L63" s="20" t="s">
        <v>1446</v>
      </c>
      <c r="M63" s="20" t="s">
        <v>118</v>
      </c>
      <c r="N63" s="20" t="s">
        <v>118</v>
      </c>
      <c r="O63" s="33">
        <v>0</v>
      </c>
      <c r="P63" s="20"/>
      <c r="Q63" s="20" t="s">
        <v>118</v>
      </c>
      <c r="R63" s="33">
        <v>0</v>
      </c>
      <c r="S63" s="33" t="s">
        <v>1445</v>
      </c>
      <c r="T63" s="33">
        <v>0</v>
      </c>
      <c r="U63" s="33">
        <v>0</v>
      </c>
      <c r="V63" s="33" t="b">
        <v>0</v>
      </c>
      <c r="W63" s="33"/>
      <c r="X63" s="20"/>
      <c r="Y63" s="20" t="s">
        <v>118</v>
      </c>
      <c r="Z63" s="20" t="s">
        <v>1447</v>
      </c>
      <c r="AA63" s="20" t="s">
        <v>118</v>
      </c>
      <c r="AB63" s="20" t="s">
        <v>118</v>
      </c>
      <c r="AC63" s="20" t="s">
        <v>118</v>
      </c>
      <c r="AD63" s="20" t="s">
        <v>370</v>
      </c>
      <c r="AE63" s="20" t="s">
        <v>127</v>
      </c>
      <c r="AF63" s="20" t="s">
        <v>116</v>
      </c>
      <c r="AG63" s="20" t="s">
        <v>371</v>
      </c>
      <c r="AH63" s="25">
        <v>9508585.5111428574</v>
      </c>
      <c r="AI63" s="25">
        <v>9818034.7197083328</v>
      </c>
      <c r="AJ63" s="25">
        <v>10139099.727741178</v>
      </c>
      <c r="AK63" s="25">
        <v>10473558.339247059</v>
      </c>
      <c r="AL63" s="25">
        <v>10798900.104688888</v>
      </c>
      <c r="AM63" s="25">
        <v>30</v>
      </c>
      <c r="AN63" s="25">
        <v>30</v>
      </c>
      <c r="AO63" s="25">
        <v>50</v>
      </c>
      <c r="AP63" s="25">
        <v>50</v>
      </c>
      <c r="AQ63" s="25">
        <v>50</v>
      </c>
      <c r="AR63" s="25">
        <v>70</v>
      </c>
      <c r="AS63" s="25">
        <v>80</v>
      </c>
      <c r="AT63" s="25">
        <v>85</v>
      </c>
      <c r="AU63" s="25">
        <v>85</v>
      </c>
      <c r="AV63" s="25">
        <v>90</v>
      </c>
      <c r="AW63" s="25">
        <v>1996802.95734</v>
      </c>
      <c r="AX63" s="25">
        <v>2356328.3327299999</v>
      </c>
      <c r="AY63" s="25">
        <v>4309117.3842900004</v>
      </c>
      <c r="AZ63" s="25">
        <v>4451262.2941800002</v>
      </c>
      <c r="BA63" s="25">
        <v>4859505.0471099997</v>
      </c>
      <c r="BB63" s="25">
        <v>2852575.6533428575</v>
      </c>
      <c r="BC63" s="25">
        <v>2945410.4159124997</v>
      </c>
      <c r="BD63" s="25">
        <v>5069549.8638705891</v>
      </c>
      <c r="BE63" s="25">
        <v>5236779.1696235295</v>
      </c>
      <c r="BF63" s="25">
        <v>5399450.0523444442</v>
      </c>
      <c r="BG63" s="20"/>
      <c r="BH63" s="26">
        <v>0</v>
      </c>
      <c r="BI63" s="26">
        <v>0</v>
      </c>
      <c r="BJ63" s="26">
        <v>0</v>
      </c>
      <c r="BK63" s="26">
        <v>0</v>
      </c>
      <c r="BL63" s="26">
        <v>0.86</v>
      </c>
      <c r="BM63" s="20" t="s">
        <v>372</v>
      </c>
      <c r="BN63" s="60">
        <v>0.86</v>
      </c>
      <c r="BO63" s="20">
        <v>2002</v>
      </c>
      <c r="BP63" s="20" t="s">
        <v>118</v>
      </c>
      <c r="BQ63" s="20" t="s">
        <v>118</v>
      </c>
      <c r="BR63" s="20" t="s">
        <v>118</v>
      </c>
      <c r="BS63" s="20" t="s">
        <v>118</v>
      </c>
      <c r="BT63" s="20" t="s">
        <v>118</v>
      </c>
      <c r="BU63" s="20" t="s">
        <v>118</v>
      </c>
      <c r="BV63" s="20" t="s">
        <v>118</v>
      </c>
      <c r="BW63" s="20" t="s">
        <v>118</v>
      </c>
      <c r="BX63" s="20" t="s">
        <v>118</v>
      </c>
      <c r="BY63" s="20" t="s">
        <v>118</v>
      </c>
      <c r="BZ63" s="20" t="s">
        <v>118</v>
      </c>
      <c r="CA63" s="20" t="s">
        <v>118</v>
      </c>
      <c r="CB63" s="20" t="s">
        <v>118</v>
      </c>
      <c r="CC63" s="20" t="s">
        <v>118</v>
      </c>
      <c r="CD63" s="20" t="s">
        <v>118</v>
      </c>
      <c r="CE63" s="20" t="s">
        <v>118</v>
      </c>
      <c r="CF63" s="20" t="s">
        <v>118</v>
      </c>
      <c r="CG63" s="20" t="s">
        <v>118</v>
      </c>
      <c r="CH63" s="20" t="s">
        <v>118</v>
      </c>
      <c r="CI63" s="20" t="s">
        <v>118</v>
      </c>
      <c r="CJ63" s="20" t="s">
        <v>118</v>
      </c>
      <c r="CK63" s="20"/>
      <c r="CL63" s="1">
        <v>0</v>
      </c>
      <c r="CM63">
        <v>0</v>
      </c>
      <c r="CN63">
        <v>0</v>
      </c>
      <c r="CO63" s="1">
        <v>0</v>
      </c>
      <c r="CP63" s="1" t="e">
        <v>#N/A</v>
      </c>
      <c r="CQ63" t="e">
        <v>#N/A</v>
      </c>
      <c r="CS63" s="33" t="s">
        <v>1534</v>
      </c>
    </row>
    <row r="64" spans="1:97">
      <c r="A64" s="20" t="s">
        <v>102</v>
      </c>
      <c r="B64" s="20" t="s">
        <v>102</v>
      </c>
      <c r="C64" s="20" t="s">
        <v>102</v>
      </c>
      <c r="D64" s="20">
        <v>0</v>
      </c>
      <c r="E64" s="21" t="s">
        <v>354</v>
      </c>
      <c r="F64" s="22" t="s">
        <v>373</v>
      </c>
      <c r="G64" s="23" t="s">
        <v>374</v>
      </c>
      <c r="H64" s="20" t="s">
        <v>164</v>
      </c>
      <c r="I64" s="20" t="s">
        <v>375</v>
      </c>
      <c r="J64" s="20" t="s">
        <v>305</v>
      </c>
      <c r="K64" s="20" t="s">
        <v>376</v>
      </c>
      <c r="L64" s="20" t="s">
        <v>1478</v>
      </c>
      <c r="M64" s="20" t="s">
        <v>111</v>
      </c>
      <c r="N64" s="20">
        <v>76270</v>
      </c>
      <c r="O64" s="33">
        <v>0.76270000000000004</v>
      </c>
      <c r="P64" s="20"/>
      <c r="Q64" s="20">
        <v>563635.29999999993</v>
      </c>
      <c r="R64" s="33">
        <v>5.6363529999999997</v>
      </c>
      <c r="S64" s="33" t="e">
        <v>#N/A</v>
      </c>
      <c r="T64" s="33" t="e">
        <v>#N/A</v>
      </c>
      <c r="U64" s="33" t="e">
        <v>#N/A</v>
      </c>
      <c r="V64" s="33" t="e">
        <v>#N/A</v>
      </c>
      <c r="W64" s="33"/>
      <c r="X64" s="20"/>
      <c r="Y64" s="20" t="s">
        <v>112</v>
      </c>
      <c r="Z64" s="20" t="s">
        <v>113</v>
      </c>
      <c r="AA64" s="20" t="s">
        <v>296</v>
      </c>
      <c r="AB64" s="20">
        <v>48.06</v>
      </c>
      <c r="AC64" s="20">
        <v>7.39</v>
      </c>
      <c r="AD64" s="20" t="s">
        <v>370</v>
      </c>
      <c r="AE64" s="20" t="s">
        <v>115</v>
      </c>
      <c r="AF64" s="20" t="s">
        <v>160</v>
      </c>
      <c r="AG64" s="20" t="e">
        <v>#N/A</v>
      </c>
      <c r="AH64" s="25">
        <v>9508585.5111428574</v>
      </c>
      <c r="AI64" s="25">
        <v>9818034.7197083328</v>
      </c>
      <c r="AJ64" s="25">
        <v>10139099.727741178</v>
      </c>
      <c r="AK64" s="25">
        <v>10473558.339247059</v>
      </c>
      <c r="AL64" s="25">
        <v>10798900.104688888</v>
      </c>
      <c r="AM64" s="25">
        <v>30</v>
      </c>
      <c r="AN64" s="25">
        <v>30</v>
      </c>
      <c r="AO64" s="25">
        <v>50</v>
      </c>
      <c r="AP64" s="25">
        <v>50</v>
      </c>
      <c r="AQ64" s="25">
        <v>50</v>
      </c>
      <c r="AR64" s="25">
        <v>70</v>
      </c>
      <c r="AS64" s="25">
        <v>80</v>
      </c>
      <c r="AT64" s="25">
        <v>85</v>
      </c>
      <c r="AU64" s="25">
        <v>85</v>
      </c>
      <c r="AV64" s="25">
        <v>90</v>
      </c>
      <c r="AW64" s="25">
        <v>1996802.95734</v>
      </c>
      <c r="AX64" s="25">
        <v>2356328.3327299999</v>
      </c>
      <c r="AY64" s="25">
        <v>4309117.3842900004</v>
      </c>
      <c r="AZ64" s="25">
        <v>4451262.2941800002</v>
      </c>
      <c r="BA64" s="25">
        <v>4859505.0471099997</v>
      </c>
      <c r="BB64" s="25">
        <v>2852575.6533428575</v>
      </c>
      <c r="BC64" s="25">
        <v>2945410.4159124997</v>
      </c>
      <c r="BD64" s="25">
        <v>5069549.8638705891</v>
      </c>
      <c r="BE64" s="25">
        <v>5236779.1696235295</v>
      </c>
      <c r="BF64" s="25">
        <v>5399450.0523444442</v>
      </c>
      <c r="BG64" s="20"/>
      <c r="BH64" s="26" t="s">
        <v>118</v>
      </c>
      <c r="BI64" s="26" t="s">
        <v>118</v>
      </c>
      <c r="BJ64" s="26" t="s">
        <v>118</v>
      </c>
      <c r="BK64" s="26" t="s">
        <v>118</v>
      </c>
      <c r="BL64" s="26">
        <v>9.25</v>
      </c>
      <c r="BM64" s="20" t="s">
        <v>1479</v>
      </c>
      <c r="BN64" s="60">
        <v>9.25</v>
      </c>
      <c r="BO64" s="20">
        <v>2012</v>
      </c>
      <c r="BP64" s="20">
        <v>0</v>
      </c>
      <c r="BQ64" s="20">
        <v>0</v>
      </c>
      <c r="BR64" s="20">
        <v>0</v>
      </c>
      <c r="BS64" s="20">
        <v>0</v>
      </c>
      <c r="BT64" s="20">
        <v>1</v>
      </c>
      <c r="BU64" s="20">
        <v>0</v>
      </c>
      <c r="BV64" s="20">
        <v>0</v>
      </c>
      <c r="BW64" s="20">
        <v>0</v>
      </c>
      <c r="BX64" s="20">
        <v>0</v>
      </c>
      <c r="BY64" s="20">
        <v>0</v>
      </c>
      <c r="BZ64" s="20">
        <v>0</v>
      </c>
      <c r="CA64" s="20">
        <v>0</v>
      </c>
      <c r="CB64" s="20">
        <v>0</v>
      </c>
      <c r="CC64" s="20">
        <v>0</v>
      </c>
      <c r="CD64" s="20">
        <v>0</v>
      </c>
      <c r="CE64" s="20">
        <v>0</v>
      </c>
      <c r="CF64" s="20">
        <v>0</v>
      </c>
      <c r="CG64" s="20">
        <v>0</v>
      </c>
      <c r="CH64" s="20">
        <v>0</v>
      </c>
      <c r="CI64" s="20">
        <v>0</v>
      </c>
      <c r="CJ64" s="20">
        <v>0</v>
      </c>
      <c r="CK64" s="20"/>
      <c r="CL64" s="1">
        <v>2175659.4508045977</v>
      </c>
      <c r="CM64">
        <v>0.76270000000000016</v>
      </c>
      <c r="CN64">
        <v>16078123.341445973</v>
      </c>
      <c r="CO64" s="1">
        <v>5.6363529999999997</v>
      </c>
      <c r="CP64" s="1">
        <v>6.2788972420000002</v>
      </c>
      <c r="CQ64">
        <v>8.2324599999999979</v>
      </c>
      <c r="CS64" s="33" t="s">
        <v>1534</v>
      </c>
    </row>
    <row r="65" spans="1:97">
      <c r="A65" s="20" t="s">
        <v>102</v>
      </c>
      <c r="B65" s="20" t="s">
        <v>123</v>
      </c>
      <c r="C65" s="20" t="s">
        <v>123</v>
      </c>
      <c r="D65" s="20">
        <v>0</v>
      </c>
      <c r="E65" s="21" t="s">
        <v>354</v>
      </c>
      <c r="F65" s="22" t="s">
        <v>377</v>
      </c>
      <c r="G65" s="28" t="s">
        <v>378</v>
      </c>
      <c r="H65" s="20" t="s">
        <v>118</v>
      </c>
      <c r="I65" s="20" t="s">
        <v>118</v>
      </c>
      <c r="J65" s="20" t="s">
        <v>118</v>
      </c>
      <c r="K65" s="20" t="s">
        <v>118</v>
      </c>
      <c r="L65" s="20" t="s">
        <v>118</v>
      </c>
      <c r="M65" s="20" t="s">
        <v>118</v>
      </c>
      <c r="N65" s="24" t="s">
        <v>118</v>
      </c>
      <c r="O65" s="70" t="s">
        <v>118</v>
      </c>
      <c r="P65" s="24"/>
      <c r="Q65" s="24" t="s">
        <v>118</v>
      </c>
      <c r="R65" s="70" t="s">
        <v>118</v>
      </c>
      <c r="S65" s="33">
        <v>0</v>
      </c>
      <c r="T65" s="33">
        <v>0</v>
      </c>
      <c r="U65" s="33">
        <v>0</v>
      </c>
      <c r="V65" s="33" t="e">
        <v>#VALUE!</v>
      </c>
      <c r="W65" s="33"/>
      <c r="X65" s="24"/>
      <c r="Y65" s="20" t="s">
        <v>118</v>
      </c>
      <c r="Z65" s="20" t="s">
        <v>118</v>
      </c>
      <c r="AA65" s="20" t="s">
        <v>118</v>
      </c>
      <c r="AB65" s="20" t="s">
        <v>118</v>
      </c>
      <c r="AC65" s="20" t="s">
        <v>118</v>
      </c>
      <c r="AD65" s="20" t="s">
        <v>378</v>
      </c>
      <c r="AE65" s="20" t="s">
        <v>127</v>
      </c>
      <c r="AF65" s="20" t="s">
        <v>116</v>
      </c>
      <c r="AG65" s="20" t="s">
        <v>379</v>
      </c>
      <c r="AH65" s="25">
        <v>9508585.5110975597</v>
      </c>
      <c r="AI65" s="25">
        <v>9818034.7197500002</v>
      </c>
      <c r="AJ65" s="25">
        <v>10139099.727714285</v>
      </c>
      <c r="AK65" s="25">
        <v>10473558.339235295</v>
      </c>
      <c r="AL65" s="25">
        <v>10798900.104666667</v>
      </c>
      <c r="AM65" s="25">
        <v>20</v>
      </c>
      <c r="AN65" s="25">
        <v>20</v>
      </c>
      <c r="AO65" s="25">
        <v>20</v>
      </c>
      <c r="AP65" s="25">
        <v>20</v>
      </c>
      <c r="AQ65" s="25">
        <v>20</v>
      </c>
      <c r="AR65" s="25">
        <v>41</v>
      </c>
      <c r="AS65" s="25">
        <v>60</v>
      </c>
      <c r="AT65" s="25">
        <v>70</v>
      </c>
      <c r="AU65" s="25">
        <v>85</v>
      </c>
      <c r="AV65" s="25">
        <v>90</v>
      </c>
      <c r="AW65" s="25">
        <v>779704.01191</v>
      </c>
      <c r="AX65" s="25">
        <v>1178164.16637</v>
      </c>
      <c r="AY65" s="25">
        <v>1419473.9618800001</v>
      </c>
      <c r="AZ65" s="25">
        <v>1780504.9176700001</v>
      </c>
      <c r="BA65" s="25">
        <v>1943802.01884</v>
      </c>
      <c r="BB65" s="25">
        <v>1901717.1022195122</v>
      </c>
      <c r="BC65" s="25">
        <v>1963606.94395</v>
      </c>
      <c r="BD65" s="25">
        <v>2027819.9455428573</v>
      </c>
      <c r="BE65" s="25">
        <v>2094711.667847059</v>
      </c>
      <c r="BF65" s="25">
        <v>2159780.0209333333</v>
      </c>
      <c r="BG65" s="20"/>
      <c r="BH65" s="26">
        <v>0</v>
      </c>
      <c r="BI65" s="26">
        <v>0</v>
      </c>
      <c r="BJ65" s="26">
        <v>0</v>
      </c>
      <c r="BK65" s="26">
        <v>0</v>
      </c>
      <c r="BL65" s="26">
        <v>1.44</v>
      </c>
      <c r="BM65" s="20" t="s">
        <v>380</v>
      </c>
      <c r="BN65" s="60">
        <v>1.44</v>
      </c>
      <c r="BO65" s="20">
        <v>2012</v>
      </c>
      <c r="BP65" s="20" t="s">
        <v>118</v>
      </c>
      <c r="BQ65" s="20" t="s">
        <v>118</v>
      </c>
      <c r="BR65" s="20" t="s">
        <v>118</v>
      </c>
      <c r="BS65" s="20" t="s">
        <v>118</v>
      </c>
      <c r="BT65" s="20" t="s">
        <v>118</v>
      </c>
      <c r="BU65" s="20" t="s">
        <v>118</v>
      </c>
      <c r="BV65" s="20" t="s">
        <v>118</v>
      </c>
      <c r="BW65" s="20" t="s">
        <v>118</v>
      </c>
      <c r="BX65" s="20" t="s">
        <v>118</v>
      </c>
      <c r="BY65" s="20" t="s">
        <v>118</v>
      </c>
      <c r="BZ65" s="20" t="s">
        <v>118</v>
      </c>
      <c r="CA65" s="20" t="s">
        <v>118</v>
      </c>
      <c r="CB65" s="20" t="s">
        <v>118</v>
      </c>
      <c r="CC65" s="20" t="s">
        <v>118</v>
      </c>
      <c r="CD65" s="20" t="s">
        <v>118</v>
      </c>
      <c r="CE65" s="20" t="s">
        <v>118</v>
      </c>
      <c r="CF65" s="20" t="s">
        <v>118</v>
      </c>
      <c r="CG65" s="20" t="s">
        <v>118</v>
      </c>
      <c r="CH65" s="20" t="s">
        <v>118</v>
      </c>
      <c r="CI65" s="20" t="s">
        <v>118</v>
      </c>
      <c r="CJ65" s="20" t="s">
        <v>118</v>
      </c>
      <c r="CK65" s="20"/>
      <c r="CL65" s="1" t="e">
        <v>#VALUE!</v>
      </c>
      <c r="CM65" t="e">
        <v>#VALUE!</v>
      </c>
      <c r="CN65" t="e">
        <v>#VALUE!</v>
      </c>
      <c r="CO65" s="1" t="e">
        <v>#VALUE!</v>
      </c>
      <c r="CP65" s="1" t="e">
        <v>#VALUE!</v>
      </c>
      <c r="CQ65" t="e">
        <v>#VALUE!</v>
      </c>
      <c r="CS65" s="33" t="s">
        <v>1535</v>
      </c>
    </row>
    <row r="66" spans="1:97">
      <c r="A66" s="20" t="s">
        <v>102</v>
      </c>
      <c r="B66" s="20" t="s">
        <v>102</v>
      </c>
      <c r="C66" s="20" t="s">
        <v>102</v>
      </c>
      <c r="D66" s="20" t="s">
        <v>381</v>
      </c>
      <c r="E66" s="21" t="s">
        <v>354</v>
      </c>
      <c r="F66" s="22" t="s">
        <v>382</v>
      </c>
      <c r="G66" s="28" t="s">
        <v>383</v>
      </c>
      <c r="H66" s="20" t="s">
        <v>164</v>
      </c>
      <c r="I66" s="20" t="s">
        <v>154</v>
      </c>
      <c r="J66" s="20" t="s">
        <v>155</v>
      </c>
      <c r="K66" s="20" t="s">
        <v>384</v>
      </c>
      <c r="L66" s="20" t="s">
        <v>385</v>
      </c>
      <c r="M66" s="20" t="s">
        <v>386</v>
      </c>
      <c r="N66" s="20">
        <v>0</v>
      </c>
      <c r="O66" s="33">
        <v>0.05</v>
      </c>
      <c r="P66" s="20"/>
      <c r="Q66" s="20">
        <v>0</v>
      </c>
      <c r="R66" s="33">
        <v>-1.0900000000000001</v>
      </c>
      <c r="S66" s="33" t="e">
        <v>#N/A</v>
      </c>
      <c r="T66" s="33" t="e">
        <v>#N/A</v>
      </c>
      <c r="U66" s="33" t="e">
        <v>#N/A</v>
      </c>
      <c r="V66" s="33" t="e">
        <v>#N/A</v>
      </c>
      <c r="W66" s="33"/>
      <c r="X66" s="20"/>
      <c r="Y66" s="20" t="s">
        <v>158</v>
      </c>
      <c r="Z66" s="20" t="s">
        <v>387</v>
      </c>
      <c r="AA66" s="20" t="s">
        <v>188</v>
      </c>
      <c r="AB66" s="20">
        <v>-21.8</v>
      </c>
      <c r="AC66" s="20">
        <v>0</v>
      </c>
      <c r="AD66" s="20" t="s">
        <v>388</v>
      </c>
      <c r="AE66" s="20" t="s">
        <v>115</v>
      </c>
      <c r="AF66" s="20">
        <v>0</v>
      </c>
      <c r="AG66" s="20" t="e">
        <v>#N/A</v>
      </c>
      <c r="AH66" s="25" t="s">
        <v>118</v>
      </c>
      <c r="AI66" s="25" t="s">
        <v>118</v>
      </c>
      <c r="AJ66" s="25" t="s">
        <v>118</v>
      </c>
      <c r="AK66" s="25" t="s">
        <v>118</v>
      </c>
      <c r="AL66" s="25" t="s">
        <v>118</v>
      </c>
      <c r="AM66" s="25" t="s">
        <v>118</v>
      </c>
      <c r="AN66" s="25" t="s">
        <v>118</v>
      </c>
      <c r="AO66" s="25" t="s">
        <v>118</v>
      </c>
      <c r="AP66" s="25" t="s">
        <v>118</v>
      </c>
      <c r="AQ66" s="25" t="s">
        <v>118</v>
      </c>
      <c r="AR66" s="25" t="s">
        <v>118</v>
      </c>
      <c r="AS66" s="25" t="s">
        <v>118</v>
      </c>
      <c r="AT66" s="25" t="s">
        <v>118</v>
      </c>
      <c r="AU66" s="25" t="s">
        <v>118</v>
      </c>
      <c r="AV66" s="25" t="s">
        <v>118</v>
      </c>
      <c r="AW66" s="25" t="s">
        <v>118</v>
      </c>
      <c r="AX66" s="25" t="s">
        <v>118</v>
      </c>
      <c r="AY66" s="25" t="s">
        <v>118</v>
      </c>
      <c r="AZ66" s="25" t="s">
        <v>118</v>
      </c>
      <c r="BA66" s="25" t="s">
        <v>118</v>
      </c>
      <c r="BB66" s="25" t="s">
        <v>118</v>
      </c>
      <c r="BC66" s="25" t="s">
        <v>118</v>
      </c>
      <c r="BD66" s="25" t="s">
        <v>118</v>
      </c>
      <c r="BE66" s="25" t="s">
        <v>118</v>
      </c>
      <c r="BF66" s="25" t="s">
        <v>118</v>
      </c>
      <c r="BG66" s="20"/>
      <c r="BH66" s="26" t="s">
        <v>118</v>
      </c>
      <c r="BI66" s="26" t="s">
        <v>118</v>
      </c>
      <c r="BJ66" s="26" t="s">
        <v>118</v>
      </c>
      <c r="BK66" s="26" t="s">
        <v>118</v>
      </c>
      <c r="BL66" s="26"/>
      <c r="BM66" s="20"/>
      <c r="BN66" s="60">
        <v>0</v>
      </c>
      <c r="BO66" s="20"/>
      <c r="BP66" s="20">
        <v>5</v>
      </c>
      <c r="BQ66" s="20">
        <v>6</v>
      </c>
      <c r="BR66" s="20">
        <v>0</v>
      </c>
      <c r="BS66" s="20">
        <v>3.5</v>
      </c>
      <c r="BT66" s="20">
        <v>3.5</v>
      </c>
      <c r="BU66" s="20">
        <v>0</v>
      </c>
      <c r="BV66" s="20">
        <v>0.8</v>
      </c>
      <c r="BW66" s="20">
        <v>0.8</v>
      </c>
      <c r="BX66" s="20">
        <v>0</v>
      </c>
      <c r="BY66" s="20">
        <v>0</v>
      </c>
      <c r="BZ66" s="20">
        <v>0</v>
      </c>
      <c r="CA66" s="20" t="s">
        <v>118</v>
      </c>
      <c r="CB66" s="20">
        <v>0</v>
      </c>
      <c r="CC66" s="20">
        <v>0</v>
      </c>
      <c r="CD66" s="20">
        <v>0</v>
      </c>
      <c r="CE66" s="20">
        <v>0</v>
      </c>
      <c r="CF66" s="20">
        <v>0</v>
      </c>
      <c r="CG66" s="20">
        <v>0</v>
      </c>
      <c r="CH66" s="20">
        <v>0</v>
      </c>
      <c r="CI66" s="20">
        <v>0</v>
      </c>
      <c r="CJ66" s="20">
        <v>0</v>
      </c>
      <c r="CK66" s="20"/>
      <c r="CL66" s="1" t="e">
        <v>#VALUE!</v>
      </c>
      <c r="CM66" t="e">
        <v>#VALUE!</v>
      </c>
      <c r="CN66" t="e">
        <v>#VALUE!</v>
      </c>
      <c r="CO66" s="1" t="e">
        <v>#VALUE!</v>
      </c>
      <c r="CP66" s="1" t="e">
        <v>#VALUE!</v>
      </c>
      <c r="CQ66" t="e">
        <v>#VALUE!</v>
      </c>
      <c r="CS66" s="33" t="s">
        <v>1536</v>
      </c>
    </row>
    <row r="67" spans="1:97">
      <c r="A67" s="20" t="s">
        <v>102</v>
      </c>
      <c r="B67" s="20" t="s">
        <v>102</v>
      </c>
      <c r="C67" s="20" t="s">
        <v>102</v>
      </c>
      <c r="D67" s="20" t="s">
        <v>381</v>
      </c>
      <c r="E67" s="21" t="s">
        <v>354</v>
      </c>
      <c r="F67" s="22" t="s">
        <v>389</v>
      </c>
      <c r="G67" s="28" t="s">
        <v>390</v>
      </c>
      <c r="H67" s="20" t="s">
        <v>164</v>
      </c>
      <c r="I67" s="20" t="s">
        <v>154</v>
      </c>
      <c r="J67" s="20" t="s">
        <v>155</v>
      </c>
      <c r="K67" s="20" t="s">
        <v>384</v>
      </c>
      <c r="L67" s="20" t="s">
        <v>385</v>
      </c>
      <c r="M67" s="20" t="s">
        <v>386</v>
      </c>
      <c r="N67" s="20">
        <v>0</v>
      </c>
      <c r="O67" s="33">
        <v>0.01</v>
      </c>
      <c r="P67" s="20"/>
      <c r="Q67" s="20">
        <v>0</v>
      </c>
      <c r="R67" s="33">
        <v>7.0000000000000007E-2</v>
      </c>
      <c r="S67" s="33" t="e">
        <v>#N/A</v>
      </c>
      <c r="T67" s="33" t="e">
        <v>#N/A</v>
      </c>
      <c r="U67" s="33" t="e">
        <v>#N/A</v>
      </c>
      <c r="V67" s="33" t="e">
        <v>#N/A</v>
      </c>
      <c r="W67" s="33"/>
      <c r="X67" s="20"/>
      <c r="Y67" s="20" t="s">
        <v>158</v>
      </c>
      <c r="Z67" s="20" t="s">
        <v>387</v>
      </c>
      <c r="AA67" s="20" t="s">
        <v>188</v>
      </c>
      <c r="AB67" s="20">
        <v>7</v>
      </c>
      <c r="AC67" s="20">
        <v>0</v>
      </c>
      <c r="AD67" s="20" t="s">
        <v>388</v>
      </c>
      <c r="AE67" s="20" t="s">
        <v>115</v>
      </c>
      <c r="AF67" s="20">
        <v>0</v>
      </c>
      <c r="AG67" s="20" t="e">
        <v>#N/A</v>
      </c>
      <c r="AH67" s="25" t="s">
        <v>118</v>
      </c>
      <c r="AI67" s="25" t="s">
        <v>118</v>
      </c>
      <c r="AJ67" s="25" t="s">
        <v>118</v>
      </c>
      <c r="AK67" s="25" t="s">
        <v>118</v>
      </c>
      <c r="AL67" s="25" t="s">
        <v>118</v>
      </c>
      <c r="AM67" s="25" t="s">
        <v>118</v>
      </c>
      <c r="AN67" s="25" t="s">
        <v>118</v>
      </c>
      <c r="AO67" s="25" t="s">
        <v>118</v>
      </c>
      <c r="AP67" s="25" t="s">
        <v>118</v>
      </c>
      <c r="AQ67" s="25" t="s">
        <v>118</v>
      </c>
      <c r="AR67" s="25" t="s">
        <v>118</v>
      </c>
      <c r="AS67" s="25" t="s">
        <v>118</v>
      </c>
      <c r="AT67" s="25" t="s">
        <v>118</v>
      </c>
      <c r="AU67" s="25" t="s">
        <v>118</v>
      </c>
      <c r="AV67" s="25" t="s">
        <v>118</v>
      </c>
      <c r="AW67" s="25" t="s">
        <v>118</v>
      </c>
      <c r="AX67" s="25" t="s">
        <v>118</v>
      </c>
      <c r="AY67" s="25" t="s">
        <v>118</v>
      </c>
      <c r="AZ67" s="25" t="s">
        <v>118</v>
      </c>
      <c r="BA67" s="25" t="s">
        <v>118</v>
      </c>
      <c r="BB67" s="25" t="s">
        <v>118</v>
      </c>
      <c r="BC67" s="25" t="s">
        <v>118</v>
      </c>
      <c r="BD67" s="25" t="s">
        <v>118</v>
      </c>
      <c r="BE67" s="25" t="s">
        <v>118</v>
      </c>
      <c r="BF67" s="25" t="s">
        <v>118</v>
      </c>
      <c r="BG67" s="20"/>
      <c r="BH67" s="26" t="s">
        <v>118</v>
      </c>
      <c r="BI67" s="26" t="s">
        <v>118</v>
      </c>
      <c r="BJ67" s="26" t="s">
        <v>118</v>
      </c>
      <c r="BK67" s="26" t="s">
        <v>118</v>
      </c>
      <c r="BL67" s="26"/>
      <c r="BM67" s="20"/>
      <c r="BN67" s="60">
        <v>0</v>
      </c>
      <c r="BO67" s="20"/>
      <c r="BP67" s="20">
        <v>5</v>
      </c>
      <c r="BQ67" s="20">
        <v>6</v>
      </c>
      <c r="BR67" s="20">
        <v>0</v>
      </c>
      <c r="BS67" s="20">
        <v>3.5</v>
      </c>
      <c r="BT67" s="20">
        <v>3.5</v>
      </c>
      <c r="BU67" s="20">
        <v>0</v>
      </c>
      <c r="BV67" s="20">
        <v>0.8</v>
      </c>
      <c r="BW67" s="20">
        <v>0.8</v>
      </c>
      <c r="BX67" s="20">
        <v>0</v>
      </c>
      <c r="BY67" s="20">
        <v>0</v>
      </c>
      <c r="BZ67" s="20">
        <v>0</v>
      </c>
      <c r="CA67" s="20" t="s">
        <v>118</v>
      </c>
      <c r="CB67" s="20">
        <v>0</v>
      </c>
      <c r="CC67" s="20">
        <v>0</v>
      </c>
      <c r="CD67" s="20">
        <v>0</v>
      </c>
      <c r="CE67" s="20">
        <v>0</v>
      </c>
      <c r="CF67" s="20">
        <v>0</v>
      </c>
      <c r="CG67" s="20">
        <v>0</v>
      </c>
      <c r="CH67" s="20">
        <v>0</v>
      </c>
      <c r="CI67" s="20">
        <v>0</v>
      </c>
      <c r="CJ67" s="20">
        <v>0</v>
      </c>
      <c r="CK67" s="20"/>
      <c r="CL67" s="1" t="e">
        <v>#VALUE!</v>
      </c>
      <c r="CM67" t="e">
        <v>#VALUE!</v>
      </c>
      <c r="CN67" t="e">
        <v>#VALUE!</v>
      </c>
      <c r="CO67" s="1" t="e">
        <v>#VALUE!</v>
      </c>
      <c r="CP67" s="1" t="e">
        <v>#VALUE!</v>
      </c>
      <c r="CQ67" t="e">
        <v>#VALUE!</v>
      </c>
      <c r="CS67" s="33" t="s">
        <v>1536</v>
      </c>
    </row>
    <row r="68" spans="1:97">
      <c r="A68" s="20" t="s">
        <v>102</v>
      </c>
      <c r="B68" s="20" t="s">
        <v>123</v>
      </c>
      <c r="C68" s="20" t="s">
        <v>102</v>
      </c>
      <c r="D68" s="20" t="s">
        <v>381</v>
      </c>
      <c r="E68" s="21" t="s">
        <v>354</v>
      </c>
      <c r="F68" s="22" t="s">
        <v>391</v>
      </c>
      <c r="G68" s="28" t="s">
        <v>392</v>
      </c>
      <c r="H68" s="20" t="s">
        <v>164</v>
      </c>
      <c r="I68" s="20" t="s">
        <v>234</v>
      </c>
      <c r="J68" s="20" t="s">
        <v>155</v>
      </c>
      <c r="K68" s="20" t="s">
        <v>393</v>
      </c>
      <c r="L68" s="20" t="s">
        <v>394</v>
      </c>
      <c r="M68" s="20" t="s">
        <v>367</v>
      </c>
      <c r="N68" s="20">
        <v>4929400</v>
      </c>
      <c r="O68" s="33">
        <v>0</v>
      </c>
      <c r="P68" s="20"/>
      <c r="Q68" s="20">
        <v>16990000</v>
      </c>
      <c r="R68" s="33">
        <v>0</v>
      </c>
      <c r="S68" s="33" t="e">
        <v>#N/A</v>
      </c>
      <c r="T68" s="33" t="e">
        <v>#N/A</v>
      </c>
      <c r="U68" s="33" t="e">
        <v>#N/A</v>
      </c>
      <c r="V68" s="33" t="e">
        <v>#N/A</v>
      </c>
      <c r="W68" s="33"/>
      <c r="X68" s="20"/>
      <c r="Y68" s="20" t="s">
        <v>168</v>
      </c>
      <c r="Z68" s="20" t="s">
        <v>329</v>
      </c>
      <c r="AA68" s="20" t="s">
        <v>170</v>
      </c>
      <c r="AB68" s="20">
        <v>3.4466700000000001</v>
      </c>
      <c r="AC68" s="20">
        <v>0</v>
      </c>
      <c r="AD68" s="20" t="s">
        <v>395</v>
      </c>
      <c r="AE68" s="20" t="s">
        <v>115</v>
      </c>
      <c r="AF68" s="20">
        <v>0</v>
      </c>
      <c r="AG68" s="20" t="e">
        <v>#N/A</v>
      </c>
      <c r="AH68" s="25" t="s">
        <v>118</v>
      </c>
      <c r="AI68" s="25" t="s">
        <v>118</v>
      </c>
      <c r="AJ68" s="25" t="s">
        <v>118</v>
      </c>
      <c r="AK68" s="25" t="s">
        <v>118</v>
      </c>
      <c r="AL68" s="25" t="s">
        <v>118</v>
      </c>
      <c r="AM68" s="25" t="s">
        <v>118</v>
      </c>
      <c r="AN68" s="25" t="s">
        <v>118</v>
      </c>
      <c r="AO68" s="25" t="s">
        <v>118</v>
      </c>
      <c r="AP68" s="25" t="s">
        <v>118</v>
      </c>
      <c r="AQ68" s="25" t="s">
        <v>118</v>
      </c>
      <c r="AR68" s="25" t="s">
        <v>118</v>
      </c>
      <c r="AS68" s="25" t="s">
        <v>118</v>
      </c>
      <c r="AT68" s="25" t="s">
        <v>118</v>
      </c>
      <c r="AU68" s="25" t="s">
        <v>118</v>
      </c>
      <c r="AV68" s="25" t="s">
        <v>118</v>
      </c>
      <c r="AW68" s="25" t="s">
        <v>118</v>
      </c>
      <c r="AX68" s="25" t="s">
        <v>118</v>
      </c>
      <c r="AY68" s="25" t="s">
        <v>118</v>
      </c>
      <c r="AZ68" s="25" t="s">
        <v>118</v>
      </c>
      <c r="BA68" s="25" t="s">
        <v>118</v>
      </c>
      <c r="BB68" s="25" t="s">
        <v>118</v>
      </c>
      <c r="BC68" s="25" t="s">
        <v>118</v>
      </c>
      <c r="BD68" s="25" t="s">
        <v>118</v>
      </c>
      <c r="BE68" s="25" t="s">
        <v>118</v>
      </c>
      <c r="BF68" s="25" t="s">
        <v>118</v>
      </c>
      <c r="BG68" s="20"/>
      <c r="BH68" s="26" t="s">
        <v>118</v>
      </c>
      <c r="BI68" s="26" t="s">
        <v>118</v>
      </c>
      <c r="BJ68" s="26" t="s">
        <v>118</v>
      </c>
      <c r="BK68" s="26" t="s">
        <v>118</v>
      </c>
      <c r="BL68" s="26"/>
      <c r="BM68" s="20"/>
      <c r="BN68" s="60">
        <v>0</v>
      </c>
      <c r="BO68" s="20"/>
      <c r="BP68" s="20">
        <v>5</v>
      </c>
      <c r="BQ68" s="20">
        <v>6</v>
      </c>
      <c r="BR68" s="20">
        <v>0</v>
      </c>
      <c r="BS68" s="20">
        <v>3.5</v>
      </c>
      <c r="BT68" s="20">
        <v>3.5</v>
      </c>
      <c r="BU68" s="20">
        <v>0</v>
      </c>
      <c r="BV68" s="20">
        <v>0.8</v>
      </c>
      <c r="BW68" s="20">
        <v>0.8</v>
      </c>
      <c r="BX68" s="20">
        <v>0</v>
      </c>
      <c r="BY68" s="20">
        <v>0</v>
      </c>
      <c r="BZ68" s="20">
        <v>0</v>
      </c>
      <c r="CA68" s="20" t="s">
        <v>118</v>
      </c>
      <c r="CB68" s="20">
        <v>0</v>
      </c>
      <c r="CC68" s="20">
        <v>0</v>
      </c>
      <c r="CD68" s="20">
        <v>0</v>
      </c>
      <c r="CE68" s="20">
        <v>0</v>
      </c>
      <c r="CF68" s="20">
        <v>0</v>
      </c>
      <c r="CG68" s="20">
        <v>0</v>
      </c>
      <c r="CH68" s="20">
        <v>0</v>
      </c>
      <c r="CI68" s="20">
        <v>0</v>
      </c>
      <c r="CJ68" s="20">
        <v>0</v>
      </c>
      <c r="CK68" s="20"/>
      <c r="CL68" s="1" t="e">
        <v>#VALUE!</v>
      </c>
      <c r="CM68" t="e">
        <v>#VALUE!</v>
      </c>
      <c r="CN68" t="e">
        <v>#VALUE!</v>
      </c>
      <c r="CO68" s="1" t="e">
        <v>#VALUE!</v>
      </c>
      <c r="CP68" s="1" t="e">
        <v>#VALUE!</v>
      </c>
      <c r="CQ68" t="e">
        <v>#VALUE!</v>
      </c>
      <c r="CS68" s="33" t="s">
        <v>1536</v>
      </c>
    </row>
    <row r="69" spans="1:97">
      <c r="A69" s="20" t="s">
        <v>102</v>
      </c>
      <c r="B69" s="20" t="s">
        <v>123</v>
      </c>
      <c r="C69" s="20" t="s">
        <v>102</v>
      </c>
      <c r="D69" s="20" t="s">
        <v>381</v>
      </c>
      <c r="E69" s="21" t="s">
        <v>354</v>
      </c>
      <c r="F69" s="22" t="s">
        <v>396</v>
      </c>
      <c r="G69" s="28" t="s">
        <v>397</v>
      </c>
      <c r="H69" s="20" t="s">
        <v>164</v>
      </c>
      <c r="I69" s="20" t="s">
        <v>234</v>
      </c>
      <c r="J69" s="20" t="s">
        <v>155</v>
      </c>
      <c r="K69" s="20" t="s">
        <v>393</v>
      </c>
      <c r="L69" s="20" t="s">
        <v>394</v>
      </c>
      <c r="M69" s="20" t="s">
        <v>367</v>
      </c>
      <c r="N69" s="20">
        <v>1516040</v>
      </c>
      <c r="O69" s="33">
        <v>0</v>
      </c>
      <c r="P69" s="20"/>
      <c r="Q69" s="20">
        <v>18282000</v>
      </c>
      <c r="R69" s="33">
        <v>0</v>
      </c>
      <c r="S69" s="33" t="e">
        <v>#N/A</v>
      </c>
      <c r="T69" s="33" t="e">
        <v>#N/A</v>
      </c>
      <c r="U69" s="33" t="e">
        <v>#N/A</v>
      </c>
      <c r="V69" s="33" t="e">
        <v>#N/A</v>
      </c>
      <c r="W69" s="33"/>
      <c r="X69" s="20"/>
      <c r="Y69" s="20" t="s">
        <v>168</v>
      </c>
      <c r="Z69" s="20" t="s">
        <v>329</v>
      </c>
      <c r="AA69" s="20" t="s">
        <v>170</v>
      </c>
      <c r="AB69" s="20">
        <v>12.058999999999999</v>
      </c>
      <c r="AC69" s="20">
        <v>0</v>
      </c>
      <c r="AD69" s="20" t="s">
        <v>398</v>
      </c>
      <c r="AE69" s="20" t="s">
        <v>115</v>
      </c>
      <c r="AF69" s="20">
        <v>0</v>
      </c>
      <c r="AG69" s="20" t="e">
        <v>#N/A</v>
      </c>
      <c r="AH69" s="25" t="s">
        <v>118</v>
      </c>
      <c r="AI69" s="25" t="s">
        <v>118</v>
      </c>
      <c r="AJ69" s="25" t="s">
        <v>118</v>
      </c>
      <c r="AK69" s="25" t="s">
        <v>118</v>
      </c>
      <c r="AL69" s="25" t="s">
        <v>118</v>
      </c>
      <c r="AM69" s="25" t="s">
        <v>118</v>
      </c>
      <c r="AN69" s="25" t="s">
        <v>118</v>
      </c>
      <c r="AO69" s="25" t="s">
        <v>118</v>
      </c>
      <c r="AP69" s="25" t="s">
        <v>118</v>
      </c>
      <c r="AQ69" s="25" t="s">
        <v>118</v>
      </c>
      <c r="AR69" s="25" t="s">
        <v>118</v>
      </c>
      <c r="AS69" s="25" t="s">
        <v>118</v>
      </c>
      <c r="AT69" s="25" t="s">
        <v>118</v>
      </c>
      <c r="AU69" s="25" t="s">
        <v>118</v>
      </c>
      <c r="AV69" s="25" t="s">
        <v>118</v>
      </c>
      <c r="AW69" s="25" t="s">
        <v>118</v>
      </c>
      <c r="AX69" s="25" t="s">
        <v>118</v>
      </c>
      <c r="AY69" s="25" t="s">
        <v>118</v>
      </c>
      <c r="AZ69" s="25" t="s">
        <v>118</v>
      </c>
      <c r="BA69" s="25" t="s">
        <v>118</v>
      </c>
      <c r="BB69" s="25" t="s">
        <v>118</v>
      </c>
      <c r="BC69" s="25" t="s">
        <v>118</v>
      </c>
      <c r="BD69" s="25" t="s">
        <v>118</v>
      </c>
      <c r="BE69" s="25" t="s">
        <v>118</v>
      </c>
      <c r="BF69" s="25" t="s">
        <v>118</v>
      </c>
      <c r="BG69" s="20"/>
      <c r="BH69" s="26" t="s">
        <v>118</v>
      </c>
      <c r="BI69" s="26" t="s">
        <v>118</v>
      </c>
      <c r="BJ69" s="26" t="s">
        <v>118</v>
      </c>
      <c r="BK69" s="26" t="s">
        <v>118</v>
      </c>
      <c r="BL69" s="26"/>
      <c r="BM69" s="20"/>
      <c r="BN69" s="60">
        <v>0</v>
      </c>
      <c r="BO69" s="20"/>
      <c r="BP69" s="20">
        <v>3.5</v>
      </c>
      <c r="BQ69" s="20">
        <v>6</v>
      </c>
      <c r="BR69" s="20">
        <v>0</v>
      </c>
      <c r="BS69" s="20">
        <v>1</v>
      </c>
      <c r="BT69" s="20">
        <v>4</v>
      </c>
      <c r="BU69" s="20">
        <v>0</v>
      </c>
      <c r="BV69" s="20">
        <v>0</v>
      </c>
      <c r="BW69" s="20">
        <v>0</v>
      </c>
      <c r="BX69" s="20">
        <v>0</v>
      </c>
      <c r="BY69" s="20">
        <v>0</v>
      </c>
      <c r="BZ69" s="20">
        <v>0</v>
      </c>
      <c r="CA69" s="20" t="s">
        <v>118</v>
      </c>
      <c r="CB69" s="20">
        <v>0</v>
      </c>
      <c r="CC69" s="20">
        <v>0</v>
      </c>
      <c r="CD69" s="20">
        <v>0</v>
      </c>
      <c r="CE69" s="20">
        <v>0</v>
      </c>
      <c r="CF69" s="20">
        <v>0</v>
      </c>
      <c r="CG69" s="20">
        <v>0</v>
      </c>
      <c r="CH69" s="20">
        <v>0</v>
      </c>
      <c r="CI69" s="20">
        <v>0</v>
      </c>
      <c r="CJ69" s="20">
        <v>0</v>
      </c>
      <c r="CK69" s="20"/>
      <c r="CL69" s="1" t="e">
        <v>#VALUE!</v>
      </c>
      <c r="CM69" t="e">
        <v>#VALUE!</v>
      </c>
      <c r="CN69" t="e">
        <v>#VALUE!</v>
      </c>
      <c r="CO69" s="1" t="e">
        <v>#VALUE!</v>
      </c>
      <c r="CP69" s="1" t="e">
        <v>#VALUE!</v>
      </c>
      <c r="CQ69" t="e">
        <v>#VALUE!</v>
      </c>
      <c r="CS69" s="33" t="s">
        <v>1536</v>
      </c>
    </row>
    <row r="70" spans="1:97">
      <c r="A70" s="20" t="s">
        <v>102</v>
      </c>
      <c r="B70" s="20" t="s">
        <v>123</v>
      </c>
      <c r="C70" s="20" t="s">
        <v>102</v>
      </c>
      <c r="D70" s="20" t="s">
        <v>381</v>
      </c>
      <c r="E70" s="21" t="s">
        <v>354</v>
      </c>
      <c r="F70" s="22" t="s">
        <v>399</v>
      </c>
      <c r="G70" s="28" t="s">
        <v>400</v>
      </c>
      <c r="H70" s="20" t="s">
        <v>164</v>
      </c>
      <c r="I70" s="20" t="s">
        <v>234</v>
      </c>
      <c r="J70" s="20" t="s">
        <v>155</v>
      </c>
      <c r="K70" s="20" t="s">
        <v>393</v>
      </c>
      <c r="L70" s="20" t="s">
        <v>401</v>
      </c>
      <c r="M70" s="20" t="s">
        <v>367</v>
      </c>
      <c r="N70" s="20">
        <v>5682700</v>
      </c>
      <c r="O70" s="33">
        <v>0</v>
      </c>
      <c r="P70" s="20"/>
      <c r="Q70" s="20">
        <v>27349000</v>
      </c>
      <c r="R70" s="33">
        <v>0</v>
      </c>
      <c r="S70" s="33" t="e">
        <v>#N/A</v>
      </c>
      <c r="T70" s="33" t="e">
        <v>#N/A</v>
      </c>
      <c r="U70" s="33" t="e">
        <v>#N/A</v>
      </c>
      <c r="V70" s="33" t="e">
        <v>#N/A</v>
      </c>
      <c r="W70" s="33"/>
      <c r="X70" s="20"/>
      <c r="Y70" s="20" t="s">
        <v>168</v>
      </c>
      <c r="Z70" s="20" t="s">
        <v>329</v>
      </c>
      <c r="AA70" s="20" t="s">
        <v>170</v>
      </c>
      <c r="AB70" s="20">
        <v>4.8126699999999998</v>
      </c>
      <c r="AC70" s="20">
        <v>0</v>
      </c>
      <c r="AD70" s="20">
        <v>0</v>
      </c>
      <c r="AE70" s="20">
        <v>0</v>
      </c>
      <c r="AF70" s="20" t="s">
        <v>402</v>
      </c>
      <c r="AG70" s="20" t="e">
        <v>#N/A</v>
      </c>
      <c r="AH70" s="25" t="s">
        <v>118</v>
      </c>
      <c r="AI70" s="25" t="s">
        <v>118</v>
      </c>
      <c r="AJ70" s="25" t="s">
        <v>118</v>
      </c>
      <c r="AK70" s="25" t="s">
        <v>118</v>
      </c>
      <c r="AL70" s="25" t="s">
        <v>118</v>
      </c>
      <c r="AM70" s="25" t="s">
        <v>118</v>
      </c>
      <c r="AN70" s="25" t="s">
        <v>118</v>
      </c>
      <c r="AO70" s="25" t="s">
        <v>118</v>
      </c>
      <c r="AP70" s="25" t="s">
        <v>118</v>
      </c>
      <c r="AQ70" s="25" t="s">
        <v>118</v>
      </c>
      <c r="AR70" s="25" t="s">
        <v>118</v>
      </c>
      <c r="AS70" s="25" t="s">
        <v>118</v>
      </c>
      <c r="AT70" s="25" t="s">
        <v>118</v>
      </c>
      <c r="AU70" s="25" t="s">
        <v>118</v>
      </c>
      <c r="AV70" s="25" t="s">
        <v>118</v>
      </c>
      <c r="AW70" s="25" t="s">
        <v>118</v>
      </c>
      <c r="AX70" s="25" t="s">
        <v>118</v>
      </c>
      <c r="AY70" s="25" t="s">
        <v>118</v>
      </c>
      <c r="AZ70" s="25" t="s">
        <v>118</v>
      </c>
      <c r="BA70" s="25" t="s">
        <v>118</v>
      </c>
      <c r="BB70" s="25" t="s">
        <v>118</v>
      </c>
      <c r="BC70" s="25" t="s">
        <v>118</v>
      </c>
      <c r="BD70" s="25" t="s">
        <v>118</v>
      </c>
      <c r="BE70" s="25" t="s">
        <v>118</v>
      </c>
      <c r="BF70" s="25" t="s">
        <v>118</v>
      </c>
      <c r="BG70" s="20"/>
      <c r="BH70" s="26" t="s">
        <v>118</v>
      </c>
      <c r="BI70" s="26" t="s">
        <v>118</v>
      </c>
      <c r="BJ70" s="26" t="s">
        <v>118</v>
      </c>
      <c r="BK70" s="26" t="s">
        <v>118</v>
      </c>
      <c r="BL70" s="26"/>
      <c r="BM70" s="20"/>
      <c r="BN70" s="60">
        <v>0</v>
      </c>
      <c r="BO70" s="20"/>
      <c r="BP70" s="20">
        <v>5</v>
      </c>
      <c r="BQ70" s="20">
        <v>6</v>
      </c>
      <c r="BR70" s="20">
        <v>0</v>
      </c>
      <c r="BS70" s="20">
        <v>3.5</v>
      </c>
      <c r="BT70" s="20">
        <v>3.5</v>
      </c>
      <c r="BU70" s="20">
        <v>0</v>
      </c>
      <c r="BV70" s="20">
        <v>0.8</v>
      </c>
      <c r="BW70" s="20">
        <v>0.8</v>
      </c>
      <c r="BX70" s="20">
        <v>0</v>
      </c>
      <c r="BY70" s="20">
        <v>0</v>
      </c>
      <c r="BZ70" s="20">
        <v>0</v>
      </c>
      <c r="CA70" s="20" t="s">
        <v>118</v>
      </c>
      <c r="CB70" s="20">
        <v>0</v>
      </c>
      <c r="CC70" s="20">
        <v>0</v>
      </c>
      <c r="CD70" s="20">
        <v>0</v>
      </c>
      <c r="CE70" s="20">
        <v>0</v>
      </c>
      <c r="CF70" s="20">
        <v>0</v>
      </c>
      <c r="CG70" s="20">
        <v>0</v>
      </c>
      <c r="CH70" s="20">
        <v>0</v>
      </c>
      <c r="CI70" s="20">
        <v>0</v>
      </c>
      <c r="CJ70" s="20">
        <v>0</v>
      </c>
      <c r="CK70" s="20"/>
      <c r="CL70" s="1" t="e">
        <v>#VALUE!</v>
      </c>
      <c r="CM70" t="e">
        <v>#VALUE!</v>
      </c>
      <c r="CN70" t="e">
        <v>#VALUE!</v>
      </c>
      <c r="CO70" s="1" t="e">
        <v>#VALUE!</v>
      </c>
      <c r="CP70" s="1" t="e">
        <v>#VALUE!</v>
      </c>
      <c r="CQ70" t="e">
        <v>#VALUE!</v>
      </c>
      <c r="CS70" s="33" t="s">
        <v>1536</v>
      </c>
    </row>
    <row r="71" spans="1:97">
      <c r="A71" s="20" t="s">
        <v>102</v>
      </c>
      <c r="B71" s="20" t="s">
        <v>123</v>
      </c>
      <c r="C71" s="20" t="s">
        <v>102</v>
      </c>
      <c r="D71" s="20" t="s">
        <v>381</v>
      </c>
      <c r="E71" s="21" t="s">
        <v>354</v>
      </c>
      <c r="F71" s="22" t="s">
        <v>403</v>
      </c>
      <c r="G71" s="28" t="s">
        <v>404</v>
      </c>
      <c r="H71" s="20" t="s">
        <v>164</v>
      </c>
      <c r="I71" s="20" t="s">
        <v>234</v>
      </c>
      <c r="J71" s="20" t="s">
        <v>155</v>
      </c>
      <c r="K71" s="20" t="s">
        <v>393</v>
      </c>
      <c r="L71" s="20" t="s">
        <v>401</v>
      </c>
      <c r="M71" s="20" t="s">
        <v>367</v>
      </c>
      <c r="N71" s="20">
        <v>3200840</v>
      </c>
      <c r="O71" s="33">
        <v>0</v>
      </c>
      <c r="P71" s="20"/>
      <c r="Q71" s="20">
        <v>46054000</v>
      </c>
      <c r="R71" s="33">
        <v>0</v>
      </c>
      <c r="S71" s="33" t="e">
        <v>#N/A</v>
      </c>
      <c r="T71" s="33" t="e">
        <v>#N/A</v>
      </c>
      <c r="U71" s="33" t="e">
        <v>#N/A</v>
      </c>
      <c r="V71" s="33" t="e">
        <v>#N/A</v>
      </c>
      <c r="W71" s="33"/>
      <c r="X71" s="20"/>
      <c r="Y71" s="20" t="s">
        <v>168</v>
      </c>
      <c r="Z71" s="20" t="s">
        <v>329</v>
      </c>
      <c r="AA71" s="20" t="s">
        <v>170</v>
      </c>
      <c r="AB71" s="20">
        <v>14.3881</v>
      </c>
      <c r="AC71" s="20">
        <v>0</v>
      </c>
      <c r="AD71" s="20">
        <v>0</v>
      </c>
      <c r="AE71" s="20">
        <v>0</v>
      </c>
      <c r="AF71" s="20" t="s">
        <v>402</v>
      </c>
      <c r="AG71" s="20" t="e">
        <v>#N/A</v>
      </c>
      <c r="AH71" s="25" t="s">
        <v>118</v>
      </c>
      <c r="AI71" s="25" t="s">
        <v>118</v>
      </c>
      <c r="AJ71" s="25" t="s">
        <v>118</v>
      </c>
      <c r="AK71" s="25" t="s">
        <v>118</v>
      </c>
      <c r="AL71" s="25" t="s">
        <v>118</v>
      </c>
      <c r="AM71" s="25" t="s">
        <v>118</v>
      </c>
      <c r="AN71" s="25" t="s">
        <v>118</v>
      </c>
      <c r="AO71" s="25" t="s">
        <v>118</v>
      </c>
      <c r="AP71" s="25" t="s">
        <v>118</v>
      </c>
      <c r="AQ71" s="25" t="s">
        <v>118</v>
      </c>
      <c r="AR71" s="25" t="s">
        <v>118</v>
      </c>
      <c r="AS71" s="25" t="s">
        <v>118</v>
      </c>
      <c r="AT71" s="25" t="s">
        <v>118</v>
      </c>
      <c r="AU71" s="25" t="s">
        <v>118</v>
      </c>
      <c r="AV71" s="25" t="s">
        <v>118</v>
      </c>
      <c r="AW71" s="25" t="s">
        <v>118</v>
      </c>
      <c r="AX71" s="25" t="s">
        <v>118</v>
      </c>
      <c r="AY71" s="25" t="s">
        <v>118</v>
      </c>
      <c r="AZ71" s="25" t="s">
        <v>118</v>
      </c>
      <c r="BA71" s="25" t="s">
        <v>118</v>
      </c>
      <c r="BB71" s="25" t="s">
        <v>118</v>
      </c>
      <c r="BC71" s="25" t="s">
        <v>118</v>
      </c>
      <c r="BD71" s="25" t="s">
        <v>118</v>
      </c>
      <c r="BE71" s="25" t="s">
        <v>118</v>
      </c>
      <c r="BF71" s="25" t="s">
        <v>118</v>
      </c>
      <c r="BG71" s="20"/>
      <c r="BH71" s="26" t="s">
        <v>118</v>
      </c>
      <c r="BI71" s="26" t="s">
        <v>118</v>
      </c>
      <c r="BJ71" s="26" t="s">
        <v>118</v>
      </c>
      <c r="BK71" s="26" t="s">
        <v>118</v>
      </c>
      <c r="BL71" s="26"/>
      <c r="BM71" s="20"/>
      <c r="BN71" s="60">
        <v>0</v>
      </c>
      <c r="BO71" s="20"/>
      <c r="BP71" s="20">
        <v>3.5</v>
      </c>
      <c r="BQ71" s="20">
        <v>6</v>
      </c>
      <c r="BR71" s="20">
        <v>0</v>
      </c>
      <c r="BS71" s="20">
        <v>1</v>
      </c>
      <c r="BT71" s="20">
        <v>4</v>
      </c>
      <c r="BU71" s="20">
        <v>0</v>
      </c>
      <c r="BV71" s="20">
        <v>0</v>
      </c>
      <c r="BW71" s="20">
        <v>0</v>
      </c>
      <c r="BX71" s="20">
        <v>0</v>
      </c>
      <c r="BY71" s="20">
        <v>0</v>
      </c>
      <c r="BZ71" s="20">
        <v>0</v>
      </c>
      <c r="CA71" s="20" t="s">
        <v>118</v>
      </c>
      <c r="CB71" s="20">
        <v>0</v>
      </c>
      <c r="CC71" s="20">
        <v>0</v>
      </c>
      <c r="CD71" s="20">
        <v>0</v>
      </c>
      <c r="CE71" s="20">
        <v>0</v>
      </c>
      <c r="CF71" s="20">
        <v>0</v>
      </c>
      <c r="CG71" s="20">
        <v>0</v>
      </c>
      <c r="CH71" s="20">
        <v>0</v>
      </c>
      <c r="CI71" s="20">
        <v>0</v>
      </c>
      <c r="CJ71" s="20">
        <v>0</v>
      </c>
      <c r="CK71" s="20"/>
      <c r="CL71" s="1" t="e">
        <v>#VALUE!</v>
      </c>
      <c r="CM71" t="e">
        <v>#VALUE!</v>
      </c>
      <c r="CN71" t="e">
        <v>#VALUE!</v>
      </c>
      <c r="CO71" s="1" t="e">
        <v>#VALUE!</v>
      </c>
      <c r="CP71" s="1" t="e">
        <v>#VALUE!</v>
      </c>
      <c r="CQ71" t="e">
        <v>#VALUE!</v>
      </c>
      <c r="CS71" s="33" t="s">
        <v>1536</v>
      </c>
    </row>
    <row r="72" spans="1:97">
      <c r="A72" s="20" t="s">
        <v>102</v>
      </c>
      <c r="B72" s="20" t="s">
        <v>102</v>
      </c>
      <c r="C72" s="20" t="s">
        <v>102</v>
      </c>
      <c r="D72" s="20">
        <v>0</v>
      </c>
      <c r="E72" s="21" t="s">
        <v>354</v>
      </c>
      <c r="F72" s="22" t="s">
        <v>405</v>
      </c>
      <c r="G72" s="28" t="s">
        <v>406</v>
      </c>
      <c r="H72" s="20" t="s">
        <v>407</v>
      </c>
      <c r="I72" s="20" t="s">
        <v>144</v>
      </c>
      <c r="J72" s="20" t="s">
        <v>155</v>
      </c>
      <c r="K72" s="20" t="s">
        <v>365</v>
      </c>
      <c r="L72" s="20" t="s">
        <v>406</v>
      </c>
      <c r="M72" s="20" t="s">
        <v>367</v>
      </c>
      <c r="N72" s="20">
        <v>5055437</v>
      </c>
      <c r="O72" s="71">
        <v>8.9466745536893426E-3</v>
      </c>
      <c r="P72" s="20" t="s">
        <v>138</v>
      </c>
      <c r="Q72" s="20">
        <v>194055200</v>
      </c>
      <c r="R72" s="33">
        <v>0.3434220859346277</v>
      </c>
      <c r="S72" s="33" t="e">
        <v>#N/A</v>
      </c>
      <c r="T72" s="33" t="e">
        <v>#N/A</v>
      </c>
      <c r="U72" s="33" t="e">
        <v>#N/A</v>
      </c>
      <c r="V72" s="33" t="e">
        <v>#N/A</v>
      </c>
      <c r="W72" s="33"/>
      <c r="X72" s="20" t="s">
        <v>138</v>
      </c>
      <c r="Y72" s="20" t="s">
        <v>168</v>
      </c>
      <c r="Z72" s="20" t="s">
        <v>139</v>
      </c>
      <c r="AA72" s="20" t="s">
        <v>148</v>
      </c>
      <c r="AB72" s="20" t="s">
        <v>118</v>
      </c>
      <c r="AC72" s="20">
        <v>38</v>
      </c>
      <c r="AD72" s="20" t="s">
        <v>408</v>
      </c>
      <c r="AE72" s="20" t="s">
        <v>115</v>
      </c>
      <c r="AF72" s="20" t="s">
        <v>160</v>
      </c>
      <c r="AG72" s="20" t="e">
        <v>#N/A</v>
      </c>
      <c r="AH72" s="25">
        <v>25302307.680659998</v>
      </c>
      <c r="AI72" s="25">
        <v>26271805.03613</v>
      </c>
      <c r="AJ72" s="25">
        <v>27272533.513670001</v>
      </c>
      <c r="AK72" s="25">
        <v>28304849.883790001</v>
      </c>
      <c r="AL72" s="25">
        <v>29368475.39844</v>
      </c>
      <c r="AM72" s="25">
        <v>100</v>
      </c>
      <c r="AN72" s="25">
        <v>100</v>
      </c>
      <c r="AO72" s="25">
        <v>100</v>
      </c>
      <c r="AP72" s="25">
        <v>100</v>
      </c>
      <c r="AQ72" s="25">
        <v>100</v>
      </c>
      <c r="AR72" s="25">
        <v>100</v>
      </c>
      <c r="AS72" s="25">
        <v>100</v>
      </c>
      <c r="AT72" s="25">
        <v>100</v>
      </c>
      <c r="AU72" s="25">
        <v>100</v>
      </c>
      <c r="AV72" s="25">
        <v>100</v>
      </c>
      <c r="AW72" s="25">
        <v>25302307.680659998</v>
      </c>
      <c r="AX72" s="25">
        <v>26271805.03613</v>
      </c>
      <c r="AY72" s="25">
        <v>27272533.513670001</v>
      </c>
      <c r="AZ72" s="25">
        <v>28304849.883790001</v>
      </c>
      <c r="BA72" s="25">
        <v>29368475.39844</v>
      </c>
      <c r="BB72" s="25">
        <v>25302307.680659998</v>
      </c>
      <c r="BC72" s="25">
        <v>26271805.03613</v>
      </c>
      <c r="BD72" s="25">
        <v>27272533.513670001</v>
      </c>
      <c r="BE72" s="25">
        <v>28304849.883790001</v>
      </c>
      <c r="BF72" s="25">
        <v>29368475.39844</v>
      </c>
      <c r="BG72" s="20"/>
      <c r="BH72" s="26" t="s">
        <v>118</v>
      </c>
      <c r="BI72" s="26" t="s">
        <v>118</v>
      </c>
      <c r="BJ72" s="26" t="s">
        <v>118</v>
      </c>
      <c r="BK72" s="26" t="s">
        <v>118</v>
      </c>
      <c r="BL72" s="26">
        <v>2.5430331638173551</v>
      </c>
      <c r="BM72" s="20" t="s">
        <v>1596</v>
      </c>
      <c r="BN72" s="60">
        <v>2.5430331638173551</v>
      </c>
      <c r="BO72" s="20"/>
      <c r="BP72" s="20">
        <v>3.5</v>
      </c>
      <c r="BQ72" s="20">
        <v>6</v>
      </c>
      <c r="BR72" s="20">
        <v>0</v>
      </c>
      <c r="BS72" s="20">
        <v>1</v>
      </c>
      <c r="BT72" s="20">
        <v>4</v>
      </c>
      <c r="BU72" s="20">
        <v>0</v>
      </c>
      <c r="BV72" s="20">
        <v>0</v>
      </c>
      <c r="BW72" s="20">
        <v>0</v>
      </c>
      <c r="BX72" s="20">
        <v>0</v>
      </c>
      <c r="BY72" s="20">
        <v>0</v>
      </c>
      <c r="BZ72" s="20">
        <v>0</v>
      </c>
      <c r="CA72" s="20" t="s">
        <v>118</v>
      </c>
      <c r="CB72" s="20">
        <v>0</v>
      </c>
      <c r="CC72" s="20">
        <v>0</v>
      </c>
      <c r="CD72" s="20">
        <v>0</v>
      </c>
      <c r="CE72" s="20">
        <v>0</v>
      </c>
      <c r="CF72" s="20">
        <v>0</v>
      </c>
      <c r="CG72" s="20">
        <v>0</v>
      </c>
      <c r="CH72" s="20">
        <v>0</v>
      </c>
      <c r="CI72" s="20">
        <v>0</v>
      </c>
      <c r="CJ72" s="20">
        <v>0</v>
      </c>
      <c r="CK72" s="20"/>
      <c r="CL72" s="1">
        <v>396065.61435526016</v>
      </c>
      <c r="CM72">
        <v>1.5653339582855353E-2</v>
      </c>
      <c r="CN72">
        <v>15203154.941270735</v>
      </c>
      <c r="CO72" s="1">
        <v>0.6008604089852001</v>
      </c>
      <c r="CP72" s="1">
        <v>0.33102391087782185</v>
      </c>
      <c r="CQ72">
        <v>21.147174960695459</v>
      </c>
      <c r="CS72" s="33" t="s">
        <v>1536</v>
      </c>
    </row>
    <row r="73" spans="1:97">
      <c r="A73" s="20" t="s">
        <v>102</v>
      </c>
      <c r="B73" s="20" t="s">
        <v>102</v>
      </c>
      <c r="C73" s="20" t="s">
        <v>123</v>
      </c>
      <c r="D73" s="20" t="s">
        <v>239</v>
      </c>
      <c r="E73" s="21" t="s">
        <v>354</v>
      </c>
      <c r="F73" s="22" t="s">
        <v>409</v>
      </c>
      <c r="G73" s="28" t="s">
        <v>410</v>
      </c>
      <c r="H73" s="20" t="s">
        <v>407</v>
      </c>
      <c r="I73" s="20" t="s">
        <v>144</v>
      </c>
      <c r="J73" s="20" t="s">
        <v>155</v>
      </c>
      <c r="K73" s="20" t="s">
        <v>365</v>
      </c>
      <c r="L73" s="20" t="s">
        <v>410</v>
      </c>
      <c r="M73" s="20" t="s">
        <v>367</v>
      </c>
      <c r="N73" s="20">
        <v>8136888</v>
      </c>
      <c r="O73" s="71">
        <v>1.4399959650534696E-2</v>
      </c>
      <c r="P73" s="20" t="s">
        <v>138</v>
      </c>
      <c r="Q73" s="20">
        <v>343906545</v>
      </c>
      <c r="R73" s="33">
        <v>0.60861601776438301</v>
      </c>
      <c r="S73" s="33" t="e">
        <v>#N/A</v>
      </c>
      <c r="T73" s="33" t="e">
        <v>#N/A</v>
      </c>
      <c r="U73" s="33" t="e">
        <v>#N/A</v>
      </c>
      <c r="V73" s="33" t="e">
        <v>#N/A</v>
      </c>
      <c r="W73" s="33"/>
      <c r="X73" s="20" t="s">
        <v>138</v>
      </c>
      <c r="Y73" s="20" t="s">
        <v>168</v>
      </c>
      <c r="Z73" s="20" t="s">
        <v>139</v>
      </c>
      <c r="AA73" s="20" t="s">
        <v>148</v>
      </c>
      <c r="AB73" s="20" t="s">
        <v>118</v>
      </c>
      <c r="AC73" s="20">
        <v>42</v>
      </c>
      <c r="AD73" s="20" t="s">
        <v>408</v>
      </c>
      <c r="AE73" s="20">
        <v>0</v>
      </c>
      <c r="AF73" s="20" t="s">
        <v>411</v>
      </c>
      <c r="AG73" s="20" t="e">
        <v>#N/A</v>
      </c>
      <c r="AH73" s="25" t="s">
        <v>118</v>
      </c>
      <c r="AI73" s="25" t="s">
        <v>118</v>
      </c>
      <c r="AJ73" s="25" t="s">
        <v>118</v>
      </c>
      <c r="AK73" s="25" t="s">
        <v>118</v>
      </c>
      <c r="AL73" s="25" t="s">
        <v>118</v>
      </c>
      <c r="AM73" s="25" t="s">
        <v>118</v>
      </c>
      <c r="AN73" s="25" t="s">
        <v>118</v>
      </c>
      <c r="AO73" s="25" t="s">
        <v>118</v>
      </c>
      <c r="AP73" s="25" t="s">
        <v>118</v>
      </c>
      <c r="AQ73" s="25" t="s">
        <v>118</v>
      </c>
      <c r="AR73" s="25" t="s">
        <v>118</v>
      </c>
      <c r="AS73" s="25" t="s">
        <v>118</v>
      </c>
      <c r="AT73" s="25" t="s">
        <v>118</v>
      </c>
      <c r="AU73" s="25" t="s">
        <v>118</v>
      </c>
      <c r="AV73" s="25" t="s">
        <v>118</v>
      </c>
      <c r="AW73" s="25" t="s">
        <v>118</v>
      </c>
      <c r="AX73" s="25" t="s">
        <v>118</v>
      </c>
      <c r="AY73" s="25" t="s">
        <v>118</v>
      </c>
      <c r="AZ73" s="25" t="s">
        <v>118</v>
      </c>
      <c r="BA73" s="25" t="s">
        <v>118</v>
      </c>
      <c r="BB73" s="25" t="s">
        <v>118</v>
      </c>
      <c r="BC73" s="25" t="s">
        <v>118</v>
      </c>
      <c r="BD73" s="25" t="s">
        <v>118</v>
      </c>
      <c r="BE73" s="25" t="s">
        <v>118</v>
      </c>
      <c r="BF73" s="25" t="s">
        <v>118</v>
      </c>
      <c r="BG73" s="20"/>
      <c r="BH73" s="26" t="s">
        <v>118</v>
      </c>
      <c r="BI73" s="26" t="s">
        <v>118</v>
      </c>
      <c r="BJ73" s="26" t="s">
        <v>118</v>
      </c>
      <c r="BK73" s="26" t="s">
        <v>118</v>
      </c>
      <c r="BL73" s="26"/>
      <c r="BM73" s="20"/>
      <c r="BN73" s="60">
        <v>0</v>
      </c>
      <c r="BO73" s="20"/>
      <c r="BP73" s="20" t="s">
        <v>118</v>
      </c>
      <c r="BQ73" s="20" t="s">
        <v>118</v>
      </c>
      <c r="BR73" s="20" t="s">
        <v>118</v>
      </c>
      <c r="BS73" s="20" t="s">
        <v>118</v>
      </c>
      <c r="BT73" s="20" t="s">
        <v>118</v>
      </c>
      <c r="BU73" s="20" t="s">
        <v>118</v>
      </c>
      <c r="BV73" s="20" t="s">
        <v>118</v>
      </c>
      <c r="BW73" s="20" t="s">
        <v>118</v>
      </c>
      <c r="BX73" s="20" t="s">
        <v>118</v>
      </c>
      <c r="BY73" s="20" t="s">
        <v>118</v>
      </c>
      <c r="BZ73" s="20" t="s">
        <v>118</v>
      </c>
      <c r="CA73" s="20" t="s">
        <v>118</v>
      </c>
      <c r="CB73" s="20" t="s">
        <v>118</v>
      </c>
      <c r="CC73" s="20" t="s">
        <v>118</v>
      </c>
      <c r="CD73" s="20" t="s">
        <v>118</v>
      </c>
      <c r="CE73" s="20" t="s">
        <v>118</v>
      </c>
      <c r="CF73" s="20" t="s">
        <v>118</v>
      </c>
      <c r="CG73" s="20" t="s">
        <v>118</v>
      </c>
      <c r="CH73" s="20" t="s">
        <v>118</v>
      </c>
      <c r="CI73" s="20" t="s">
        <v>118</v>
      </c>
      <c r="CJ73" s="20" t="s">
        <v>118</v>
      </c>
      <c r="CK73" s="20"/>
      <c r="CL73" s="1">
        <v>637480.3097457143</v>
      </c>
      <c r="CM73" t="e">
        <v>#VALUE!</v>
      </c>
      <c r="CN73">
        <v>26943181.573861953</v>
      </c>
      <c r="CO73" s="1" t="e">
        <v>#VALUE!</v>
      </c>
      <c r="CP73" s="1" t="e">
        <v>#VALUE!</v>
      </c>
      <c r="CQ73" t="e">
        <v>#VALUE!</v>
      </c>
      <c r="CS73" s="33" t="s">
        <v>1536</v>
      </c>
    </row>
    <row r="74" spans="1:97">
      <c r="A74" s="20" t="s">
        <v>102</v>
      </c>
      <c r="B74" s="20" t="s">
        <v>102</v>
      </c>
      <c r="C74" s="20" t="s">
        <v>123</v>
      </c>
      <c r="D74" s="20" t="s">
        <v>239</v>
      </c>
      <c r="E74" s="21" t="s">
        <v>354</v>
      </c>
      <c r="F74" s="22" t="s">
        <v>412</v>
      </c>
      <c r="G74" s="28" t="s">
        <v>413</v>
      </c>
      <c r="H74" s="20" t="s">
        <v>407</v>
      </c>
      <c r="I74" s="20" t="s">
        <v>144</v>
      </c>
      <c r="J74" s="20" t="s">
        <v>155</v>
      </c>
      <c r="K74" s="20" t="s">
        <v>365</v>
      </c>
      <c r="L74" s="20" t="s">
        <v>413</v>
      </c>
      <c r="M74" s="20" t="s">
        <v>367</v>
      </c>
      <c r="N74" s="20">
        <v>9338292</v>
      </c>
      <c r="O74" s="71">
        <v>1.6526100396725498E-2</v>
      </c>
      <c r="P74" s="20" t="s">
        <v>138</v>
      </c>
      <c r="Q74" s="20">
        <v>412334271</v>
      </c>
      <c r="R74" s="33">
        <v>0.72971348074750919</v>
      </c>
      <c r="S74" s="33" t="e">
        <v>#N/A</v>
      </c>
      <c r="T74" s="33" t="e">
        <v>#N/A</v>
      </c>
      <c r="U74" s="33" t="e">
        <v>#N/A</v>
      </c>
      <c r="V74" s="33" t="e">
        <v>#N/A</v>
      </c>
      <c r="W74" s="33"/>
      <c r="X74" s="20" t="s">
        <v>138</v>
      </c>
      <c r="Y74" s="20" t="s">
        <v>168</v>
      </c>
      <c r="Z74" s="20" t="s">
        <v>139</v>
      </c>
      <c r="AA74" s="20" t="s">
        <v>148</v>
      </c>
      <c r="AB74" s="20" t="s">
        <v>118</v>
      </c>
      <c r="AC74" s="20">
        <v>44</v>
      </c>
      <c r="AD74" s="20" t="s">
        <v>408</v>
      </c>
      <c r="AE74" s="20">
        <v>0</v>
      </c>
      <c r="AF74" s="20" t="s">
        <v>414</v>
      </c>
      <c r="AG74" s="20" t="e">
        <v>#N/A</v>
      </c>
      <c r="AH74" s="30">
        <v>27876038.109889999</v>
      </c>
      <c r="AI74" s="30">
        <v>28852230.445840001</v>
      </c>
      <c r="AJ74" s="30">
        <v>29937776.18519</v>
      </c>
      <c r="AK74" s="30">
        <v>31066674.326360002</v>
      </c>
      <c r="AL74" s="30">
        <v>32085017.603659999</v>
      </c>
      <c r="AM74" s="30">
        <v>100</v>
      </c>
      <c r="AN74" s="30">
        <v>100</v>
      </c>
      <c r="AO74" s="30">
        <v>100</v>
      </c>
      <c r="AP74" s="30">
        <v>100</v>
      </c>
      <c r="AQ74" s="30">
        <v>100</v>
      </c>
      <c r="AR74" s="30">
        <v>100</v>
      </c>
      <c r="AS74" s="30">
        <v>100</v>
      </c>
      <c r="AT74" s="30">
        <v>100</v>
      </c>
      <c r="AU74" s="30">
        <v>100</v>
      </c>
      <c r="AV74" s="30">
        <v>100</v>
      </c>
      <c r="AW74" s="36">
        <v>27876038.109889999</v>
      </c>
      <c r="AX74" s="36">
        <v>28852230.445840001</v>
      </c>
      <c r="AY74" s="36">
        <v>29937776.18519</v>
      </c>
      <c r="AZ74" s="36">
        <v>31066674.326360002</v>
      </c>
      <c r="BA74" s="36">
        <v>32085017.603659999</v>
      </c>
      <c r="BB74" s="30">
        <v>27876038.109889999</v>
      </c>
      <c r="BC74" s="30">
        <v>28852230.445840001</v>
      </c>
      <c r="BD74" s="30">
        <v>29937776.18519</v>
      </c>
      <c r="BE74" s="30">
        <v>31066674.326360002</v>
      </c>
      <c r="BF74" s="30">
        <v>32085017.603659999</v>
      </c>
      <c r="BG74" s="20"/>
      <c r="BH74" s="26" t="s">
        <v>118</v>
      </c>
      <c r="BI74" s="26" t="s">
        <v>118</v>
      </c>
      <c r="BJ74" s="26" t="s">
        <v>118</v>
      </c>
      <c r="BK74" s="26" t="s">
        <v>118</v>
      </c>
      <c r="BL74" s="26">
        <v>5.5348368859554196</v>
      </c>
      <c r="BM74" s="20" t="s">
        <v>415</v>
      </c>
      <c r="BN74" s="60">
        <v>5.5348368859554196</v>
      </c>
      <c r="BO74" s="20"/>
      <c r="BP74" s="20" t="s">
        <v>118</v>
      </c>
      <c r="BQ74" s="20" t="s">
        <v>118</v>
      </c>
      <c r="BR74" s="20" t="s">
        <v>118</v>
      </c>
      <c r="BS74" s="20" t="s">
        <v>118</v>
      </c>
      <c r="BT74" s="20" t="s">
        <v>118</v>
      </c>
      <c r="BU74" s="20" t="s">
        <v>118</v>
      </c>
      <c r="BV74" s="20" t="s">
        <v>118</v>
      </c>
      <c r="BW74" s="20" t="s">
        <v>118</v>
      </c>
      <c r="BX74" s="20" t="s">
        <v>118</v>
      </c>
      <c r="BY74" s="20" t="s">
        <v>118</v>
      </c>
      <c r="BZ74" s="20" t="s">
        <v>118</v>
      </c>
      <c r="CA74" s="20" t="s">
        <v>118</v>
      </c>
      <c r="CB74" s="20" t="s">
        <v>118</v>
      </c>
      <c r="CC74" s="20" t="s">
        <v>118</v>
      </c>
      <c r="CD74" s="20" t="s">
        <v>118</v>
      </c>
      <c r="CE74" s="20" t="s">
        <v>118</v>
      </c>
      <c r="CF74" s="20" t="s">
        <v>118</v>
      </c>
      <c r="CG74" s="20" t="s">
        <v>118</v>
      </c>
      <c r="CH74" s="20" t="s">
        <v>118</v>
      </c>
      <c r="CI74" s="20" t="s">
        <v>118</v>
      </c>
      <c r="CJ74" s="20" t="s">
        <v>118</v>
      </c>
      <c r="CK74" s="20"/>
      <c r="CL74" s="1">
        <v>731603.6888618751</v>
      </c>
      <c r="CM74">
        <v>2.6244894844017059E-2</v>
      </c>
      <c r="CN74">
        <v>32304116.610165127</v>
      </c>
      <c r="CO74" s="1">
        <v>1.1588489183010591</v>
      </c>
      <c r="CP74" s="1">
        <v>0.63842898502903145</v>
      </c>
      <c r="CQ74">
        <v>24.325835131877906</v>
      </c>
      <c r="CS74" s="33" t="s">
        <v>1536</v>
      </c>
    </row>
    <row r="75" spans="1:97">
      <c r="A75" s="20" t="s">
        <v>102</v>
      </c>
      <c r="B75" s="20" t="s">
        <v>102</v>
      </c>
      <c r="C75" s="20" t="s">
        <v>123</v>
      </c>
      <c r="D75" s="20" t="s">
        <v>239</v>
      </c>
      <c r="E75" s="21" t="s">
        <v>354</v>
      </c>
      <c r="F75" s="22" t="s">
        <v>416</v>
      </c>
      <c r="G75" s="28" t="s">
        <v>417</v>
      </c>
      <c r="H75" s="20" t="s">
        <v>407</v>
      </c>
      <c r="I75" s="20" t="s">
        <v>144</v>
      </c>
      <c r="J75" s="20" t="s">
        <v>155</v>
      </c>
      <c r="K75" s="20" t="s">
        <v>365</v>
      </c>
      <c r="L75" s="20" t="s">
        <v>417</v>
      </c>
      <c r="M75" s="20" t="s">
        <v>367</v>
      </c>
      <c r="N75" s="20">
        <v>10956811</v>
      </c>
      <c r="O75" s="71">
        <v>1.9390415143791424E-2</v>
      </c>
      <c r="P75" s="20" t="s">
        <v>138</v>
      </c>
      <c r="Q75" s="20">
        <v>509794378</v>
      </c>
      <c r="R75" s="33">
        <v>0.9021899371442047</v>
      </c>
      <c r="S75" s="33" t="e">
        <v>#N/A</v>
      </c>
      <c r="T75" s="33" t="e">
        <v>#N/A</v>
      </c>
      <c r="U75" s="33" t="e">
        <v>#N/A</v>
      </c>
      <c r="V75" s="33" t="e">
        <v>#N/A</v>
      </c>
      <c r="W75" s="33"/>
      <c r="X75" s="20" t="s">
        <v>138</v>
      </c>
      <c r="Y75" s="20" t="s">
        <v>168</v>
      </c>
      <c r="Z75" s="20" t="s">
        <v>139</v>
      </c>
      <c r="AA75" s="20" t="s">
        <v>148</v>
      </c>
      <c r="AB75" s="20" t="s">
        <v>118</v>
      </c>
      <c r="AC75" s="20">
        <v>46.5</v>
      </c>
      <c r="AD75" s="20" t="s">
        <v>408</v>
      </c>
      <c r="AE75" s="20">
        <v>0</v>
      </c>
      <c r="AF75" s="20" t="s">
        <v>411</v>
      </c>
      <c r="AG75" s="20" t="e">
        <v>#N/A</v>
      </c>
      <c r="AH75" s="25" t="s">
        <v>118</v>
      </c>
      <c r="AI75" s="25" t="s">
        <v>118</v>
      </c>
      <c r="AJ75" s="25" t="s">
        <v>118</v>
      </c>
      <c r="AK75" s="25" t="s">
        <v>118</v>
      </c>
      <c r="AL75" s="25" t="s">
        <v>118</v>
      </c>
      <c r="AM75" s="25" t="s">
        <v>118</v>
      </c>
      <c r="AN75" s="25" t="s">
        <v>118</v>
      </c>
      <c r="AO75" s="25" t="s">
        <v>118</v>
      </c>
      <c r="AP75" s="25" t="s">
        <v>118</v>
      </c>
      <c r="AQ75" s="25" t="s">
        <v>118</v>
      </c>
      <c r="AR75" s="25" t="s">
        <v>118</v>
      </c>
      <c r="AS75" s="25" t="s">
        <v>118</v>
      </c>
      <c r="AT75" s="25" t="s">
        <v>118</v>
      </c>
      <c r="AU75" s="25" t="s">
        <v>118</v>
      </c>
      <c r="AV75" s="25" t="s">
        <v>118</v>
      </c>
      <c r="AW75" s="25" t="s">
        <v>118</v>
      </c>
      <c r="AX75" s="25" t="s">
        <v>118</v>
      </c>
      <c r="AY75" s="25" t="s">
        <v>118</v>
      </c>
      <c r="AZ75" s="25" t="s">
        <v>118</v>
      </c>
      <c r="BA75" s="25" t="s">
        <v>118</v>
      </c>
      <c r="BB75" s="25" t="s">
        <v>118</v>
      </c>
      <c r="BC75" s="25" t="s">
        <v>118</v>
      </c>
      <c r="BD75" s="25" t="s">
        <v>118</v>
      </c>
      <c r="BE75" s="25" t="s">
        <v>118</v>
      </c>
      <c r="BF75" s="25" t="s">
        <v>118</v>
      </c>
      <c r="BG75" s="20"/>
      <c r="BH75" s="26" t="s">
        <v>118</v>
      </c>
      <c r="BI75" s="26" t="s">
        <v>118</v>
      </c>
      <c r="BJ75" s="26" t="s">
        <v>118</v>
      </c>
      <c r="BK75" s="26" t="s">
        <v>118</v>
      </c>
      <c r="BL75" s="26"/>
      <c r="BM75" s="20"/>
      <c r="BN75" s="60">
        <v>0</v>
      </c>
      <c r="BO75" s="20"/>
      <c r="BP75" s="20" t="s">
        <v>118</v>
      </c>
      <c r="BQ75" s="20" t="s">
        <v>118</v>
      </c>
      <c r="BR75" s="20" t="s">
        <v>118</v>
      </c>
      <c r="BS75" s="20" t="s">
        <v>118</v>
      </c>
      <c r="BT75" s="20" t="s">
        <v>118</v>
      </c>
      <c r="BU75" s="20" t="s">
        <v>118</v>
      </c>
      <c r="BV75" s="20" t="s">
        <v>118</v>
      </c>
      <c r="BW75" s="20" t="s">
        <v>118</v>
      </c>
      <c r="BX75" s="20" t="s">
        <v>118</v>
      </c>
      <c r="BY75" s="20" t="s">
        <v>118</v>
      </c>
      <c r="BZ75" s="20" t="s">
        <v>118</v>
      </c>
      <c r="CA75" s="20" t="s">
        <v>118</v>
      </c>
      <c r="CB75" s="20" t="s">
        <v>118</v>
      </c>
      <c r="CC75" s="20" t="s">
        <v>118</v>
      </c>
      <c r="CD75" s="20" t="s">
        <v>118</v>
      </c>
      <c r="CE75" s="20" t="s">
        <v>118</v>
      </c>
      <c r="CF75" s="20" t="s">
        <v>118</v>
      </c>
      <c r="CG75" s="20" t="s">
        <v>118</v>
      </c>
      <c r="CH75" s="20" t="s">
        <v>118</v>
      </c>
      <c r="CI75" s="20" t="s">
        <v>118</v>
      </c>
      <c r="CJ75" s="20" t="s">
        <v>118</v>
      </c>
      <c r="CK75" s="20"/>
      <c r="CL75" s="1">
        <v>858405.72834543744</v>
      </c>
      <c r="CM75" t="e">
        <v>#VALUE!</v>
      </c>
      <c r="CN75">
        <v>39939578.619499713</v>
      </c>
      <c r="CO75" s="1" t="e">
        <v>#VALUE!</v>
      </c>
      <c r="CP75" s="1" t="e">
        <v>#VALUE!</v>
      </c>
      <c r="CQ75" t="e">
        <v>#VALUE!</v>
      </c>
      <c r="CS75" s="33" t="s">
        <v>1536</v>
      </c>
    </row>
    <row r="76" spans="1:97">
      <c r="A76" s="20" t="s">
        <v>102</v>
      </c>
      <c r="B76" s="20" t="s">
        <v>102</v>
      </c>
      <c r="C76" s="20" t="s">
        <v>123</v>
      </c>
      <c r="D76" s="20" t="s">
        <v>239</v>
      </c>
      <c r="E76" s="21" t="s">
        <v>354</v>
      </c>
      <c r="F76" s="22" t="s">
        <v>418</v>
      </c>
      <c r="G76" s="28" t="s">
        <v>419</v>
      </c>
      <c r="H76" s="20" t="s">
        <v>407</v>
      </c>
      <c r="I76" s="20" t="s">
        <v>144</v>
      </c>
      <c r="J76" s="20" t="s">
        <v>155</v>
      </c>
      <c r="K76" s="20" t="s">
        <v>365</v>
      </c>
      <c r="L76" s="20" t="s">
        <v>420</v>
      </c>
      <c r="M76" s="20" t="s">
        <v>367</v>
      </c>
      <c r="N76" s="20">
        <v>10964451</v>
      </c>
      <c r="O76" s="71">
        <v>1.9403935754094784E-2</v>
      </c>
      <c r="P76" s="20" t="s">
        <v>138</v>
      </c>
      <c r="Q76" s="20">
        <v>510921742</v>
      </c>
      <c r="R76" s="33">
        <v>0.90418504831096347</v>
      </c>
      <c r="S76" s="33" t="e">
        <v>#N/A</v>
      </c>
      <c r="T76" s="33" t="e">
        <v>#N/A</v>
      </c>
      <c r="U76" s="33" t="e">
        <v>#N/A</v>
      </c>
      <c r="V76" s="33" t="e">
        <v>#N/A</v>
      </c>
      <c r="W76" s="33"/>
      <c r="X76" s="20" t="s">
        <v>138</v>
      </c>
      <c r="Y76" s="20" t="s">
        <v>168</v>
      </c>
      <c r="Z76" s="20" t="s">
        <v>139</v>
      </c>
      <c r="AA76" s="20" t="s">
        <v>148</v>
      </c>
      <c r="AB76" s="20" t="s">
        <v>118</v>
      </c>
      <c r="AC76" s="20">
        <v>46.6</v>
      </c>
      <c r="AD76" s="20" t="s">
        <v>408</v>
      </c>
      <c r="AE76" s="20">
        <v>0</v>
      </c>
      <c r="AF76" s="20" t="s">
        <v>411</v>
      </c>
      <c r="AG76" s="20" t="e">
        <v>#N/A</v>
      </c>
      <c r="AH76" s="25" t="s">
        <v>118</v>
      </c>
      <c r="AI76" s="25" t="s">
        <v>118</v>
      </c>
      <c r="AJ76" s="25" t="s">
        <v>118</v>
      </c>
      <c r="AK76" s="25" t="s">
        <v>118</v>
      </c>
      <c r="AL76" s="25" t="s">
        <v>118</v>
      </c>
      <c r="AM76" s="25" t="s">
        <v>118</v>
      </c>
      <c r="AN76" s="25" t="s">
        <v>118</v>
      </c>
      <c r="AO76" s="25" t="s">
        <v>118</v>
      </c>
      <c r="AP76" s="25" t="s">
        <v>118</v>
      </c>
      <c r="AQ76" s="25" t="s">
        <v>118</v>
      </c>
      <c r="AR76" s="25" t="s">
        <v>118</v>
      </c>
      <c r="AS76" s="25" t="s">
        <v>118</v>
      </c>
      <c r="AT76" s="25" t="s">
        <v>118</v>
      </c>
      <c r="AU76" s="25" t="s">
        <v>118</v>
      </c>
      <c r="AV76" s="25" t="s">
        <v>118</v>
      </c>
      <c r="AW76" s="25" t="s">
        <v>118</v>
      </c>
      <c r="AX76" s="25" t="s">
        <v>118</v>
      </c>
      <c r="AY76" s="25" t="s">
        <v>118</v>
      </c>
      <c r="AZ76" s="25" t="s">
        <v>118</v>
      </c>
      <c r="BA76" s="25" t="s">
        <v>118</v>
      </c>
      <c r="BB76" s="25" t="s">
        <v>118</v>
      </c>
      <c r="BC76" s="25" t="s">
        <v>118</v>
      </c>
      <c r="BD76" s="25" t="s">
        <v>118</v>
      </c>
      <c r="BE76" s="25" t="s">
        <v>118</v>
      </c>
      <c r="BF76" s="25" t="s">
        <v>118</v>
      </c>
      <c r="BG76" s="20"/>
      <c r="BH76" s="26" t="s">
        <v>118</v>
      </c>
      <c r="BI76" s="26" t="s">
        <v>118</v>
      </c>
      <c r="BJ76" s="26" t="s">
        <v>118</v>
      </c>
      <c r="BK76" s="26" t="s">
        <v>118</v>
      </c>
      <c r="BL76" s="26"/>
      <c r="BM76" s="20"/>
      <c r="BN76" s="60">
        <v>0</v>
      </c>
      <c r="BO76" s="20"/>
      <c r="BP76" s="20" t="s">
        <v>118</v>
      </c>
      <c r="BQ76" s="20" t="s">
        <v>118</v>
      </c>
      <c r="BR76" s="20" t="s">
        <v>118</v>
      </c>
      <c r="BS76" s="20" t="s">
        <v>118</v>
      </c>
      <c r="BT76" s="20" t="s">
        <v>118</v>
      </c>
      <c r="BU76" s="20" t="s">
        <v>118</v>
      </c>
      <c r="BV76" s="20" t="s">
        <v>118</v>
      </c>
      <c r="BW76" s="20" t="s">
        <v>118</v>
      </c>
      <c r="BX76" s="20" t="s">
        <v>118</v>
      </c>
      <c r="BY76" s="20" t="s">
        <v>118</v>
      </c>
      <c r="BZ76" s="20" t="s">
        <v>118</v>
      </c>
      <c r="CA76" s="20" t="s">
        <v>118</v>
      </c>
      <c r="CB76" s="20" t="s">
        <v>118</v>
      </c>
      <c r="CC76" s="20" t="s">
        <v>118</v>
      </c>
      <c r="CD76" s="20" t="s">
        <v>118</v>
      </c>
      <c r="CE76" s="20" t="s">
        <v>118</v>
      </c>
      <c r="CF76" s="20" t="s">
        <v>118</v>
      </c>
      <c r="CG76" s="20" t="s">
        <v>118</v>
      </c>
      <c r="CH76" s="20" t="s">
        <v>118</v>
      </c>
      <c r="CI76" s="20" t="s">
        <v>118</v>
      </c>
      <c r="CJ76" s="20" t="s">
        <v>118</v>
      </c>
      <c r="CK76" s="20"/>
      <c r="CL76" s="1">
        <v>859004.28022011695</v>
      </c>
      <c r="CM76" t="e">
        <v>#VALUE!</v>
      </c>
      <c r="CN76">
        <v>40027901.372856542</v>
      </c>
      <c r="CO76" s="1" t="e">
        <v>#VALUE!</v>
      </c>
      <c r="CP76" s="1" t="e">
        <v>#VALUE!</v>
      </c>
      <c r="CQ76" t="e">
        <v>#VALUE!</v>
      </c>
      <c r="CS76" s="33" t="s">
        <v>1536</v>
      </c>
    </row>
    <row r="77" spans="1:97">
      <c r="A77" s="20" t="s">
        <v>102</v>
      </c>
      <c r="B77" s="20" t="s">
        <v>102</v>
      </c>
      <c r="C77" s="20" t="s">
        <v>102</v>
      </c>
      <c r="D77" s="20" t="s">
        <v>421</v>
      </c>
      <c r="E77" s="21" t="s">
        <v>354</v>
      </c>
      <c r="F77" s="22" t="s">
        <v>422</v>
      </c>
      <c r="G77" s="28" t="s">
        <v>423</v>
      </c>
      <c r="H77" s="20" t="s">
        <v>153</v>
      </c>
      <c r="I77" s="20" t="s">
        <v>107</v>
      </c>
      <c r="J77" s="20" t="s">
        <v>155</v>
      </c>
      <c r="K77" s="20" t="s">
        <v>384</v>
      </c>
      <c r="L77" s="20" t="s">
        <v>423</v>
      </c>
      <c r="M77" s="20" t="s">
        <v>367</v>
      </c>
      <c r="N77" s="20" t="s">
        <v>118</v>
      </c>
      <c r="O77" s="33">
        <v>0.03</v>
      </c>
      <c r="P77" s="20"/>
      <c r="Q77" s="20" t="s">
        <v>118</v>
      </c>
      <c r="R77" s="33">
        <v>7.4999999999999997E-2</v>
      </c>
      <c r="S77" s="33" t="e">
        <v>#N/A</v>
      </c>
      <c r="T77" s="33" t="e">
        <v>#N/A</v>
      </c>
      <c r="U77" s="33" t="e">
        <v>#N/A</v>
      </c>
      <c r="V77" s="33" t="e">
        <v>#N/A</v>
      </c>
      <c r="W77" s="33"/>
      <c r="X77" s="20"/>
      <c r="Y77" s="20">
        <v>1100</v>
      </c>
      <c r="Z77" s="20" t="s">
        <v>387</v>
      </c>
      <c r="AA77" s="20" t="s">
        <v>148</v>
      </c>
      <c r="AB77" s="20">
        <v>2.5</v>
      </c>
      <c r="AC77" s="20" t="s">
        <v>118</v>
      </c>
      <c r="AD77" s="20" t="s">
        <v>395</v>
      </c>
      <c r="AE77" s="20" t="s">
        <v>115</v>
      </c>
      <c r="AF77" s="20" t="s">
        <v>160</v>
      </c>
      <c r="AG77" s="20" t="e">
        <v>#N/A</v>
      </c>
      <c r="AH77" s="25">
        <v>47542927.555660002</v>
      </c>
      <c r="AI77" s="25">
        <v>49090173.598630004</v>
      </c>
      <c r="AJ77" s="25">
        <v>50695498.638669997</v>
      </c>
      <c r="AK77" s="25">
        <v>52367791.696290001</v>
      </c>
      <c r="AL77" s="25">
        <v>53994500.523440003</v>
      </c>
      <c r="AM77" s="25">
        <v>100</v>
      </c>
      <c r="AN77" s="25">
        <v>100</v>
      </c>
      <c r="AO77" s="25">
        <v>100</v>
      </c>
      <c r="AP77" s="25">
        <v>100</v>
      </c>
      <c r="AQ77" s="25">
        <v>100</v>
      </c>
      <c r="AR77" s="25">
        <v>100</v>
      </c>
      <c r="AS77" s="25">
        <v>100</v>
      </c>
      <c r="AT77" s="25">
        <v>100</v>
      </c>
      <c r="AU77" s="25">
        <v>100</v>
      </c>
      <c r="AV77" s="25">
        <v>100</v>
      </c>
      <c r="AW77" s="25">
        <v>47542927.555660002</v>
      </c>
      <c r="AX77" s="25">
        <v>49090173.598630004</v>
      </c>
      <c r="AY77" s="25">
        <v>50695498.638669997</v>
      </c>
      <c r="AZ77" s="25">
        <v>52367791.696290001</v>
      </c>
      <c r="BA77" s="25">
        <v>53994500.523440003</v>
      </c>
      <c r="BB77" s="25">
        <v>47542927.555660002</v>
      </c>
      <c r="BC77" s="25">
        <v>49090173.598630004</v>
      </c>
      <c r="BD77" s="25">
        <v>50695498.638669997</v>
      </c>
      <c r="BE77" s="25">
        <v>52367791.696290001</v>
      </c>
      <c r="BF77" s="25">
        <v>53994500.523440003</v>
      </c>
      <c r="BG77" s="20"/>
      <c r="BH77" s="26" t="s">
        <v>118</v>
      </c>
      <c r="BI77" s="26" t="s">
        <v>118</v>
      </c>
      <c r="BJ77" s="26" t="s">
        <v>118</v>
      </c>
      <c r="BK77" s="26" t="s">
        <v>118</v>
      </c>
      <c r="BL77" s="26">
        <v>3.5</v>
      </c>
      <c r="BM77" s="20" t="s">
        <v>424</v>
      </c>
      <c r="BN77" s="60">
        <v>3.5</v>
      </c>
      <c r="BO77" s="20"/>
      <c r="BP77" s="20">
        <v>5</v>
      </c>
      <c r="BQ77" s="20">
        <v>6</v>
      </c>
      <c r="BR77" s="20">
        <v>0</v>
      </c>
      <c r="BS77" s="20">
        <v>3.5</v>
      </c>
      <c r="BT77" s="20">
        <v>3.5</v>
      </c>
      <c r="BU77" s="20">
        <v>0</v>
      </c>
      <c r="BV77" s="20">
        <v>0.8</v>
      </c>
      <c r="BW77" s="20">
        <v>0.8</v>
      </c>
      <c r="BX77" s="20">
        <v>0</v>
      </c>
      <c r="BY77" s="20">
        <v>0</v>
      </c>
      <c r="BZ77" s="20">
        <v>0</v>
      </c>
      <c r="CA77" s="20" t="s">
        <v>118</v>
      </c>
      <c r="CB77" s="20">
        <v>0</v>
      </c>
      <c r="CC77" s="20">
        <v>0</v>
      </c>
      <c r="CD77" s="20">
        <v>0</v>
      </c>
      <c r="CE77" s="20">
        <v>0</v>
      </c>
      <c r="CF77" s="20">
        <v>0</v>
      </c>
      <c r="CG77" s="20">
        <v>0</v>
      </c>
      <c r="CH77" s="20">
        <v>0</v>
      </c>
      <c r="CI77" s="20">
        <v>0</v>
      </c>
      <c r="CJ77" s="20">
        <v>0</v>
      </c>
      <c r="CK77" s="20"/>
      <c r="CL77" s="1">
        <v>1426287.8266698001</v>
      </c>
      <c r="CM77">
        <v>3.0000000000000002E-2</v>
      </c>
      <c r="CN77">
        <v>3565719.5666745002</v>
      </c>
      <c r="CO77" s="1">
        <v>7.4999999999999997E-2</v>
      </c>
      <c r="CP77" s="1">
        <v>8.2275000000000001E-2</v>
      </c>
      <c r="CQ77">
        <v>2.7424999999999997</v>
      </c>
      <c r="CS77" s="33" t="s">
        <v>1536</v>
      </c>
    </row>
    <row r="78" spans="1:97">
      <c r="A78" s="20" t="s">
        <v>102</v>
      </c>
      <c r="B78" s="20" t="s">
        <v>102</v>
      </c>
      <c r="C78" s="20" t="s">
        <v>102</v>
      </c>
      <c r="D78" s="20">
        <v>0</v>
      </c>
      <c r="E78" s="21" t="s">
        <v>354</v>
      </c>
      <c r="F78" s="22" t="s">
        <v>425</v>
      </c>
      <c r="G78" s="28" t="s">
        <v>426</v>
      </c>
      <c r="H78" s="20" t="s">
        <v>153</v>
      </c>
      <c r="I78" s="20" t="s">
        <v>234</v>
      </c>
      <c r="J78" s="20" t="s">
        <v>427</v>
      </c>
      <c r="K78" s="20" t="s">
        <v>428</v>
      </c>
      <c r="L78" s="20" t="s">
        <v>1601</v>
      </c>
      <c r="M78" s="20" t="s">
        <v>367</v>
      </c>
      <c r="N78" s="20">
        <v>2264</v>
      </c>
      <c r="O78" s="33">
        <v>0.16876628672208363</v>
      </c>
      <c r="P78" s="20" t="s">
        <v>138</v>
      </c>
      <c r="Q78" s="20">
        <v>154411</v>
      </c>
      <c r="R78" s="33">
        <v>11.510322923605855</v>
      </c>
      <c r="S78" s="33" t="e">
        <v>#N/A</v>
      </c>
      <c r="T78" s="33" t="e">
        <v>#N/A</v>
      </c>
      <c r="U78" s="33" t="e">
        <v>#N/A</v>
      </c>
      <c r="V78" s="33" t="e">
        <v>#N/A</v>
      </c>
      <c r="W78" s="33"/>
      <c r="X78" s="20"/>
      <c r="Y78" s="20" t="s">
        <v>112</v>
      </c>
      <c r="Z78" s="20" t="s">
        <v>429</v>
      </c>
      <c r="AA78" s="20" t="s">
        <v>430</v>
      </c>
      <c r="AB78" s="20">
        <v>0</v>
      </c>
      <c r="AC78" s="20">
        <v>0</v>
      </c>
      <c r="AD78" s="20" t="s">
        <v>448</v>
      </c>
      <c r="AE78" s="20" t="s">
        <v>115</v>
      </c>
      <c r="AF78" s="20" t="s">
        <v>160</v>
      </c>
      <c r="AG78" s="20" t="e">
        <v>#N/A</v>
      </c>
      <c r="AH78" s="25">
        <v>8053337.0625121957</v>
      </c>
      <c r="AI78" s="25">
        <v>8252257.9062500009</v>
      </c>
      <c r="AJ78" s="25">
        <v>8467264.3593714293</v>
      </c>
      <c r="AK78" s="25">
        <v>8710853.0781294126</v>
      </c>
      <c r="AL78" s="25">
        <v>8892012.4687444437</v>
      </c>
      <c r="AM78" s="25">
        <v>30</v>
      </c>
      <c r="AN78" s="25">
        <v>30</v>
      </c>
      <c r="AO78" s="25">
        <v>30</v>
      </c>
      <c r="AP78" s="25">
        <v>30</v>
      </c>
      <c r="AQ78" s="25">
        <v>30</v>
      </c>
      <c r="AR78" s="25">
        <v>87</v>
      </c>
      <c r="AS78" s="25">
        <v>87</v>
      </c>
      <c r="AT78" s="25">
        <v>87</v>
      </c>
      <c r="AU78" s="25">
        <v>87</v>
      </c>
      <c r="AV78" s="25">
        <v>87</v>
      </c>
      <c r="AW78" s="25">
        <v>2101920.9733156832</v>
      </c>
      <c r="AX78" s="25">
        <v>2153839.3135312502</v>
      </c>
      <c r="AY78" s="25">
        <v>2209955.9977959432</v>
      </c>
      <c r="AZ78" s="25">
        <v>2273532.6533917766</v>
      </c>
      <c r="BA78" s="25">
        <v>2320815.2543422999</v>
      </c>
      <c r="BB78" s="25">
        <v>2416001.1187536586</v>
      </c>
      <c r="BC78" s="25">
        <v>2475677.3718750002</v>
      </c>
      <c r="BD78" s="25">
        <v>2540179.3078114288</v>
      </c>
      <c r="BE78" s="25">
        <v>2613255.9234388238</v>
      </c>
      <c r="BF78" s="25">
        <v>2667603.740623333</v>
      </c>
      <c r="BG78" s="20" t="s">
        <v>1602</v>
      </c>
      <c r="BH78" s="26" t="s">
        <v>118</v>
      </c>
      <c r="BI78" s="26" t="s">
        <v>118</v>
      </c>
      <c r="BJ78" s="26" t="s">
        <v>118</v>
      </c>
      <c r="BK78" s="26" t="s">
        <v>118</v>
      </c>
      <c r="BL78" s="26">
        <v>2.5430331638173551</v>
      </c>
      <c r="BM78" s="20" t="s">
        <v>1596</v>
      </c>
      <c r="BN78" s="60">
        <v>2.5430331638173551</v>
      </c>
      <c r="BO78" s="20"/>
      <c r="BP78" s="20">
        <v>0</v>
      </c>
      <c r="BQ78" s="20">
        <v>0</v>
      </c>
      <c r="BR78" s="20">
        <v>0</v>
      </c>
      <c r="BS78" s="20">
        <v>3.5</v>
      </c>
      <c r="BT78" s="20">
        <v>3.5</v>
      </c>
      <c r="BU78" s="20">
        <v>0</v>
      </c>
      <c r="BV78" s="20">
        <v>0.8</v>
      </c>
      <c r="BW78" s="20">
        <v>0.8</v>
      </c>
      <c r="BX78" s="20">
        <v>0</v>
      </c>
      <c r="BY78" s="20">
        <v>0</v>
      </c>
      <c r="BZ78" s="20">
        <v>0</v>
      </c>
      <c r="CA78" s="20" t="s">
        <v>118</v>
      </c>
      <c r="CB78" s="20">
        <v>0</v>
      </c>
      <c r="CC78" s="20">
        <v>0</v>
      </c>
      <c r="CD78" s="20">
        <v>0</v>
      </c>
      <c r="CE78" s="20">
        <v>0</v>
      </c>
      <c r="CF78" s="20">
        <v>0</v>
      </c>
      <c r="CG78" s="20">
        <v>0</v>
      </c>
      <c r="CH78" s="20">
        <v>0</v>
      </c>
      <c r="CI78" s="20">
        <v>0</v>
      </c>
      <c r="CJ78" s="20">
        <v>0</v>
      </c>
      <c r="CK78" s="20"/>
      <c r="CL78" s="1">
        <v>7471214.3190090861</v>
      </c>
      <c r="CM78">
        <v>3.0923886007400765</v>
      </c>
      <c r="CN78">
        <v>509557276.59563255</v>
      </c>
      <c r="CO78" s="1">
        <v>210.90937112582864</v>
      </c>
      <c r="CP78" s="1">
        <v>251.40397038198773</v>
      </c>
      <c r="CQ78">
        <v>81.297664310954076</v>
      </c>
      <c r="CS78" s="33" t="s">
        <v>1536</v>
      </c>
    </row>
    <row r="79" spans="1:97">
      <c r="A79" s="20" t="s">
        <v>102</v>
      </c>
      <c r="B79" s="20" t="s">
        <v>123</v>
      </c>
      <c r="C79" s="20" t="s">
        <v>102</v>
      </c>
      <c r="D79" s="20">
        <v>0</v>
      </c>
      <c r="E79" s="21" t="s">
        <v>354</v>
      </c>
      <c r="F79" s="22" t="s">
        <v>431</v>
      </c>
      <c r="G79" s="28" t="s">
        <v>432</v>
      </c>
      <c r="H79" s="20" t="s">
        <v>118</v>
      </c>
      <c r="I79" s="20" t="s">
        <v>118</v>
      </c>
      <c r="J79" s="20" t="s">
        <v>118</v>
      </c>
      <c r="K79" s="20" t="s">
        <v>118</v>
      </c>
      <c r="L79" s="20" t="s">
        <v>118</v>
      </c>
      <c r="M79" s="20" t="s">
        <v>118</v>
      </c>
      <c r="N79" s="24" t="s">
        <v>118</v>
      </c>
      <c r="O79" s="70" t="s">
        <v>118</v>
      </c>
      <c r="P79" s="24"/>
      <c r="Q79" s="24" t="s">
        <v>118</v>
      </c>
      <c r="R79" s="70" t="s">
        <v>118</v>
      </c>
      <c r="S79" s="33">
        <v>0</v>
      </c>
      <c r="T79" s="33">
        <v>0</v>
      </c>
      <c r="U79" s="33">
        <v>0</v>
      </c>
      <c r="V79" s="33" t="e">
        <v>#VALUE!</v>
      </c>
      <c r="W79" s="33"/>
      <c r="X79" s="24"/>
      <c r="Y79" s="20" t="s">
        <v>118</v>
      </c>
      <c r="Z79" s="20" t="s">
        <v>118</v>
      </c>
      <c r="AA79" s="20" t="s">
        <v>118</v>
      </c>
      <c r="AB79" s="20" t="s">
        <v>118</v>
      </c>
      <c r="AC79" s="20" t="s">
        <v>118</v>
      </c>
      <c r="AD79" s="20" t="s">
        <v>398</v>
      </c>
      <c r="AE79" s="20" t="s">
        <v>115</v>
      </c>
      <c r="AF79" s="20" t="s">
        <v>122</v>
      </c>
      <c r="AG79" s="20" t="s">
        <v>433</v>
      </c>
      <c r="AH79" s="25">
        <v>34454300</v>
      </c>
      <c r="AI79" s="25">
        <v>35615500</v>
      </c>
      <c r="AJ79" s="25">
        <v>36803400</v>
      </c>
      <c r="AK79" s="25">
        <v>38016700</v>
      </c>
      <c r="AL79" s="25">
        <v>39255500</v>
      </c>
      <c r="AM79" s="25">
        <v>2.8919999999999999</v>
      </c>
      <c r="AN79" s="25">
        <v>2.8919999999999999</v>
      </c>
      <c r="AO79" s="25">
        <v>2.8919999999999999</v>
      </c>
      <c r="AP79" s="25">
        <v>2.8919999999999999</v>
      </c>
      <c r="AQ79" s="25">
        <v>2.8919999999999999</v>
      </c>
      <c r="AR79" s="25">
        <v>100</v>
      </c>
      <c r="AS79" s="25">
        <v>100</v>
      </c>
      <c r="AT79" s="25">
        <v>100</v>
      </c>
      <c r="AU79" s="25">
        <v>100</v>
      </c>
      <c r="AV79" s="25">
        <v>100</v>
      </c>
      <c r="AW79" s="25">
        <v>996418.35599999991</v>
      </c>
      <c r="AX79" s="25">
        <v>1030000.2599999999</v>
      </c>
      <c r="AY79" s="25">
        <v>1064354.328</v>
      </c>
      <c r="AZ79" s="25">
        <v>1099442.9639999999</v>
      </c>
      <c r="BA79" s="25">
        <v>1135269.0599999998</v>
      </c>
      <c r="BB79" s="25">
        <v>996418.35599999991</v>
      </c>
      <c r="BC79" s="25">
        <v>1030000.2599999999</v>
      </c>
      <c r="BD79" s="25">
        <v>1064354.328</v>
      </c>
      <c r="BE79" s="25">
        <v>1099442.9639999999</v>
      </c>
      <c r="BF79" s="25">
        <v>1135269.0599999998</v>
      </c>
      <c r="BG79" s="20"/>
      <c r="BH79" s="26">
        <v>36.195846020073439</v>
      </c>
      <c r="BI79" s="26">
        <v>36.195846020073439</v>
      </c>
      <c r="BJ79" s="26">
        <v>36.195846020073439</v>
      </c>
      <c r="BK79" s="26">
        <v>36.195846020073439</v>
      </c>
      <c r="BL79" s="26"/>
      <c r="BM79" s="20"/>
      <c r="BN79" s="60">
        <v>36.195846020073439</v>
      </c>
      <c r="BO79" s="20"/>
      <c r="BP79" s="20">
        <v>3.5</v>
      </c>
      <c r="BQ79" s="20">
        <v>6</v>
      </c>
      <c r="BR79" s="20">
        <v>0</v>
      </c>
      <c r="BS79" s="20">
        <v>1</v>
      </c>
      <c r="BT79" s="20">
        <v>4</v>
      </c>
      <c r="BU79" s="20">
        <v>0</v>
      </c>
      <c r="BV79" s="20">
        <v>0</v>
      </c>
      <c r="BW79" s="20">
        <v>0</v>
      </c>
      <c r="BX79" s="20">
        <v>0</v>
      </c>
      <c r="BY79" s="20">
        <v>0</v>
      </c>
      <c r="BZ79" s="20">
        <v>0</v>
      </c>
      <c r="CA79" s="20" t="s">
        <v>118</v>
      </c>
      <c r="CB79" s="20">
        <v>0</v>
      </c>
      <c r="CC79" s="20">
        <v>0</v>
      </c>
      <c r="CD79" s="20">
        <v>0</v>
      </c>
      <c r="CE79" s="20">
        <v>0</v>
      </c>
      <c r="CF79" s="20">
        <v>0</v>
      </c>
      <c r="CG79" s="20">
        <v>0</v>
      </c>
      <c r="CH79" s="20">
        <v>0</v>
      </c>
      <c r="CI79" s="20">
        <v>0</v>
      </c>
      <c r="CJ79" s="20">
        <v>0</v>
      </c>
      <c r="CK79" s="20"/>
      <c r="CL79" s="1" t="e">
        <v>#VALUE!</v>
      </c>
      <c r="CM79" t="e">
        <v>#VALUE!</v>
      </c>
      <c r="CN79" t="e">
        <v>#VALUE!</v>
      </c>
      <c r="CO79" s="1" t="e">
        <v>#VALUE!</v>
      </c>
      <c r="CP79" s="1" t="e">
        <v>#VALUE!</v>
      </c>
      <c r="CQ79" t="e">
        <v>#VALUE!</v>
      </c>
      <c r="CS79" s="33" t="s">
        <v>1536</v>
      </c>
    </row>
    <row r="80" spans="1:97">
      <c r="A80" s="20" t="s">
        <v>102</v>
      </c>
      <c r="B80" s="20" t="s">
        <v>123</v>
      </c>
      <c r="C80" s="20" t="s">
        <v>102</v>
      </c>
      <c r="D80" s="20" t="s">
        <v>381</v>
      </c>
      <c r="E80" s="21" t="s">
        <v>354</v>
      </c>
      <c r="F80" s="22" t="s">
        <v>434</v>
      </c>
      <c r="G80" s="28" t="s">
        <v>435</v>
      </c>
      <c r="H80" s="20" t="s">
        <v>118</v>
      </c>
      <c r="I80" s="20" t="s">
        <v>118</v>
      </c>
      <c r="J80" s="20" t="s">
        <v>118</v>
      </c>
      <c r="K80" s="20" t="s">
        <v>118</v>
      </c>
      <c r="L80" s="20" t="s">
        <v>118</v>
      </c>
      <c r="M80" s="20" t="s">
        <v>118</v>
      </c>
      <c r="N80" s="24" t="s">
        <v>118</v>
      </c>
      <c r="O80" s="70" t="s">
        <v>118</v>
      </c>
      <c r="P80" s="24"/>
      <c r="Q80" s="24" t="s">
        <v>118</v>
      </c>
      <c r="R80" s="70" t="s">
        <v>118</v>
      </c>
      <c r="S80" s="33">
        <v>0</v>
      </c>
      <c r="T80" s="33">
        <v>0</v>
      </c>
      <c r="U80" s="33">
        <v>0</v>
      </c>
      <c r="V80" s="33" t="e">
        <v>#VALUE!</v>
      </c>
      <c r="W80" s="33"/>
      <c r="X80" s="24"/>
      <c r="Y80" s="20" t="s">
        <v>118</v>
      </c>
      <c r="Z80" s="20" t="s">
        <v>118</v>
      </c>
      <c r="AA80" s="20" t="s">
        <v>118</v>
      </c>
      <c r="AB80" s="20" t="s">
        <v>118</v>
      </c>
      <c r="AC80" s="20" t="s">
        <v>118</v>
      </c>
      <c r="AD80" s="20" t="s">
        <v>398</v>
      </c>
      <c r="AE80" s="20" t="s">
        <v>115</v>
      </c>
      <c r="AF80" s="20">
        <v>0</v>
      </c>
      <c r="AG80" s="20" t="e">
        <v>#N/A</v>
      </c>
      <c r="AH80" s="25" t="s">
        <v>118</v>
      </c>
      <c r="AI80" s="25" t="s">
        <v>118</v>
      </c>
      <c r="AJ80" s="25" t="s">
        <v>118</v>
      </c>
      <c r="AK80" s="25" t="s">
        <v>118</v>
      </c>
      <c r="AL80" s="25" t="s">
        <v>118</v>
      </c>
      <c r="AM80" s="25" t="s">
        <v>118</v>
      </c>
      <c r="AN80" s="25" t="s">
        <v>118</v>
      </c>
      <c r="AO80" s="25" t="s">
        <v>118</v>
      </c>
      <c r="AP80" s="25" t="s">
        <v>118</v>
      </c>
      <c r="AQ80" s="25" t="s">
        <v>118</v>
      </c>
      <c r="AR80" s="25" t="s">
        <v>118</v>
      </c>
      <c r="AS80" s="25" t="s">
        <v>118</v>
      </c>
      <c r="AT80" s="25" t="s">
        <v>118</v>
      </c>
      <c r="AU80" s="25" t="s">
        <v>118</v>
      </c>
      <c r="AV80" s="25" t="s">
        <v>118</v>
      </c>
      <c r="AW80" s="25" t="s">
        <v>118</v>
      </c>
      <c r="AX80" s="25" t="s">
        <v>118</v>
      </c>
      <c r="AY80" s="25" t="s">
        <v>118</v>
      </c>
      <c r="AZ80" s="25" t="s">
        <v>118</v>
      </c>
      <c r="BA80" s="25" t="s">
        <v>118</v>
      </c>
      <c r="BB80" s="25" t="s">
        <v>118</v>
      </c>
      <c r="BC80" s="25" t="s">
        <v>118</v>
      </c>
      <c r="BD80" s="25" t="s">
        <v>118</v>
      </c>
      <c r="BE80" s="25" t="s">
        <v>118</v>
      </c>
      <c r="BF80" s="25" t="s">
        <v>118</v>
      </c>
      <c r="BG80" s="20"/>
      <c r="BH80" s="26" t="s">
        <v>118</v>
      </c>
      <c r="BI80" s="26" t="s">
        <v>118</v>
      </c>
      <c r="BJ80" s="26" t="s">
        <v>118</v>
      </c>
      <c r="BK80" s="26" t="s">
        <v>118</v>
      </c>
      <c r="BL80" s="26"/>
      <c r="BM80" s="20"/>
      <c r="BN80" s="60">
        <v>0</v>
      </c>
      <c r="BO80" s="20"/>
      <c r="BP80" s="20">
        <v>3.5</v>
      </c>
      <c r="BQ80" s="20">
        <v>6</v>
      </c>
      <c r="BR80" s="20">
        <v>0</v>
      </c>
      <c r="BS80" s="20">
        <v>1</v>
      </c>
      <c r="BT80" s="20">
        <v>4</v>
      </c>
      <c r="BU80" s="20">
        <v>0</v>
      </c>
      <c r="BV80" s="20">
        <v>0</v>
      </c>
      <c r="BW80" s="20">
        <v>0</v>
      </c>
      <c r="BX80" s="20">
        <v>0</v>
      </c>
      <c r="BY80" s="20">
        <v>0</v>
      </c>
      <c r="BZ80" s="20">
        <v>0</v>
      </c>
      <c r="CA80" s="20" t="s">
        <v>118</v>
      </c>
      <c r="CB80" s="20">
        <v>0</v>
      </c>
      <c r="CC80" s="20">
        <v>0</v>
      </c>
      <c r="CD80" s="20">
        <v>0</v>
      </c>
      <c r="CE80" s="20">
        <v>0</v>
      </c>
      <c r="CF80" s="20">
        <v>0</v>
      </c>
      <c r="CG80" s="20">
        <v>0</v>
      </c>
      <c r="CH80" s="20">
        <v>0</v>
      </c>
      <c r="CI80" s="20">
        <v>0</v>
      </c>
      <c r="CJ80" s="20">
        <v>0</v>
      </c>
      <c r="CK80" s="20"/>
      <c r="CL80" s="1" t="e">
        <v>#VALUE!</v>
      </c>
      <c r="CM80" t="e">
        <v>#VALUE!</v>
      </c>
      <c r="CN80" t="e">
        <v>#VALUE!</v>
      </c>
      <c r="CO80" s="1" t="e">
        <v>#VALUE!</v>
      </c>
      <c r="CP80" s="1" t="e">
        <v>#VALUE!</v>
      </c>
      <c r="CQ80" t="e">
        <v>#VALUE!</v>
      </c>
      <c r="CS80" s="33" t="s">
        <v>1536</v>
      </c>
    </row>
    <row r="81" spans="1:97">
      <c r="A81" s="20" t="s">
        <v>102</v>
      </c>
      <c r="B81" s="20" t="s">
        <v>102</v>
      </c>
      <c r="C81" s="20" t="s">
        <v>102</v>
      </c>
      <c r="D81" s="20">
        <v>0</v>
      </c>
      <c r="E81" s="21" t="s">
        <v>354</v>
      </c>
      <c r="F81" s="22" t="s">
        <v>436</v>
      </c>
      <c r="G81" s="28" t="s">
        <v>437</v>
      </c>
      <c r="H81" s="20" t="s">
        <v>164</v>
      </c>
      <c r="I81" s="20" t="s">
        <v>438</v>
      </c>
      <c r="J81" s="20" t="s">
        <v>155</v>
      </c>
      <c r="K81" s="20" t="s">
        <v>439</v>
      </c>
      <c r="L81" s="20" t="s">
        <v>440</v>
      </c>
      <c r="M81" s="20" t="s">
        <v>441</v>
      </c>
      <c r="N81" s="20">
        <v>0</v>
      </c>
      <c r="O81" s="33">
        <v>0.7</v>
      </c>
      <c r="P81" s="20"/>
      <c r="Q81" s="20">
        <v>0</v>
      </c>
      <c r="R81" s="33">
        <v>3</v>
      </c>
      <c r="S81" s="33">
        <v>0</v>
      </c>
      <c r="T81" s="33">
        <v>0</v>
      </c>
      <c r="U81" s="33">
        <v>0</v>
      </c>
      <c r="V81" s="33" t="b">
        <v>0</v>
      </c>
      <c r="W81" s="33"/>
      <c r="X81" s="20"/>
      <c r="Y81" s="20" t="s">
        <v>158</v>
      </c>
      <c r="Z81" s="20" t="s">
        <v>429</v>
      </c>
      <c r="AA81" s="20" t="s">
        <v>148</v>
      </c>
      <c r="AB81" s="20">
        <v>4.2857099999999999</v>
      </c>
      <c r="AC81" s="20">
        <v>0</v>
      </c>
      <c r="AD81" s="20" t="s">
        <v>395</v>
      </c>
      <c r="AE81" s="20" t="s">
        <v>115</v>
      </c>
      <c r="AF81" s="20" t="s">
        <v>122</v>
      </c>
      <c r="AG81" s="20" t="s">
        <v>442</v>
      </c>
      <c r="AH81" s="25">
        <v>7129300</v>
      </c>
      <c r="AI81" s="25">
        <v>7270400</v>
      </c>
      <c r="AJ81" s="25">
        <v>7409400</v>
      </c>
      <c r="AK81" s="25">
        <v>7545300</v>
      </c>
      <c r="AL81" s="25">
        <v>7675400</v>
      </c>
      <c r="AM81" s="25">
        <v>0.39200000000000018</v>
      </c>
      <c r="AN81" s="25">
        <v>0.39200000000000018</v>
      </c>
      <c r="AO81" s="25">
        <v>0.39200000000000018</v>
      </c>
      <c r="AP81" s="25">
        <v>0.39200000000000018</v>
      </c>
      <c r="AQ81" s="25">
        <v>0.39200000000000018</v>
      </c>
      <c r="AR81" s="25">
        <v>100</v>
      </c>
      <c r="AS81" s="25">
        <v>100</v>
      </c>
      <c r="AT81" s="25">
        <v>100</v>
      </c>
      <c r="AU81" s="25">
        <v>100</v>
      </c>
      <c r="AV81" s="25">
        <v>100</v>
      </c>
      <c r="AW81" s="25">
        <v>27946.856000000011</v>
      </c>
      <c r="AX81" s="25">
        <v>28499.968000000012</v>
      </c>
      <c r="AY81" s="25">
        <v>29044.848000000013</v>
      </c>
      <c r="AZ81" s="25">
        <v>29577.576000000012</v>
      </c>
      <c r="BA81" s="25">
        <v>30087.568000000014</v>
      </c>
      <c r="BB81" s="25">
        <v>27946.856000000011</v>
      </c>
      <c r="BC81" s="25">
        <v>28499.968000000012</v>
      </c>
      <c r="BD81" s="25">
        <v>29044.848000000013</v>
      </c>
      <c r="BE81" s="25">
        <v>29577.576000000012</v>
      </c>
      <c r="BF81" s="25">
        <v>30087.568000000014</v>
      </c>
      <c r="BG81" s="20"/>
      <c r="BH81" s="26">
        <v>12.887247752786616</v>
      </c>
      <c r="BI81" s="26">
        <v>12.887247752786616</v>
      </c>
      <c r="BJ81" s="26">
        <v>12.887247752786616</v>
      </c>
      <c r="BK81" s="26">
        <v>12.887247752786616</v>
      </c>
      <c r="BL81" s="26"/>
      <c r="BM81" s="20"/>
      <c r="BN81" s="60">
        <v>12.887247752786616</v>
      </c>
      <c r="BO81" s="20"/>
      <c r="BP81" s="20">
        <v>5</v>
      </c>
      <c r="BQ81" s="20">
        <v>6</v>
      </c>
      <c r="BR81" s="20">
        <v>0</v>
      </c>
      <c r="BS81" s="20">
        <v>3.5</v>
      </c>
      <c r="BT81" s="20">
        <v>3.5</v>
      </c>
      <c r="BU81" s="20">
        <v>0</v>
      </c>
      <c r="BV81" s="20">
        <v>0.8</v>
      </c>
      <c r="BW81" s="20">
        <v>0.8</v>
      </c>
      <c r="BX81" s="20">
        <v>0</v>
      </c>
      <c r="BY81" s="20">
        <v>0</v>
      </c>
      <c r="BZ81" s="20">
        <v>0</v>
      </c>
      <c r="CA81" s="20" t="s">
        <v>118</v>
      </c>
      <c r="CB81" s="20">
        <v>0</v>
      </c>
      <c r="CC81" s="20">
        <v>0</v>
      </c>
      <c r="CD81" s="20">
        <v>0</v>
      </c>
      <c r="CE81" s="20">
        <v>0</v>
      </c>
      <c r="CF81" s="20">
        <v>0</v>
      </c>
      <c r="CG81" s="20">
        <v>0</v>
      </c>
      <c r="CH81" s="20">
        <v>0</v>
      </c>
      <c r="CI81" s="20">
        <v>0</v>
      </c>
      <c r="CJ81" s="20">
        <v>0</v>
      </c>
      <c r="CK81" s="20"/>
      <c r="CL81" s="1">
        <v>19562.799200000005</v>
      </c>
      <c r="CM81">
        <v>0.7</v>
      </c>
      <c r="CN81">
        <v>83840.568000000028</v>
      </c>
      <c r="CO81" s="1">
        <v>3</v>
      </c>
      <c r="CP81" s="1">
        <v>3.5759999999999996</v>
      </c>
      <c r="CQ81">
        <v>5.1085714285714285</v>
      </c>
      <c r="CS81" s="33" t="s">
        <v>1536</v>
      </c>
    </row>
    <row r="82" spans="1:97">
      <c r="A82" s="20" t="s">
        <v>102</v>
      </c>
      <c r="B82" s="20" t="s">
        <v>123</v>
      </c>
      <c r="C82" s="20" t="s">
        <v>102</v>
      </c>
      <c r="D82" s="20" t="s">
        <v>381</v>
      </c>
      <c r="E82" s="21" t="s">
        <v>354</v>
      </c>
      <c r="F82" s="22" t="s">
        <v>443</v>
      </c>
      <c r="G82" s="28" t="s">
        <v>444</v>
      </c>
      <c r="H82" s="20" t="s">
        <v>118</v>
      </c>
      <c r="I82" s="20" t="s">
        <v>118</v>
      </c>
      <c r="J82" s="20" t="s">
        <v>118</v>
      </c>
      <c r="K82" s="20" t="s">
        <v>118</v>
      </c>
      <c r="L82" s="20" t="s">
        <v>118</v>
      </c>
      <c r="M82" s="20" t="s">
        <v>118</v>
      </c>
      <c r="N82" s="24" t="s">
        <v>118</v>
      </c>
      <c r="O82" s="70" t="s">
        <v>118</v>
      </c>
      <c r="P82" s="24"/>
      <c r="Q82" s="24" t="s">
        <v>118</v>
      </c>
      <c r="R82" s="70" t="s">
        <v>118</v>
      </c>
      <c r="S82" s="33">
        <v>0</v>
      </c>
      <c r="T82" s="33">
        <v>0</v>
      </c>
      <c r="U82" s="33">
        <v>0</v>
      </c>
      <c r="V82" s="33" t="e">
        <v>#VALUE!</v>
      </c>
      <c r="W82" s="33"/>
      <c r="X82" s="24"/>
      <c r="Y82" s="20" t="s">
        <v>118</v>
      </c>
      <c r="Z82" s="20" t="s">
        <v>118</v>
      </c>
      <c r="AA82" s="20" t="s">
        <v>118</v>
      </c>
      <c r="AB82" s="20" t="s">
        <v>118</v>
      </c>
      <c r="AC82" s="20" t="s">
        <v>118</v>
      </c>
      <c r="AD82" s="20" t="s">
        <v>395</v>
      </c>
      <c r="AE82" s="20" t="s">
        <v>115</v>
      </c>
      <c r="AF82" s="20">
        <v>0</v>
      </c>
      <c r="AG82" s="20" t="e">
        <v>#N/A</v>
      </c>
      <c r="AH82" s="25" t="s">
        <v>118</v>
      </c>
      <c r="AI82" s="25" t="s">
        <v>118</v>
      </c>
      <c r="AJ82" s="25" t="s">
        <v>118</v>
      </c>
      <c r="AK82" s="25" t="s">
        <v>118</v>
      </c>
      <c r="AL82" s="25" t="s">
        <v>118</v>
      </c>
      <c r="AM82" s="25" t="s">
        <v>118</v>
      </c>
      <c r="AN82" s="25" t="s">
        <v>118</v>
      </c>
      <c r="AO82" s="25" t="s">
        <v>118</v>
      </c>
      <c r="AP82" s="25" t="s">
        <v>118</v>
      </c>
      <c r="AQ82" s="25" t="s">
        <v>118</v>
      </c>
      <c r="AR82" s="25" t="s">
        <v>118</v>
      </c>
      <c r="AS82" s="25" t="s">
        <v>118</v>
      </c>
      <c r="AT82" s="25" t="s">
        <v>118</v>
      </c>
      <c r="AU82" s="25" t="s">
        <v>118</v>
      </c>
      <c r="AV82" s="25" t="s">
        <v>118</v>
      </c>
      <c r="AW82" s="25" t="s">
        <v>118</v>
      </c>
      <c r="AX82" s="25" t="s">
        <v>118</v>
      </c>
      <c r="AY82" s="25" t="s">
        <v>118</v>
      </c>
      <c r="AZ82" s="25" t="s">
        <v>118</v>
      </c>
      <c r="BA82" s="25" t="s">
        <v>118</v>
      </c>
      <c r="BB82" s="25" t="s">
        <v>118</v>
      </c>
      <c r="BC82" s="25" t="s">
        <v>118</v>
      </c>
      <c r="BD82" s="25" t="s">
        <v>118</v>
      </c>
      <c r="BE82" s="25" t="s">
        <v>118</v>
      </c>
      <c r="BF82" s="25" t="s">
        <v>118</v>
      </c>
      <c r="BG82" s="20"/>
      <c r="BH82" s="26" t="s">
        <v>118</v>
      </c>
      <c r="BI82" s="26" t="s">
        <v>118</v>
      </c>
      <c r="BJ82" s="26" t="s">
        <v>118</v>
      </c>
      <c r="BK82" s="26" t="s">
        <v>118</v>
      </c>
      <c r="BL82" s="26"/>
      <c r="BM82" s="20"/>
      <c r="BN82" s="60">
        <v>0</v>
      </c>
      <c r="BO82" s="20"/>
      <c r="BP82" s="20">
        <v>5</v>
      </c>
      <c r="BQ82" s="20">
        <v>6</v>
      </c>
      <c r="BR82" s="20">
        <v>0</v>
      </c>
      <c r="BS82" s="20">
        <v>3.5</v>
      </c>
      <c r="BT82" s="20">
        <v>3.5</v>
      </c>
      <c r="BU82" s="20">
        <v>0</v>
      </c>
      <c r="BV82" s="20">
        <v>0.8</v>
      </c>
      <c r="BW82" s="20">
        <v>0.8</v>
      </c>
      <c r="BX82" s="20">
        <v>0</v>
      </c>
      <c r="BY82" s="20">
        <v>0</v>
      </c>
      <c r="BZ82" s="20">
        <v>0</v>
      </c>
      <c r="CA82" s="20" t="s">
        <v>118</v>
      </c>
      <c r="CB82" s="20">
        <v>0</v>
      </c>
      <c r="CC82" s="20">
        <v>0</v>
      </c>
      <c r="CD82" s="20">
        <v>0</v>
      </c>
      <c r="CE82" s="20">
        <v>0</v>
      </c>
      <c r="CF82" s="20">
        <v>0</v>
      </c>
      <c r="CG82" s="20">
        <v>0</v>
      </c>
      <c r="CH82" s="20">
        <v>0</v>
      </c>
      <c r="CI82" s="20">
        <v>0</v>
      </c>
      <c r="CJ82" s="20">
        <v>0</v>
      </c>
      <c r="CK82" s="20"/>
      <c r="CL82" s="1" t="e">
        <v>#VALUE!</v>
      </c>
      <c r="CM82" t="e">
        <v>#VALUE!</v>
      </c>
      <c r="CN82" t="e">
        <v>#VALUE!</v>
      </c>
      <c r="CO82" s="1" t="e">
        <v>#VALUE!</v>
      </c>
      <c r="CP82" s="1" t="e">
        <v>#VALUE!</v>
      </c>
      <c r="CQ82" t="e">
        <v>#VALUE!</v>
      </c>
      <c r="CS82" s="33" t="s">
        <v>1536</v>
      </c>
    </row>
    <row r="83" spans="1:97">
      <c r="A83" s="20" t="s">
        <v>102</v>
      </c>
      <c r="B83" s="20" t="s">
        <v>102</v>
      </c>
      <c r="C83" s="20" t="s">
        <v>102</v>
      </c>
      <c r="D83" s="20">
        <v>0</v>
      </c>
      <c r="E83" s="21" t="s">
        <v>354</v>
      </c>
      <c r="F83" s="22" t="s">
        <v>445</v>
      </c>
      <c r="G83" s="37" t="s">
        <v>446</v>
      </c>
      <c r="H83" s="20" t="s">
        <v>153</v>
      </c>
      <c r="I83" s="20" t="s">
        <v>234</v>
      </c>
      <c r="J83" s="20" t="s">
        <v>305</v>
      </c>
      <c r="K83" s="20" t="s">
        <v>447</v>
      </c>
      <c r="L83" s="20" t="s">
        <v>446</v>
      </c>
      <c r="M83" s="20" t="s">
        <v>111</v>
      </c>
      <c r="N83" s="20">
        <v>0</v>
      </c>
      <c r="O83" s="33">
        <v>0.158</v>
      </c>
      <c r="P83" s="20"/>
      <c r="Q83" s="20">
        <v>0</v>
      </c>
      <c r="R83" s="33">
        <v>1.244</v>
      </c>
      <c r="S83" s="33" t="e">
        <v>#N/A</v>
      </c>
      <c r="T83" s="33" t="e">
        <v>#N/A</v>
      </c>
      <c r="U83" s="33" t="e">
        <v>#N/A</v>
      </c>
      <c r="V83" s="33" t="e">
        <v>#N/A</v>
      </c>
      <c r="W83" s="33"/>
      <c r="X83" s="20"/>
      <c r="Y83" s="20" t="s">
        <v>112</v>
      </c>
      <c r="Z83" s="20" t="s">
        <v>353</v>
      </c>
      <c r="AA83" s="20" t="s">
        <v>148</v>
      </c>
      <c r="AB83" s="20">
        <v>7.8734200000000003</v>
      </c>
      <c r="AC83" s="20">
        <v>0</v>
      </c>
      <c r="AD83" s="20" t="s">
        <v>448</v>
      </c>
      <c r="AE83" s="20" t="s">
        <v>115</v>
      </c>
      <c r="AF83" s="20" t="s">
        <v>116</v>
      </c>
      <c r="AG83" s="20" t="e">
        <v>#N/A</v>
      </c>
      <c r="AH83" s="25">
        <v>8053337.0625121957</v>
      </c>
      <c r="AI83" s="25">
        <v>8252257.9062500009</v>
      </c>
      <c r="AJ83" s="25">
        <v>8467264.3593714293</v>
      </c>
      <c r="AK83" s="25">
        <v>8710853.0781294126</v>
      </c>
      <c r="AL83" s="25">
        <v>8892012.4687444437</v>
      </c>
      <c r="AM83" s="25">
        <v>100</v>
      </c>
      <c r="AN83" s="25">
        <v>100</v>
      </c>
      <c r="AO83" s="25">
        <v>100</v>
      </c>
      <c r="AP83" s="25">
        <v>100</v>
      </c>
      <c r="AQ83" s="25">
        <v>100</v>
      </c>
      <c r="AR83" s="25">
        <v>41</v>
      </c>
      <c r="AS83" s="25">
        <v>60</v>
      </c>
      <c r="AT83" s="25">
        <v>70</v>
      </c>
      <c r="AU83" s="25">
        <v>85</v>
      </c>
      <c r="AV83" s="25">
        <v>90</v>
      </c>
      <c r="AW83" s="25">
        <v>3301868.19563</v>
      </c>
      <c r="AX83" s="25">
        <v>4951354.7437500004</v>
      </c>
      <c r="AY83" s="25">
        <v>5927085.0515599996</v>
      </c>
      <c r="AZ83" s="25">
        <v>7404225.1164100002</v>
      </c>
      <c r="BA83" s="25">
        <v>8002811.2218699995</v>
      </c>
      <c r="BB83" s="25">
        <v>8053337.0625121957</v>
      </c>
      <c r="BC83" s="25">
        <v>8252257.9062500009</v>
      </c>
      <c r="BD83" s="25">
        <v>8467264.3593714293</v>
      </c>
      <c r="BE83" s="25">
        <v>8710853.0781294126</v>
      </c>
      <c r="BF83" s="25">
        <v>8892012.4687444437</v>
      </c>
      <c r="BG83" s="20"/>
      <c r="BH83" s="26">
        <v>0</v>
      </c>
      <c r="BI83" s="26">
        <v>0</v>
      </c>
      <c r="BJ83" s="26">
        <v>0</v>
      </c>
      <c r="BK83" s="26">
        <v>0</v>
      </c>
      <c r="BL83" s="26">
        <v>1.244</v>
      </c>
      <c r="BM83" s="20" t="s">
        <v>449</v>
      </c>
      <c r="BN83" s="60">
        <v>1.244</v>
      </c>
      <c r="BO83" s="20"/>
      <c r="BP83" s="20">
        <v>5</v>
      </c>
      <c r="BQ83" s="20">
        <v>6</v>
      </c>
      <c r="BR83" s="20">
        <v>0</v>
      </c>
      <c r="BS83" s="20">
        <v>3.5</v>
      </c>
      <c r="BT83" s="20">
        <v>3.5</v>
      </c>
      <c r="BU83" s="20">
        <v>0</v>
      </c>
      <c r="BV83" s="20">
        <v>0.8</v>
      </c>
      <c r="BW83" s="20">
        <v>0.8</v>
      </c>
      <c r="BX83" s="20">
        <v>0</v>
      </c>
      <c r="BY83" s="20">
        <v>0</v>
      </c>
      <c r="BZ83" s="20">
        <v>0</v>
      </c>
      <c r="CA83" s="20" t="s">
        <v>118</v>
      </c>
      <c r="CB83" s="20">
        <v>0</v>
      </c>
      <c r="CC83" s="20">
        <v>0</v>
      </c>
      <c r="CD83" s="20">
        <v>0</v>
      </c>
      <c r="CE83" s="20">
        <v>0</v>
      </c>
      <c r="CF83" s="20">
        <v>0</v>
      </c>
      <c r="CG83" s="20">
        <v>0</v>
      </c>
      <c r="CH83" s="20">
        <v>0</v>
      </c>
      <c r="CI83" s="20">
        <v>0</v>
      </c>
      <c r="CJ83" s="20">
        <v>0</v>
      </c>
      <c r="CK83" s="20"/>
      <c r="CL83" s="1">
        <v>1272427.2558769269</v>
      </c>
      <c r="CM83">
        <v>0.158</v>
      </c>
      <c r="CN83">
        <v>10018351.305765171</v>
      </c>
      <c r="CO83" s="1">
        <v>1.244</v>
      </c>
      <c r="CP83" s="1">
        <v>1.5338520000000002</v>
      </c>
      <c r="CQ83">
        <v>9.7079240506329132</v>
      </c>
      <c r="CS83" s="33">
        <v>0</v>
      </c>
    </row>
    <row r="84" spans="1:97" ht="47.25">
      <c r="A84" s="20" t="s">
        <v>102</v>
      </c>
      <c r="B84" s="20" t="s">
        <v>123</v>
      </c>
      <c r="C84" s="20" t="s">
        <v>102</v>
      </c>
      <c r="D84" s="20">
        <v>0</v>
      </c>
      <c r="E84" s="21" t="s">
        <v>450</v>
      </c>
      <c r="F84" s="22" t="s">
        <v>451</v>
      </c>
      <c r="G84" s="28" t="s">
        <v>452</v>
      </c>
      <c r="H84" s="20" t="s">
        <v>118</v>
      </c>
      <c r="I84" s="20" t="s">
        <v>118</v>
      </c>
      <c r="J84" s="20" t="s">
        <v>118</v>
      </c>
      <c r="K84" s="20" t="s">
        <v>118</v>
      </c>
      <c r="L84" s="20" t="s">
        <v>118</v>
      </c>
      <c r="M84" s="20" t="s">
        <v>118</v>
      </c>
      <c r="N84" s="24" t="s">
        <v>118</v>
      </c>
      <c r="O84" s="70" t="s">
        <v>118</v>
      </c>
      <c r="P84" s="24"/>
      <c r="Q84" s="24" t="s">
        <v>118</v>
      </c>
      <c r="R84" s="70" t="s">
        <v>118</v>
      </c>
      <c r="S84" s="33">
        <v>0</v>
      </c>
      <c r="T84" s="33">
        <v>0</v>
      </c>
      <c r="U84" s="33">
        <v>0</v>
      </c>
      <c r="V84" s="33" t="e">
        <v>#VALUE!</v>
      </c>
      <c r="W84" s="33"/>
      <c r="X84" s="24"/>
      <c r="Y84" s="20" t="s">
        <v>118</v>
      </c>
      <c r="Z84" s="20" t="s">
        <v>118</v>
      </c>
      <c r="AA84" s="20" t="s">
        <v>118</v>
      </c>
      <c r="AB84" s="20" t="s">
        <v>118</v>
      </c>
      <c r="AC84" s="20" t="s">
        <v>118</v>
      </c>
      <c r="AD84" s="20">
        <v>0</v>
      </c>
      <c r="AE84" s="20">
        <v>0</v>
      </c>
      <c r="AF84" s="20" t="s">
        <v>122</v>
      </c>
      <c r="AG84" s="24" t="s">
        <v>453</v>
      </c>
      <c r="AH84" s="25">
        <v>40334</v>
      </c>
      <c r="AI84" s="25">
        <v>40334</v>
      </c>
      <c r="AJ84" s="25">
        <v>40334</v>
      </c>
      <c r="AK84" s="25">
        <v>40334</v>
      </c>
      <c r="AL84" s="25">
        <v>40334</v>
      </c>
      <c r="AM84" s="25">
        <v>100</v>
      </c>
      <c r="AN84" s="25">
        <v>100</v>
      </c>
      <c r="AO84" s="25">
        <v>100</v>
      </c>
      <c r="AP84" s="25">
        <v>100</v>
      </c>
      <c r="AQ84" s="25">
        <v>100</v>
      </c>
      <c r="AR84" s="25">
        <v>95</v>
      </c>
      <c r="AS84" s="25">
        <v>95</v>
      </c>
      <c r="AT84" s="25">
        <v>95</v>
      </c>
      <c r="AU84" s="25">
        <v>95</v>
      </c>
      <c r="AV84" s="25">
        <v>95</v>
      </c>
      <c r="AW84" s="25">
        <v>38317.299999999996</v>
      </c>
      <c r="AX84" s="25">
        <v>38317.299999999996</v>
      </c>
      <c r="AY84" s="25">
        <v>38317.299999999996</v>
      </c>
      <c r="AZ84" s="25">
        <v>38317.299999999996</v>
      </c>
      <c r="BA84" s="25">
        <v>38317.299999999996</v>
      </c>
      <c r="BB84" s="25">
        <v>40334</v>
      </c>
      <c r="BC84" s="25">
        <v>40334</v>
      </c>
      <c r="BD84" s="25">
        <v>40334</v>
      </c>
      <c r="BE84" s="25">
        <v>40334</v>
      </c>
      <c r="BF84" s="25">
        <v>40334</v>
      </c>
      <c r="BG84" s="20"/>
      <c r="BH84" s="26">
        <v>1.1510562787107304</v>
      </c>
      <c r="BI84" s="26">
        <v>1.1510562787107304</v>
      </c>
      <c r="BJ84" s="26">
        <v>1.1510562787107304</v>
      </c>
      <c r="BK84" s="26">
        <v>1.1510562787107304</v>
      </c>
      <c r="BL84" s="26"/>
      <c r="BM84" s="20"/>
      <c r="BN84" s="60">
        <v>1.1510562787107304</v>
      </c>
      <c r="BO84" s="20"/>
      <c r="BP84" s="20">
        <v>4.5</v>
      </c>
      <c r="BQ84" s="20">
        <v>4.5</v>
      </c>
      <c r="BR84" s="20">
        <v>0</v>
      </c>
      <c r="BS84" s="20">
        <v>8</v>
      </c>
      <c r="BT84" s="20">
        <v>5</v>
      </c>
      <c r="BU84" s="20">
        <v>0</v>
      </c>
      <c r="BV84" s="20">
        <v>3.5</v>
      </c>
      <c r="BW84" s="20">
        <v>3.5</v>
      </c>
      <c r="BX84" s="20">
        <v>0</v>
      </c>
      <c r="BY84" s="20">
        <v>0</v>
      </c>
      <c r="BZ84" s="20">
        <v>0</v>
      </c>
      <c r="CA84" s="20" t="s">
        <v>118</v>
      </c>
      <c r="CB84" s="20">
        <v>0</v>
      </c>
      <c r="CC84" s="20">
        <v>0</v>
      </c>
      <c r="CD84" s="20">
        <v>0</v>
      </c>
      <c r="CE84" s="20">
        <v>0</v>
      </c>
      <c r="CF84" s="20">
        <v>0</v>
      </c>
      <c r="CG84" s="20">
        <v>0</v>
      </c>
      <c r="CH84" s="20">
        <v>0</v>
      </c>
      <c r="CI84" s="20">
        <v>0</v>
      </c>
      <c r="CJ84" s="20">
        <v>0</v>
      </c>
      <c r="CK84" s="20"/>
      <c r="CL84" s="1" t="e">
        <v>#VALUE!</v>
      </c>
      <c r="CM84" t="e">
        <v>#VALUE!</v>
      </c>
      <c r="CN84" t="e">
        <v>#VALUE!</v>
      </c>
      <c r="CO84" s="1" t="e">
        <v>#VALUE!</v>
      </c>
      <c r="CP84" s="1" t="e">
        <v>#VALUE!</v>
      </c>
      <c r="CQ84" t="e">
        <v>#VALUE!</v>
      </c>
      <c r="CS84" s="33" t="s">
        <v>1537</v>
      </c>
    </row>
    <row r="85" spans="1:97">
      <c r="A85" s="20" t="s">
        <v>102</v>
      </c>
      <c r="B85" s="20" t="s">
        <v>102</v>
      </c>
      <c r="C85" s="20" t="s">
        <v>102</v>
      </c>
      <c r="D85" s="20">
        <v>0</v>
      </c>
      <c r="E85" s="21" t="s">
        <v>450</v>
      </c>
      <c r="F85" s="22" t="s">
        <v>454</v>
      </c>
      <c r="G85" s="28" t="s">
        <v>455</v>
      </c>
      <c r="H85" s="20" t="s">
        <v>164</v>
      </c>
      <c r="I85" s="20" t="s">
        <v>1480</v>
      </c>
      <c r="J85" s="20" t="s">
        <v>717</v>
      </c>
      <c r="K85" s="20" t="s">
        <v>1481</v>
      </c>
      <c r="L85" s="20" t="s">
        <v>1482</v>
      </c>
      <c r="M85" s="20" t="s">
        <v>1483</v>
      </c>
      <c r="N85" s="24">
        <v>7078.43</v>
      </c>
      <c r="O85" s="70">
        <v>0.47073353681261665</v>
      </c>
      <c r="P85" s="24"/>
      <c r="Q85" s="24">
        <v>721777</v>
      </c>
      <c r="R85" s="70">
        <v>48</v>
      </c>
      <c r="S85" s="33" t="s">
        <v>1448</v>
      </c>
      <c r="T85" s="33">
        <v>22.53</v>
      </c>
      <c r="U85" s="33">
        <v>20.286999999999999</v>
      </c>
      <c r="V85" s="33" t="b">
        <v>0</v>
      </c>
      <c r="W85" s="33"/>
      <c r="X85" s="24"/>
      <c r="Y85" s="20">
        <v>1000</v>
      </c>
      <c r="Z85" s="20" t="s">
        <v>1484</v>
      </c>
      <c r="AA85" s="20" t="s">
        <v>148</v>
      </c>
      <c r="AB85" s="20">
        <v>101.96851561716369</v>
      </c>
      <c r="AC85" s="20">
        <v>101.96851561716369</v>
      </c>
      <c r="AD85" s="20" t="s">
        <v>456</v>
      </c>
      <c r="AE85" s="20" t="s">
        <v>115</v>
      </c>
      <c r="AF85" s="20" t="s">
        <v>487</v>
      </c>
      <c r="AG85" s="33" t="s">
        <v>1485</v>
      </c>
      <c r="AH85" s="30">
        <v>46037.103799266137</v>
      </c>
      <c r="AI85" s="30">
        <v>47029.106385962616</v>
      </c>
      <c r="AJ85" s="30">
        <v>48042.484538252953</v>
      </c>
      <c r="AK85" s="30">
        <v>49077.698854537375</v>
      </c>
      <c r="AL85" s="30">
        <v>50135.219858141165</v>
      </c>
      <c r="AM85" s="30">
        <v>100</v>
      </c>
      <c r="AN85" s="30">
        <v>100</v>
      </c>
      <c r="AO85" s="30">
        <v>100</v>
      </c>
      <c r="AP85" s="30">
        <v>100</v>
      </c>
      <c r="AQ85" s="30">
        <v>100</v>
      </c>
      <c r="AR85" s="30">
        <v>85</v>
      </c>
      <c r="AS85" s="30">
        <v>85</v>
      </c>
      <c r="AT85" s="30">
        <v>85</v>
      </c>
      <c r="AU85" s="30">
        <v>85</v>
      </c>
      <c r="AV85" s="30">
        <v>85</v>
      </c>
      <c r="AW85" s="38">
        <v>39131.538229376216</v>
      </c>
      <c r="AX85" s="38">
        <v>39974.740428068224</v>
      </c>
      <c r="AY85" s="38">
        <v>40836.11185751501</v>
      </c>
      <c r="AZ85" s="38">
        <v>41716.044026356765</v>
      </c>
      <c r="BA85" s="38">
        <v>42614.936879419991</v>
      </c>
      <c r="BB85" s="30">
        <v>46037.103799266137</v>
      </c>
      <c r="BC85" s="30">
        <v>47029.106385962616</v>
      </c>
      <c r="BD85" s="30">
        <v>48042.484538252953</v>
      </c>
      <c r="BE85" s="30">
        <v>49077.698854537375</v>
      </c>
      <c r="BF85" s="30">
        <v>50135.219858141165</v>
      </c>
      <c r="BG85" s="20" t="s">
        <v>1486</v>
      </c>
      <c r="BH85" s="26" t="s">
        <v>118</v>
      </c>
      <c r="BI85" s="26" t="s">
        <v>118</v>
      </c>
      <c r="BJ85" s="26" t="s">
        <v>118</v>
      </c>
      <c r="BK85" s="26" t="s">
        <v>118</v>
      </c>
      <c r="BL85" s="26">
        <v>2.2000000000000002</v>
      </c>
      <c r="BM85" s="20" t="s">
        <v>1487</v>
      </c>
      <c r="BN85" s="60">
        <v>2.2000000000000002</v>
      </c>
      <c r="BO85" s="20"/>
      <c r="BP85" s="20">
        <v>4.5</v>
      </c>
      <c r="BQ85" s="20">
        <v>4.5</v>
      </c>
      <c r="BR85" s="20">
        <v>0</v>
      </c>
      <c r="BS85" s="20">
        <v>8</v>
      </c>
      <c r="BT85" s="20">
        <v>5</v>
      </c>
      <c r="BU85" s="20">
        <v>0</v>
      </c>
      <c r="BV85" s="20">
        <v>3.5</v>
      </c>
      <c r="BW85" s="20">
        <v>3.5</v>
      </c>
      <c r="BX85" s="20">
        <v>0</v>
      </c>
      <c r="BY85" s="20">
        <v>0</v>
      </c>
      <c r="BZ85" s="20">
        <v>0</v>
      </c>
      <c r="CA85" s="20" t="s">
        <v>118</v>
      </c>
      <c r="CB85" s="20">
        <v>0</v>
      </c>
      <c r="CC85" s="20">
        <v>0</v>
      </c>
      <c r="CD85" s="20">
        <v>0</v>
      </c>
      <c r="CE85" s="20">
        <v>0</v>
      </c>
      <c r="CF85" s="20">
        <v>0</v>
      </c>
      <c r="CG85" s="20">
        <v>0</v>
      </c>
      <c r="CH85" s="20">
        <v>0</v>
      </c>
      <c r="CI85" s="20">
        <v>0</v>
      </c>
      <c r="CJ85" s="20">
        <v>0</v>
      </c>
      <c r="CK85" s="20"/>
      <c r="CL85" s="1">
        <v>21671.208696038098</v>
      </c>
      <c r="CM85">
        <v>0.47073353681261659</v>
      </c>
      <c r="CN85">
        <v>2209780.9823647747</v>
      </c>
      <c r="CO85" s="1">
        <v>48</v>
      </c>
      <c r="CP85" s="1">
        <v>48.864000000000004</v>
      </c>
      <c r="CQ85">
        <v>103.80394889827267</v>
      </c>
      <c r="CS85" s="33" t="s">
        <v>1538</v>
      </c>
    </row>
    <row r="86" spans="1:97">
      <c r="A86" s="20" t="s">
        <v>102</v>
      </c>
      <c r="B86" s="20" t="s">
        <v>102</v>
      </c>
      <c r="C86" s="20" t="s">
        <v>102</v>
      </c>
      <c r="D86" s="20">
        <v>0</v>
      </c>
      <c r="E86" s="21" t="s">
        <v>450</v>
      </c>
      <c r="F86" s="22" t="s">
        <v>458</v>
      </c>
      <c r="G86" s="28" t="s">
        <v>459</v>
      </c>
      <c r="H86" s="20" t="s">
        <v>106</v>
      </c>
      <c r="I86" s="20" t="s">
        <v>460</v>
      </c>
      <c r="J86" s="20" t="s">
        <v>461</v>
      </c>
      <c r="K86" s="20" t="s">
        <v>462</v>
      </c>
      <c r="L86" s="20" t="s">
        <v>463</v>
      </c>
      <c r="M86" s="20" t="s">
        <v>367</v>
      </c>
      <c r="N86" s="20">
        <v>5586</v>
      </c>
      <c r="O86" s="33">
        <v>20.286999999999999</v>
      </c>
      <c r="P86" s="20"/>
      <c r="Q86" s="20">
        <v>992740</v>
      </c>
      <c r="R86" s="33">
        <v>22.53</v>
      </c>
      <c r="S86" s="33" t="e">
        <v>#N/A</v>
      </c>
      <c r="T86" s="33" t="e">
        <v>#N/A</v>
      </c>
      <c r="U86" s="33" t="e">
        <v>#N/A</v>
      </c>
      <c r="V86" s="33" t="e">
        <v>#N/A</v>
      </c>
      <c r="W86" s="33"/>
      <c r="X86" s="20"/>
      <c r="Y86" s="20" t="s">
        <v>158</v>
      </c>
      <c r="Z86" s="20" t="s">
        <v>159</v>
      </c>
      <c r="AA86" s="20" t="s">
        <v>148</v>
      </c>
      <c r="AB86" s="20">
        <v>177.71899999999999</v>
      </c>
      <c r="AC86" s="20">
        <v>0</v>
      </c>
      <c r="AD86" s="20" t="s">
        <v>456</v>
      </c>
      <c r="AE86" s="20" t="s">
        <v>115</v>
      </c>
      <c r="AF86" s="20" t="s">
        <v>276</v>
      </c>
      <c r="AG86" s="33" t="s">
        <v>464</v>
      </c>
      <c r="AH86" s="30">
        <v>127329.91707359419</v>
      </c>
      <c r="AI86" s="30">
        <v>127329.91707359419</v>
      </c>
      <c r="AJ86" s="30">
        <v>127329.91707359419</v>
      </c>
      <c r="AK86" s="30">
        <v>127329.91707359419</v>
      </c>
      <c r="AL86" s="30">
        <v>127329.91707359419</v>
      </c>
      <c r="AM86" s="30">
        <v>100</v>
      </c>
      <c r="AN86" s="30">
        <v>100</v>
      </c>
      <c r="AO86" s="30">
        <v>100</v>
      </c>
      <c r="AP86" s="30">
        <v>100</v>
      </c>
      <c r="AQ86" s="30">
        <v>100</v>
      </c>
      <c r="AR86" s="30">
        <v>85</v>
      </c>
      <c r="AS86" s="30">
        <v>85</v>
      </c>
      <c r="AT86" s="30">
        <v>85</v>
      </c>
      <c r="AU86" s="30">
        <v>85</v>
      </c>
      <c r="AV86" s="30">
        <v>85</v>
      </c>
      <c r="AW86" s="38">
        <v>108230.42951255506</v>
      </c>
      <c r="AX86" s="38">
        <v>108230.42951255506</v>
      </c>
      <c r="AY86" s="38">
        <v>108230.42951255506</v>
      </c>
      <c r="AZ86" s="38">
        <v>108230.42951255506</v>
      </c>
      <c r="BA86" s="38">
        <v>108230.42951255506</v>
      </c>
      <c r="BB86" s="30">
        <v>127329.91707359419</v>
      </c>
      <c r="BC86" s="30">
        <v>127329.91707359419</v>
      </c>
      <c r="BD86" s="30">
        <v>127329.91707359419</v>
      </c>
      <c r="BE86" s="30">
        <v>127329.91707359419</v>
      </c>
      <c r="BF86" s="30">
        <v>127329.91707359419</v>
      </c>
      <c r="BG86" s="20" t="s">
        <v>465</v>
      </c>
      <c r="BH86" s="26">
        <v>11.269526260549664</v>
      </c>
      <c r="BI86" s="26">
        <v>11.269526260549664</v>
      </c>
      <c r="BJ86" s="26">
        <v>11.269526260549664</v>
      </c>
      <c r="BK86" s="26">
        <v>11.269526260549664</v>
      </c>
      <c r="BL86" s="26"/>
      <c r="BM86" s="20"/>
      <c r="BN86" s="60">
        <v>11.269526260549664</v>
      </c>
      <c r="BO86" s="20"/>
      <c r="BP86" s="20">
        <v>4.5</v>
      </c>
      <c r="BQ86" s="20">
        <v>4.5</v>
      </c>
      <c r="BR86" s="20">
        <v>0</v>
      </c>
      <c r="BS86" s="20">
        <v>8</v>
      </c>
      <c r="BT86" s="20">
        <v>5</v>
      </c>
      <c r="BU86" s="20">
        <v>0</v>
      </c>
      <c r="BV86" s="20">
        <v>3.5</v>
      </c>
      <c r="BW86" s="20">
        <v>3.5</v>
      </c>
      <c r="BX86" s="20">
        <v>0</v>
      </c>
      <c r="BY86" s="20">
        <v>0</v>
      </c>
      <c r="BZ86" s="20">
        <v>0</v>
      </c>
      <c r="CA86" s="20" t="s">
        <v>118</v>
      </c>
      <c r="CB86" s="20">
        <v>0</v>
      </c>
      <c r="CC86" s="20">
        <v>0</v>
      </c>
      <c r="CD86" s="20">
        <v>0</v>
      </c>
      <c r="CE86" s="20">
        <v>0</v>
      </c>
      <c r="CF86" s="20">
        <v>0</v>
      </c>
      <c r="CG86" s="20">
        <v>0</v>
      </c>
      <c r="CH86" s="20">
        <v>0</v>
      </c>
      <c r="CI86" s="20">
        <v>0</v>
      </c>
      <c r="CJ86" s="20">
        <v>0</v>
      </c>
      <c r="CK86" s="20"/>
      <c r="CL86" s="1">
        <v>2583142.0276720054</v>
      </c>
      <c r="CM86">
        <v>20.286999999999999</v>
      </c>
      <c r="CN86">
        <v>2868743.0316680772</v>
      </c>
      <c r="CO86" s="1">
        <v>22.53</v>
      </c>
      <c r="CP86" s="1">
        <v>24.332400000000003</v>
      </c>
      <c r="CQ86">
        <v>1.1994084881944105</v>
      </c>
      <c r="CS86" s="33" t="s">
        <v>1538</v>
      </c>
    </row>
    <row r="87" spans="1:97">
      <c r="A87" s="20" t="s">
        <v>102</v>
      </c>
      <c r="B87" s="20" t="s">
        <v>102</v>
      </c>
      <c r="C87" s="20" t="s">
        <v>102</v>
      </c>
      <c r="D87" s="20">
        <v>0</v>
      </c>
      <c r="E87" s="21" t="s">
        <v>450</v>
      </c>
      <c r="F87" s="22" t="s">
        <v>466</v>
      </c>
      <c r="G87" s="28" t="s">
        <v>467</v>
      </c>
      <c r="H87" s="20" t="s">
        <v>336</v>
      </c>
      <c r="I87" s="20" t="s">
        <v>154</v>
      </c>
      <c r="J87" s="20" t="s">
        <v>155</v>
      </c>
      <c r="K87" s="20" t="s">
        <v>468</v>
      </c>
      <c r="L87" s="20" t="s">
        <v>469</v>
      </c>
      <c r="M87" s="20" t="s">
        <v>111</v>
      </c>
      <c r="N87" s="20">
        <v>10843</v>
      </c>
      <c r="O87" s="33">
        <v>10.843</v>
      </c>
      <c r="P87" s="20"/>
      <c r="Q87" s="20">
        <v>11478</v>
      </c>
      <c r="R87" s="33">
        <v>11.478</v>
      </c>
      <c r="S87" s="33" t="e">
        <v>#N/A</v>
      </c>
      <c r="T87" s="33" t="e">
        <v>#N/A</v>
      </c>
      <c r="U87" s="33" t="e">
        <v>#N/A</v>
      </c>
      <c r="V87" s="33" t="e">
        <v>#N/A</v>
      </c>
      <c r="W87" s="33"/>
      <c r="X87" s="20"/>
      <c r="Y87" s="20" t="s">
        <v>158</v>
      </c>
      <c r="Z87" s="20" t="s">
        <v>470</v>
      </c>
      <c r="AA87" s="20" t="s">
        <v>301</v>
      </c>
      <c r="AB87" s="20">
        <v>225.029973254634</v>
      </c>
      <c r="AC87" s="20">
        <v>1.0585631282855299</v>
      </c>
      <c r="AD87" s="20" t="s">
        <v>456</v>
      </c>
      <c r="AE87" s="20" t="s">
        <v>115</v>
      </c>
      <c r="AF87" s="20" t="s">
        <v>276</v>
      </c>
      <c r="AG87" s="33" t="s">
        <v>471</v>
      </c>
      <c r="AH87" s="30">
        <v>1380000</v>
      </c>
      <c r="AI87" s="30">
        <v>1380000</v>
      </c>
      <c r="AJ87" s="30">
        <v>1380000</v>
      </c>
      <c r="AK87" s="30">
        <v>1380000</v>
      </c>
      <c r="AL87" s="30">
        <v>1380000</v>
      </c>
      <c r="AM87" s="30">
        <v>100</v>
      </c>
      <c r="AN87" s="30">
        <v>100</v>
      </c>
      <c r="AO87" s="30">
        <v>100</v>
      </c>
      <c r="AP87" s="30">
        <v>100</v>
      </c>
      <c r="AQ87" s="30">
        <v>100</v>
      </c>
      <c r="AR87" s="30">
        <v>85</v>
      </c>
      <c r="AS87" s="30">
        <v>85</v>
      </c>
      <c r="AT87" s="30">
        <v>85</v>
      </c>
      <c r="AU87" s="30">
        <v>85</v>
      </c>
      <c r="AV87" s="30">
        <v>85</v>
      </c>
      <c r="AW87" s="38">
        <v>1173000</v>
      </c>
      <c r="AX87" s="38">
        <v>1173000</v>
      </c>
      <c r="AY87" s="38">
        <v>1173000</v>
      </c>
      <c r="AZ87" s="38">
        <v>1173000</v>
      </c>
      <c r="BA87" s="38">
        <v>1173000</v>
      </c>
      <c r="BB87" s="30">
        <v>1380000</v>
      </c>
      <c r="BC87" s="30">
        <v>1380000</v>
      </c>
      <c r="BD87" s="30">
        <v>1380000</v>
      </c>
      <c r="BE87" s="30">
        <v>1380000</v>
      </c>
      <c r="BF87" s="30">
        <v>1380000</v>
      </c>
      <c r="BG87" s="20" t="s">
        <v>465</v>
      </c>
      <c r="BH87" s="26">
        <v>11.269526260549664</v>
      </c>
      <c r="BI87" s="26">
        <v>11.269526260549664</v>
      </c>
      <c r="BJ87" s="26">
        <v>11.269526260549664</v>
      </c>
      <c r="BK87" s="26">
        <v>11.269526260549664</v>
      </c>
      <c r="BL87" s="26"/>
      <c r="BM87" s="20"/>
      <c r="BN87" s="60">
        <v>11.269526260549664</v>
      </c>
      <c r="BO87" s="20"/>
      <c r="BP87" s="20">
        <v>4.5</v>
      </c>
      <c r="BQ87" s="20">
        <v>4.5</v>
      </c>
      <c r="BR87" s="20">
        <v>0</v>
      </c>
      <c r="BS87" s="20">
        <v>8</v>
      </c>
      <c r="BT87" s="20">
        <v>5</v>
      </c>
      <c r="BU87" s="20">
        <v>0</v>
      </c>
      <c r="BV87" s="20">
        <v>3.5</v>
      </c>
      <c r="BW87" s="20">
        <v>3.5</v>
      </c>
      <c r="BX87" s="20">
        <v>0</v>
      </c>
      <c r="BY87" s="20">
        <v>0</v>
      </c>
      <c r="BZ87" s="20">
        <v>0</v>
      </c>
      <c r="CA87" s="20" t="s">
        <v>118</v>
      </c>
      <c r="CB87" s="20">
        <v>0</v>
      </c>
      <c r="CC87" s="20">
        <v>0</v>
      </c>
      <c r="CD87" s="20">
        <v>0</v>
      </c>
      <c r="CE87" s="20">
        <v>0</v>
      </c>
      <c r="CF87" s="20">
        <v>0</v>
      </c>
      <c r="CG87" s="20">
        <v>0</v>
      </c>
      <c r="CH87" s="20">
        <v>0</v>
      </c>
      <c r="CI87" s="20">
        <v>0</v>
      </c>
      <c r="CJ87" s="20">
        <v>0</v>
      </c>
      <c r="CK87" s="20"/>
      <c r="CL87" s="1">
        <v>14963340</v>
      </c>
      <c r="CM87">
        <v>10.843</v>
      </c>
      <c r="CN87">
        <v>15839640</v>
      </c>
      <c r="CO87" s="1">
        <v>11.478</v>
      </c>
      <c r="CP87" s="1">
        <v>11.971553999999999</v>
      </c>
      <c r="CQ87">
        <v>1.1040813428018075</v>
      </c>
      <c r="CS87" s="33" t="s">
        <v>1538</v>
      </c>
    </row>
    <row r="88" spans="1:97">
      <c r="A88" s="20" t="s">
        <v>123</v>
      </c>
      <c r="B88" s="20" t="s">
        <v>123</v>
      </c>
      <c r="C88" s="20" t="s">
        <v>102</v>
      </c>
      <c r="D88" s="20">
        <v>0</v>
      </c>
      <c r="E88" s="21" t="s">
        <v>450</v>
      </c>
      <c r="F88" s="22" t="s">
        <v>472</v>
      </c>
      <c r="G88" s="28" t="s">
        <v>473</v>
      </c>
      <c r="H88" s="20" t="s">
        <v>118</v>
      </c>
      <c r="I88" s="20" t="s">
        <v>118</v>
      </c>
      <c r="J88" s="20" t="s">
        <v>118</v>
      </c>
      <c r="K88" s="20" t="s">
        <v>118</v>
      </c>
      <c r="L88" s="20" t="s">
        <v>118</v>
      </c>
      <c r="M88" s="20" t="s">
        <v>118</v>
      </c>
      <c r="N88" s="24" t="s">
        <v>118</v>
      </c>
      <c r="O88" s="70" t="s">
        <v>118</v>
      </c>
      <c r="P88" s="24"/>
      <c r="Q88" s="24" t="s">
        <v>118</v>
      </c>
      <c r="R88" s="70" t="s">
        <v>118</v>
      </c>
      <c r="S88" s="33">
        <v>0</v>
      </c>
      <c r="T88" s="33">
        <v>0</v>
      </c>
      <c r="U88" s="33">
        <v>0</v>
      </c>
      <c r="V88" s="33" t="e">
        <v>#VALUE!</v>
      </c>
      <c r="W88" s="33"/>
      <c r="X88" s="24"/>
      <c r="Y88" s="20" t="s">
        <v>118</v>
      </c>
      <c r="Z88" s="20" t="s">
        <v>118</v>
      </c>
      <c r="AA88" s="20" t="s">
        <v>118</v>
      </c>
      <c r="AB88" s="20" t="s">
        <v>118</v>
      </c>
      <c r="AC88" s="20" t="s">
        <v>118</v>
      </c>
      <c r="AD88" s="20">
        <v>0</v>
      </c>
      <c r="AE88" s="20">
        <v>0</v>
      </c>
      <c r="AF88" s="20">
        <v>0</v>
      </c>
      <c r="AG88" s="20" t="e">
        <v>#N/A</v>
      </c>
      <c r="AH88" s="25" t="s">
        <v>118</v>
      </c>
      <c r="AI88" s="25" t="s">
        <v>118</v>
      </c>
      <c r="AJ88" s="25" t="s">
        <v>118</v>
      </c>
      <c r="AK88" s="25" t="s">
        <v>118</v>
      </c>
      <c r="AL88" s="25" t="s">
        <v>118</v>
      </c>
      <c r="AM88" s="25" t="s">
        <v>118</v>
      </c>
      <c r="AN88" s="25" t="s">
        <v>118</v>
      </c>
      <c r="AO88" s="25" t="s">
        <v>118</v>
      </c>
      <c r="AP88" s="25" t="s">
        <v>118</v>
      </c>
      <c r="AQ88" s="25" t="s">
        <v>118</v>
      </c>
      <c r="AR88" s="25" t="s">
        <v>118</v>
      </c>
      <c r="AS88" s="25" t="s">
        <v>118</v>
      </c>
      <c r="AT88" s="25" t="s">
        <v>118</v>
      </c>
      <c r="AU88" s="25" t="s">
        <v>118</v>
      </c>
      <c r="AV88" s="25" t="s">
        <v>118</v>
      </c>
      <c r="AW88" s="25" t="s">
        <v>118</v>
      </c>
      <c r="AX88" s="25" t="s">
        <v>118</v>
      </c>
      <c r="AY88" s="25" t="s">
        <v>118</v>
      </c>
      <c r="AZ88" s="25" t="s">
        <v>118</v>
      </c>
      <c r="BA88" s="25" t="s">
        <v>118</v>
      </c>
      <c r="BB88" s="25" t="s">
        <v>118</v>
      </c>
      <c r="BC88" s="25" t="s">
        <v>118</v>
      </c>
      <c r="BD88" s="25" t="s">
        <v>118</v>
      </c>
      <c r="BE88" s="25" t="s">
        <v>118</v>
      </c>
      <c r="BF88" s="25" t="s">
        <v>118</v>
      </c>
      <c r="BG88" s="20"/>
      <c r="BH88" s="26" t="s">
        <v>118</v>
      </c>
      <c r="BI88" s="26" t="s">
        <v>118</v>
      </c>
      <c r="BJ88" s="26" t="s">
        <v>118</v>
      </c>
      <c r="BK88" s="26" t="s">
        <v>118</v>
      </c>
      <c r="BL88" s="26"/>
      <c r="BM88" s="20"/>
      <c r="BN88" s="60">
        <v>0</v>
      </c>
      <c r="BO88" s="20"/>
      <c r="BP88" s="20">
        <v>4.5</v>
      </c>
      <c r="BQ88" s="20">
        <v>4.5</v>
      </c>
      <c r="BR88" s="20">
        <v>0</v>
      </c>
      <c r="BS88" s="20">
        <v>8</v>
      </c>
      <c r="BT88" s="20">
        <v>5</v>
      </c>
      <c r="BU88" s="20">
        <v>0</v>
      </c>
      <c r="BV88" s="20">
        <v>3.5</v>
      </c>
      <c r="BW88" s="20">
        <v>3.5</v>
      </c>
      <c r="BX88" s="20">
        <v>0</v>
      </c>
      <c r="BY88" s="20">
        <v>0</v>
      </c>
      <c r="BZ88" s="20">
        <v>0</v>
      </c>
      <c r="CA88" s="20" t="s">
        <v>118</v>
      </c>
      <c r="CB88" s="20">
        <v>0</v>
      </c>
      <c r="CC88" s="20">
        <v>0</v>
      </c>
      <c r="CD88" s="20">
        <v>0</v>
      </c>
      <c r="CE88" s="20">
        <v>0</v>
      </c>
      <c r="CF88" s="20">
        <v>0</v>
      </c>
      <c r="CG88" s="20">
        <v>0</v>
      </c>
      <c r="CH88" s="20">
        <v>0</v>
      </c>
      <c r="CI88" s="20">
        <v>0</v>
      </c>
      <c r="CJ88" s="20">
        <v>0</v>
      </c>
      <c r="CK88" s="20"/>
      <c r="CL88" s="1" t="e">
        <v>#VALUE!</v>
      </c>
      <c r="CM88" t="e">
        <v>#VALUE!</v>
      </c>
      <c r="CN88" t="e">
        <v>#VALUE!</v>
      </c>
      <c r="CO88" s="1" t="e">
        <v>#VALUE!</v>
      </c>
      <c r="CP88" s="1" t="e">
        <v>#VALUE!</v>
      </c>
      <c r="CQ88" t="e">
        <v>#VALUE!</v>
      </c>
      <c r="CS88" s="33" t="s">
        <v>1537</v>
      </c>
    </row>
    <row r="89" spans="1:97">
      <c r="A89" s="20" t="s">
        <v>102</v>
      </c>
      <c r="B89" s="20" t="s">
        <v>102</v>
      </c>
      <c r="C89" s="20" t="s">
        <v>102</v>
      </c>
      <c r="D89" s="20" t="s">
        <v>474</v>
      </c>
      <c r="E89" s="21" t="s">
        <v>450</v>
      </c>
      <c r="F89" s="22" t="s">
        <v>475</v>
      </c>
      <c r="G89" s="28" t="s">
        <v>476</v>
      </c>
      <c r="H89" s="20" t="s">
        <v>106</v>
      </c>
      <c r="I89" s="20" t="s">
        <v>144</v>
      </c>
      <c r="J89" s="20" t="s">
        <v>118</v>
      </c>
      <c r="K89" s="20" t="s">
        <v>477</v>
      </c>
      <c r="L89" s="20" t="s">
        <v>478</v>
      </c>
      <c r="M89" s="20" t="s">
        <v>260</v>
      </c>
      <c r="N89" s="20">
        <v>37700000</v>
      </c>
      <c r="O89" s="33">
        <v>72.5</v>
      </c>
      <c r="P89" s="20"/>
      <c r="Q89" s="20">
        <v>262600000</v>
      </c>
      <c r="R89" s="33">
        <v>505</v>
      </c>
      <c r="S89" s="33" t="e">
        <v>#N/A</v>
      </c>
      <c r="T89" s="33" t="e">
        <v>#N/A</v>
      </c>
      <c r="U89" s="33" t="e">
        <v>#N/A</v>
      </c>
      <c r="V89" s="33" t="e">
        <v>#N/A</v>
      </c>
      <c r="W89" s="33"/>
      <c r="X89" s="20"/>
      <c r="Y89" s="20">
        <v>1100</v>
      </c>
      <c r="Z89" s="20" t="s">
        <v>139</v>
      </c>
      <c r="AA89" s="20" t="s">
        <v>148</v>
      </c>
      <c r="AB89" s="20" t="s">
        <v>118</v>
      </c>
      <c r="AC89" s="20">
        <v>7</v>
      </c>
      <c r="AD89" s="20" t="s">
        <v>479</v>
      </c>
      <c r="AE89" s="20" t="s">
        <v>115</v>
      </c>
      <c r="AF89" s="20">
        <v>0</v>
      </c>
      <c r="AG89" s="20" t="e">
        <v>#N/A</v>
      </c>
      <c r="AH89" s="25" t="s">
        <v>118</v>
      </c>
      <c r="AI89" s="25" t="s">
        <v>118</v>
      </c>
      <c r="AJ89" s="25" t="s">
        <v>118</v>
      </c>
      <c r="AK89" s="25" t="s">
        <v>118</v>
      </c>
      <c r="AL89" s="25" t="s">
        <v>118</v>
      </c>
      <c r="AM89" s="25" t="s">
        <v>118</v>
      </c>
      <c r="AN89" s="25" t="s">
        <v>118</v>
      </c>
      <c r="AO89" s="25" t="s">
        <v>118</v>
      </c>
      <c r="AP89" s="25" t="s">
        <v>118</v>
      </c>
      <c r="AQ89" s="25" t="s">
        <v>118</v>
      </c>
      <c r="AR89" s="25" t="s">
        <v>118</v>
      </c>
      <c r="AS89" s="25" t="s">
        <v>118</v>
      </c>
      <c r="AT89" s="25" t="s">
        <v>118</v>
      </c>
      <c r="AU89" s="25" t="s">
        <v>118</v>
      </c>
      <c r="AV89" s="25" t="s">
        <v>118</v>
      </c>
      <c r="AW89" s="25" t="s">
        <v>118</v>
      </c>
      <c r="AX89" s="25" t="s">
        <v>118</v>
      </c>
      <c r="AY89" s="25" t="s">
        <v>118</v>
      </c>
      <c r="AZ89" s="25" t="s">
        <v>118</v>
      </c>
      <c r="BA89" s="25" t="s">
        <v>118</v>
      </c>
      <c r="BB89" s="25" t="s">
        <v>118</v>
      </c>
      <c r="BC89" s="25" t="s">
        <v>118</v>
      </c>
      <c r="BD89" s="25" t="s">
        <v>118</v>
      </c>
      <c r="BE89" s="25" t="s">
        <v>118</v>
      </c>
      <c r="BF89" s="25" t="s">
        <v>118</v>
      </c>
      <c r="BG89" s="20"/>
      <c r="BH89" s="26" t="s">
        <v>118</v>
      </c>
      <c r="BI89" s="26" t="s">
        <v>118</v>
      </c>
      <c r="BJ89" s="26" t="s">
        <v>118</v>
      </c>
      <c r="BK89" s="26" t="s">
        <v>118</v>
      </c>
      <c r="BL89" s="26"/>
      <c r="BM89" s="20"/>
      <c r="BN89" s="60">
        <v>0</v>
      </c>
      <c r="BO89" s="20"/>
      <c r="BP89" s="20">
        <v>4.5</v>
      </c>
      <c r="BQ89" s="20">
        <v>4.5</v>
      </c>
      <c r="BR89" s="20">
        <v>0</v>
      </c>
      <c r="BS89" s="20">
        <v>8</v>
      </c>
      <c r="BT89" s="20">
        <v>5</v>
      </c>
      <c r="BU89" s="20">
        <v>0</v>
      </c>
      <c r="BV89" s="20">
        <v>3.5</v>
      </c>
      <c r="BW89" s="20">
        <v>3.5</v>
      </c>
      <c r="BX89" s="20">
        <v>0</v>
      </c>
      <c r="BY89" s="20">
        <v>0</v>
      </c>
      <c r="BZ89" s="20">
        <v>0</v>
      </c>
      <c r="CA89" s="20" t="s">
        <v>118</v>
      </c>
      <c r="CB89" s="20">
        <v>0</v>
      </c>
      <c r="CC89" s="20">
        <v>0</v>
      </c>
      <c r="CD89" s="20">
        <v>0</v>
      </c>
      <c r="CE89" s="20">
        <v>0</v>
      </c>
      <c r="CF89" s="20">
        <v>0</v>
      </c>
      <c r="CG89" s="20">
        <v>0</v>
      </c>
      <c r="CH89" s="20">
        <v>0</v>
      </c>
      <c r="CI89" s="20">
        <v>0</v>
      </c>
      <c r="CJ89" s="20">
        <v>0</v>
      </c>
      <c r="CK89" s="20"/>
      <c r="CL89" s="1" t="e">
        <v>#VALUE!</v>
      </c>
      <c r="CM89" t="e">
        <v>#VALUE!</v>
      </c>
      <c r="CN89" t="e">
        <v>#VALUE!</v>
      </c>
      <c r="CO89" s="1" t="e">
        <v>#VALUE!</v>
      </c>
      <c r="CP89" s="1" t="e">
        <v>#VALUE!</v>
      </c>
      <c r="CQ89" t="e">
        <v>#VALUE!</v>
      </c>
      <c r="CS89" s="33" t="s">
        <v>1537</v>
      </c>
    </row>
    <row r="90" spans="1:97">
      <c r="A90" s="20" t="s">
        <v>102</v>
      </c>
      <c r="B90" s="20" t="s">
        <v>102</v>
      </c>
      <c r="C90" s="20" t="s">
        <v>102</v>
      </c>
      <c r="D90" s="20">
        <v>0</v>
      </c>
      <c r="E90" s="21" t="s">
        <v>450</v>
      </c>
      <c r="F90" s="22" t="s">
        <v>480</v>
      </c>
      <c r="G90" s="28" t="s">
        <v>481</v>
      </c>
      <c r="H90" s="20" t="s">
        <v>106</v>
      </c>
      <c r="I90" s="20" t="s">
        <v>144</v>
      </c>
      <c r="J90" s="20" t="s">
        <v>118</v>
      </c>
      <c r="K90" s="20" t="s">
        <v>477</v>
      </c>
      <c r="L90" s="20" t="s">
        <v>1648</v>
      </c>
      <c r="M90" s="20" t="s">
        <v>260</v>
      </c>
      <c r="N90" s="20">
        <v>44800000</v>
      </c>
      <c r="O90" s="33">
        <v>72.258064516129039</v>
      </c>
      <c r="P90" s="20"/>
      <c r="Q90" s="20">
        <v>366300000</v>
      </c>
      <c r="R90" s="33">
        <v>590.80645161290317</v>
      </c>
      <c r="S90" s="33" t="e">
        <v>#N/A</v>
      </c>
      <c r="T90" s="33" t="e">
        <v>#N/A</v>
      </c>
      <c r="U90" s="33" t="e">
        <v>#N/A</v>
      </c>
      <c r="V90" s="33" t="e">
        <v>#N/A</v>
      </c>
      <c r="W90" s="33"/>
      <c r="X90" s="20"/>
      <c r="Y90" s="20">
        <v>1100</v>
      </c>
      <c r="Z90" s="20" t="s">
        <v>139</v>
      </c>
      <c r="AA90" s="20" t="s">
        <v>148</v>
      </c>
      <c r="AB90" s="20" t="s">
        <v>118</v>
      </c>
      <c r="AC90" s="20">
        <v>8.1999999999999993</v>
      </c>
      <c r="AD90" s="20" t="s">
        <v>482</v>
      </c>
      <c r="AE90" s="20" t="s">
        <v>115</v>
      </c>
      <c r="AF90" s="20" t="s">
        <v>276</v>
      </c>
      <c r="AG90" s="33" t="s">
        <v>483</v>
      </c>
      <c r="AH90" s="30">
        <v>46042.845000000001</v>
      </c>
      <c r="AI90" s="30">
        <v>46042.845000000001</v>
      </c>
      <c r="AJ90" s="30">
        <v>46042.845000000001</v>
      </c>
      <c r="AK90" s="30">
        <v>46042.845000000008</v>
      </c>
      <c r="AL90" s="30">
        <v>46042.845000000008</v>
      </c>
      <c r="AM90" s="30">
        <v>100</v>
      </c>
      <c r="AN90" s="30">
        <v>100</v>
      </c>
      <c r="AO90" s="30">
        <v>100</v>
      </c>
      <c r="AP90" s="30">
        <v>100</v>
      </c>
      <c r="AQ90" s="30">
        <v>100</v>
      </c>
      <c r="AR90" s="30">
        <v>85</v>
      </c>
      <c r="AS90" s="30">
        <v>88</v>
      </c>
      <c r="AT90" s="30">
        <v>90</v>
      </c>
      <c r="AU90" s="30">
        <v>98</v>
      </c>
      <c r="AV90" s="30">
        <v>100</v>
      </c>
      <c r="AW90" s="38">
        <v>39136.418250000002</v>
      </c>
      <c r="AX90" s="38">
        <v>40517.703600000001</v>
      </c>
      <c r="AY90" s="38">
        <v>41438.5605</v>
      </c>
      <c r="AZ90" s="38">
        <v>45121.98810000001</v>
      </c>
      <c r="BA90" s="38">
        <v>46042.845000000008</v>
      </c>
      <c r="BB90" s="30">
        <v>46042.845000000001</v>
      </c>
      <c r="BC90" s="30">
        <v>46042.845000000001</v>
      </c>
      <c r="BD90" s="30">
        <v>46042.845000000001</v>
      </c>
      <c r="BE90" s="30">
        <v>46042.845000000008</v>
      </c>
      <c r="BF90" s="30">
        <v>46042.845000000008</v>
      </c>
      <c r="BG90" s="20" t="s">
        <v>1595</v>
      </c>
      <c r="BH90" s="26">
        <v>37.322551980090886</v>
      </c>
      <c r="BI90" s="26">
        <v>37.322551980090886</v>
      </c>
      <c r="BJ90" s="26">
        <v>37.322551980090886</v>
      </c>
      <c r="BK90" s="26">
        <v>37.322551980090886</v>
      </c>
      <c r="BL90" s="26"/>
      <c r="BM90" s="20"/>
      <c r="BN90" s="60">
        <v>37.322551980090886</v>
      </c>
      <c r="BO90" s="20"/>
      <c r="BP90" s="20">
        <v>4.5</v>
      </c>
      <c r="BQ90" s="20">
        <v>4.5</v>
      </c>
      <c r="BR90" s="20">
        <v>0</v>
      </c>
      <c r="BS90" s="20">
        <v>8</v>
      </c>
      <c r="BT90" s="20">
        <v>5</v>
      </c>
      <c r="BU90" s="20">
        <v>0</v>
      </c>
      <c r="BV90" s="20">
        <v>3.5</v>
      </c>
      <c r="BW90" s="20">
        <v>3.5</v>
      </c>
      <c r="BX90" s="20">
        <v>0</v>
      </c>
      <c r="BY90" s="20">
        <v>0</v>
      </c>
      <c r="BZ90" s="20">
        <v>0</v>
      </c>
      <c r="CA90" s="20" t="s">
        <v>118</v>
      </c>
      <c r="CB90" s="20">
        <v>0</v>
      </c>
      <c r="CC90" s="20">
        <v>0</v>
      </c>
      <c r="CD90" s="20">
        <v>0</v>
      </c>
      <c r="CE90" s="20">
        <v>0</v>
      </c>
      <c r="CF90" s="20">
        <v>0</v>
      </c>
      <c r="CG90" s="20">
        <v>0</v>
      </c>
      <c r="CH90" s="20">
        <v>0</v>
      </c>
      <c r="CI90" s="20">
        <v>0</v>
      </c>
      <c r="CJ90" s="20">
        <v>0</v>
      </c>
      <c r="CK90" s="20"/>
      <c r="CL90" s="1">
        <v>3326966.8645161293</v>
      </c>
      <c r="CM90">
        <v>72.258064516129039</v>
      </c>
      <c r="CN90">
        <v>27202409.876612902</v>
      </c>
      <c r="CO90" s="1">
        <v>590.80645161290317</v>
      </c>
      <c r="CP90" s="1">
        <v>325.48501991511472</v>
      </c>
      <c r="CQ90">
        <v>4.5044801863252477</v>
      </c>
      <c r="CS90" s="33" t="s">
        <v>1537</v>
      </c>
    </row>
    <row r="91" spans="1:97">
      <c r="A91" s="20" t="s">
        <v>102</v>
      </c>
      <c r="B91" s="20" t="s">
        <v>102</v>
      </c>
      <c r="C91" s="20" t="s">
        <v>102</v>
      </c>
      <c r="D91" s="20">
        <v>0</v>
      </c>
      <c r="E91" s="21" t="s">
        <v>450</v>
      </c>
      <c r="F91" s="22" t="s">
        <v>484</v>
      </c>
      <c r="G91" s="28" t="s">
        <v>1651</v>
      </c>
      <c r="H91" s="20" t="s">
        <v>336</v>
      </c>
      <c r="I91" s="20" t="s">
        <v>144</v>
      </c>
      <c r="J91" s="20" t="s">
        <v>118</v>
      </c>
      <c r="K91" s="20" t="s">
        <v>477</v>
      </c>
      <c r="L91" s="20" t="s">
        <v>1649</v>
      </c>
      <c r="M91" s="20" t="s">
        <v>260</v>
      </c>
      <c r="N91" s="20">
        <v>47400000</v>
      </c>
      <c r="O91" s="33">
        <v>8.3884414709326782E-2</v>
      </c>
      <c r="P91" s="20" t="s">
        <v>138</v>
      </c>
      <c r="Q91" s="20">
        <v>612200000</v>
      </c>
      <c r="R91" s="33">
        <v>1.0834185376592798</v>
      </c>
      <c r="S91" s="33" t="e">
        <v>#N/A</v>
      </c>
      <c r="T91" s="33" t="e">
        <v>#N/A</v>
      </c>
      <c r="U91" s="33" t="e">
        <v>#N/A</v>
      </c>
      <c r="V91" s="33" t="e">
        <v>#N/A</v>
      </c>
      <c r="W91" s="33"/>
      <c r="X91" s="20"/>
      <c r="Y91" s="20">
        <v>1100</v>
      </c>
      <c r="Z91" s="20" t="s">
        <v>139</v>
      </c>
      <c r="AA91" s="20" t="s">
        <v>148</v>
      </c>
      <c r="AB91" s="20" t="s">
        <v>118</v>
      </c>
      <c r="AC91" s="20">
        <v>12.9</v>
      </c>
      <c r="AD91" s="20" t="s">
        <v>486</v>
      </c>
      <c r="AE91" s="20" t="s">
        <v>115</v>
      </c>
      <c r="AF91" s="20" t="s">
        <v>487</v>
      </c>
      <c r="AG91" s="33" t="s">
        <v>488</v>
      </c>
      <c r="AH91" s="30">
        <v>47170</v>
      </c>
      <c r="AI91" s="30">
        <v>47170</v>
      </c>
      <c r="AJ91" s="30">
        <v>47170</v>
      </c>
      <c r="AK91" s="30">
        <v>47170</v>
      </c>
      <c r="AL91" s="30">
        <v>47170</v>
      </c>
      <c r="AM91" s="30">
        <v>100</v>
      </c>
      <c r="AN91" s="30">
        <v>100</v>
      </c>
      <c r="AO91" s="30">
        <v>100</v>
      </c>
      <c r="AP91" s="30">
        <v>100</v>
      </c>
      <c r="AQ91" s="30">
        <v>100</v>
      </c>
      <c r="AR91" s="30">
        <v>33</v>
      </c>
      <c r="AS91" s="30">
        <v>40</v>
      </c>
      <c r="AT91" s="30">
        <v>50</v>
      </c>
      <c r="AU91" s="30">
        <v>60</v>
      </c>
      <c r="AV91" s="30">
        <v>70</v>
      </c>
      <c r="AW91" s="38">
        <v>15566.1</v>
      </c>
      <c r="AX91" s="38">
        <v>18868</v>
      </c>
      <c r="AY91" s="38">
        <v>23585</v>
      </c>
      <c r="AZ91" s="38">
        <v>28302</v>
      </c>
      <c r="BA91" s="38">
        <v>33019</v>
      </c>
      <c r="BB91" s="30">
        <v>47170</v>
      </c>
      <c r="BC91" s="30">
        <v>47170</v>
      </c>
      <c r="BD91" s="30">
        <v>47170</v>
      </c>
      <c r="BE91" s="30">
        <v>47170</v>
      </c>
      <c r="BF91" s="30">
        <v>47170</v>
      </c>
      <c r="BG91" s="20" t="s">
        <v>489</v>
      </c>
      <c r="BH91" s="26" t="s">
        <v>118</v>
      </c>
      <c r="BI91" s="26" t="s">
        <v>118</v>
      </c>
      <c r="BJ91" s="26" t="s">
        <v>118</v>
      </c>
      <c r="BK91" s="26" t="s">
        <v>118</v>
      </c>
      <c r="BL91" s="26">
        <v>622.14637168141599</v>
      </c>
      <c r="BM91" s="20" t="s">
        <v>490</v>
      </c>
      <c r="BN91" s="60">
        <v>622.14637168141599</v>
      </c>
      <c r="BO91" s="20"/>
      <c r="BP91" s="20">
        <v>2.5</v>
      </c>
      <c r="BQ91" s="20">
        <v>2.5</v>
      </c>
      <c r="BR91" s="20">
        <v>0</v>
      </c>
      <c r="BS91" s="20">
        <v>11.25</v>
      </c>
      <c r="BT91" s="20">
        <v>5.25</v>
      </c>
      <c r="BU91" s="20">
        <v>1.5</v>
      </c>
      <c r="BV91" s="20">
        <v>1.5</v>
      </c>
      <c r="BW91" s="20">
        <v>0</v>
      </c>
      <c r="BX91" s="20">
        <v>0</v>
      </c>
      <c r="BY91" s="20">
        <v>0</v>
      </c>
      <c r="BZ91" s="20">
        <v>0</v>
      </c>
      <c r="CA91" s="20" t="s">
        <v>118</v>
      </c>
      <c r="CB91" s="20">
        <v>0</v>
      </c>
      <c r="CC91" s="20">
        <v>0</v>
      </c>
      <c r="CD91" s="20">
        <v>0</v>
      </c>
      <c r="CE91" s="20">
        <v>0</v>
      </c>
      <c r="CF91" s="20">
        <v>0</v>
      </c>
      <c r="CG91" s="20">
        <v>0</v>
      </c>
      <c r="CH91" s="20">
        <v>0</v>
      </c>
      <c r="CI91" s="20">
        <v>0</v>
      </c>
      <c r="CJ91" s="20">
        <v>0</v>
      </c>
      <c r="CK91" s="20"/>
      <c r="CL91" s="1">
        <v>3713528.6465718658</v>
      </c>
      <c r="CM91">
        <v>78.726492401353951</v>
      </c>
      <c r="CN91">
        <v>47962494.460575871</v>
      </c>
      <c r="CO91" s="1">
        <v>1016.800815360947</v>
      </c>
      <c r="CP91" s="1">
        <v>560.17234194711136</v>
      </c>
      <c r="CQ91">
        <v>7.1154235996100015</v>
      </c>
      <c r="CS91" s="33" t="s">
        <v>1537</v>
      </c>
    </row>
    <row r="92" spans="1:97">
      <c r="A92" s="20" t="s">
        <v>102</v>
      </c>
      <c r="B92" s="20" t="s">
        <v>102</v>
      </c>
      <c r="C92" s="20" t="s">
        <v>102</v>
      </c>
      <c r="D92" s="20">
        <v>0</v>
      </c>
      <c r="E92" s="21" t="s">
        <v>450</v>
      </c>
      <c r="F92" s="22" t="s">
        <v>491</v>
      </c>
      <c r="G92" s="28" t="s">
        <v>492</v>
      </c>
      <c r="H92" s="20" t="s">
        <v>336</v>
      </c>
      <c r="I92" s="20" t="s">
        <v>144</v>
      </c>
      <c r="J92" s="20" t="s">
        <v>118</v>
      </c>
      <c r="K92" s="20" t="s">
        <v>477</v>
      </c>
      <c r="L92" s="20" t="s">
        <v>1650</v>
      </c>
      <c r="M92" s="20" t="s">
        <v>260</v>
      </c>
      <c r="N92" s="20">
        <v>48400000</v>
      </c>
      <c r="O92" s="33">
        <v>8.5654128099818913E-2</v>
      </c>
      <c r="P92" s="20" t="s">
        <v>138</v>
      </c>
      <c r="Q92" s="20">
        <v>739400000</v>
      </c>
      <c r="R92" s="33">
        <v>1.3085260809298782</v>
      </c>
      <c r="S92" s="33" t="e">
        <v>#N/A</v>
      </c>
      <c r="T92" s="33" t="e">
        <v>#N/A</v>
      </c>
      <c r="U92" s="33" t="e">
        <v>#N/A</v>
      </c>
      <c r="V92" s="33" t="e">
        <v>#N/A</v>
      </c>
      <c r="W92" s="33"/>
      <c r="X92" s="20"/>
      <c r="Y92" s="20">
        <v>1100</v>
      </c>
      <c r="Z92" s="20" t="s">
        <v>139</v>
      </c>
      <c r="AA92" s="20" t="s">
        <v>148</v>
      </c>
      <c r="AB92" s="20" t="s">
        <v>118</v>
      </c>
      <c r="AC92" s="20">
        <v>15.3</v>
      </c>
      <c r="AD92" s="20" t="s">
        <v>486</v>
      </c>
      <c r="AE92" s="20" t="s">
        <v>115</v>
      </c>
      <c r="AF92" s="20" t="s">
        <v>487</v>
      </c>
      <c r="AG92" s="33" t="s">
        <v>493</v>
      </c>
      <c r="AH92" s="30">
        <v>48201.346818181817</v>
      </c>
      <c r="AI92" s="30">
        <v>48201.346825000001</v>
      </c>
      <c r="AJ92" s="30">
        <v>48201.346819999999</v>
      </c>
      <c r="AK92" s="30">
        <v>48201.346833333337</v>
      </c>
      <c r="AL92" s="30">
        <v>48201.346828571426</v>
      </c>
      <c r="AM92" s="30">
        <v>100</v>
      </c>
      <c r="AN92" s="30">
        <v>100</v>
      </c>
      <c r="AO92" s="30">
        <v>100</v>
      </c>
      <c r="AP92" s="30">
        <v>100</v>
      </c>
      <c r="AQ92" s="30">
        <v>100</v>
      </c>
      <c r="AR92" s="30">
        <v>33</v>
      </c>
      <c r="AS92" s="30">
        <v>40</v>
      </c>
      <c r="AT92" s="30">
        <v>50</v>
      </c>
      <c r="AU92" s="30">
        <v>60</v>
      </c>
      <c r="AV92" s="30">
        <v>70</v>
      </c>
      <c r="AW92" s="38">
        <v>15906.444450000001</v>
      </c>
      <c r="AX92" s="38">
        <v>19280.53873</v>
      </c>
      <c r="AY92" s="38">
        <v>24100.673409999999</v>
      </c>
      <c r="AZ92" s="38">
        <v>28920.808100000002</v>
      </c>
      <c r="BA92" s="38">
        <v>33740.942779999998</v>
      </c>
      <c r="BB92" s="30">
        <v>48201.346818181817</v>
      </c>
      <c r="BC92" s="30">
        <v>48201.346825000001</v>
      </c>
      <c r="BD92" s="30">
        <v>48201.346819999999</v>
      </c>
      <c r="BE92" s="30">
        <v>48201.346833333337</v>
      </c>
      <c r="BF92" s="30">
        <v>48201.346828571426</v>
      </c>
      <c r="BG92" s="20" t="s">
        <v>489</v>
      </c>
      <c r="BH92" s="26" t="s">
        <v>118</v>
      </c>
      <c r="BI92" s="26" t="s">
        <v>118</v>
      </c>
      <c r="BJ92" s="26" t="s">
        <v>118</v>
      </c>
      <c r="BK92" s="26" t="s">
        <v>118</v>
      </c>
      <c r="BL92" s="26">
        <v>4375.9941229385304</v>
      </c>
      <c r="BM92" s="20" t="s">
        <v>494</v>
      </c>
      <c r="BN92" s="60">
        <v>4375.9941229385304</v>
      </c>
      <c r="BO92" s="20"/>
      <c r="BP92" s="20">
        <v>2.5</v>
      </c>
      <c r="BQ92" s="20">
        <v>2.5</v>
      </c>
      <c r="BR92" s="20">
        <v>0</v>
      </c>
      <c r="BS92" s="20">
        <v>11.25</v>
      </c>
      <c r="BT92" s="20">
        <v>5.25</v>
      </c>
      <c r="BU92" s="20">
        <v>1.5</v>
      </c>
      <c r="BV92" s="20">
        <v>1.5</v>
      </c>
      <c r="BW92" s="20">
        <v>0</v>
      </c>
      <c r="BX92" s="20">
        <v>0</v>
      </c>
      <c r="BY92" s="20">
        <v>0</v>
      </c>
      <c r="BZ92" s="20">
        <v>0</v>
      </c>
      <c r="CA92" s="20" t="s">
        <v>118</v>
      </c>
      <c r="CB92" s="20">
        <v>0</v>
      </c>
      <c r="CC92" s="20">
        <v>0</v>
      </c>
      <c r="CD92" s="20">
        <v>0</v>
      </c>
      <c r="CE92" s="20">
        <v>0</v>
      </c>
      <c r="CF92" s="20">
        <v>0</v>
      </c>
      <c r="CG92" s="20">
        <v>0</v>
      </c>
      <c r="CH92" s="20">
        <v>0</v>
      </c>
      <c r="CI92" s="20">
        <v>0</v>
      </c>
      <c r="CJ92" s="20">
        <v>0</v>
      </c>
      <c r="CK92" s="20"/>
      <c r="CL92" s="1">
        <v>3791873.1327864625</v>
      </c>
      <c r="CM92">
        <v>78.667368924142735</v>
      </c>
      <c r="CN92">
        <v>57927913.107072525</v>
      </c>
      <c r="CO92" s="1">
        <v>1201.7903426138664</v>
      </c>
      <c r="CP92" s="1">
        <v>662.08612402858159</v>
      </c>
      <c r="CQ92">
        <v>8.4162739021692357</v>
      </c>
      <c r="CS92" s="33" t="s">
        <v>1537</v>
      </c>
    </row>
    <row r="93" spans="1:97">
      <c r="A93" s="20" t="s">
        <v>123</v>
      </c>
      <c r="B93" s="20" t="s">
        <v>123</v>
      </c>
      <c r="C93" s="20" t="s">
        <v>102</v>
      </c>
      <c r="D93" s="20">
        <v>0</v>
      </c>
      <c r="E93" s="21" t="s">
        <v>450</v>
      </c>
      <c r="F93" s="22" t="s">
        <v>495</v>
      </c>
      <c r="G93" s="28" t="s">
        <v>496</v>
      </c>
      <c r="H93" s="20" t="s">
        <v>118</v>
      </c>
      <c r="I93" s="20" t="s">
        <v>118</v>
      </c>
      <c r="J93" s="20" t="s">
        <v>118</v>
      </c>
      <c r="K93" s="20" t="s">
        <v>118</v>
      </c>
      <c r="L93" s="20" t="s">
        <v>118</v>
      </c>
      <c r="M93" s="20" t="s">
        <v>118</v>
      </c>
      <c r="N93" s="24" t="s">
        <v>118</v>
      </c>
      <c r="O93" s="70" t="s">
        <v>118</v>
      </c>
      <c r="P93" s="24"/>
      <c r="Q93" s="24" t="s">
        <v>118</v>
      </c>
      <c r="R93" s="70" t="s">
        <v>118</v>
      </c>
      <c r="S93" s="33">
        <v>0</v>
      </c>
      <c r="T93" s="33">
        <v>0</v>
      </c>
      <c r="U93" s="33">
        <v>0</v>
      </c>
      <c r="V93" s="33" t="e">
        <v>#VALUE!</v>
      </c>
      <c r="W93" s="33"/>
      <c r="X93" s="24"/>
      <c r="Y93" s="20" t="s">
        <v>118</v>
      </c>
      <c r="Z93" s="20" t="s">
        <v>118</v>
      </c>
      <c r="AA93" s="20" t="s">
        <v>118</v>
      </c>
      <c r="AB93" s="20" t="s">
        <v>118</v>
      </c>
      <c r="AC93" s="20" t="s">
        <v>118</v>
      </c>
      <c r="AD93" s="20" t="s">
        <v>497</v>
      </c>
      <c r="AE93" s="20">
        <v>0</v>
      </c>
      <c r="AF93" s="20">
        <v>0</v>
      </c>
      <c r="AG93" s="20" t="s">
        <v>498</v>
      </c>
      <c r="AH93" s="25" t="s">
        <v>118</v>
      </c>
      <c r="AI93" s="25" t="s">
        <v>118</v>
      </c>
      <c r="AJ93" s="25" t="s">
        <v>118</v>
      </c>
      <c r="AK93" s="25" t="s">
        <v>118</v>
      </c>
      <c r="AL93" s="25" t="s">
        <v>118</v>
      </c>
      <c r="AM93" s="25" t="s">
        <v>118</v>
      </c>
      <c r="AN93" s="25" t="s">
        <v>118</v>
      </c>
      <c r="AO93" s="25" t="s">
        <v>118</v>
      </c>
      <c r="AP93" s="25" t="s">
        <v>118</v>
      </c>
      <c r="AQ93" s="25" t="s">
        <v>118</v>
      </c>
      <c r="AR93" s="25" t="s">
        <v>118</v>
      </c>
      <c r="AS93" s="25" t="s">
        <v>118</v>
      </c>
      <c r="AT93" s="25" t="s">
        <v>118</v>
      </c>
      <c r="AU93" s="25" t="s">
        <v>118</v>
      </c>
      <c r="AV93" s="25" t="s">
        <v>118</v>
      </c>
      <c r="AW93" s="25" t="s">
        <v>118</v>
      </c>
      <c r="AX93" s="25" t="s">
        <v>118</v>
      </c>
      <c r="AY93" s="25" t="s">
        <v>118</v>
      </c>
      <c r="AZ93" s="25" t="s">
        <v>118</v>
      </c>
      <c r="BA93" s="25" t="s">
        <v>118</v>
      </c>
      <c r="BB93" s="25" t="s">
        <v>118</v>
      </c>
      <c r="BC93" s="25" t="s">
        <v>118</v>
      </c>
      <c r="BD93" s="25" t="s">
        <v>118</v>
      </c>
      <c r="BE93" s="25" t="s">
        <v>118</v>
      </c>
      <c r="BF93" s="25" t="s">
        <v>118</v>
      </c>
      <c r="BG93" s="20"/>
      <c r="BH93" s="26" t="s">
        <v>118</v>
      </c>
      <c r="BI93" s="26" t="s">
        <v>118</v>
      </c>
      <c r="BJ93" s="26" t="s">
        <v>118</v>
      </c>
      <c r="BK93" s="26" t="s">
        <v>118</v>
      </c>
      <c r="BL93" s="26"/>
      <c r="BM93" s="20"/>
      <c r="BN93" s="60">
        <v>0</v>
      </c>
      <c r="BO93" s="20"/>
      <c r="BP93" s="20">
        <v>4.5</v>
      </c>
      <c r="BQ93" s="20">
        <v>4.5</v>
      </c>
      <c r="BR93" s="20">
        <v>0</v>
      </c>
      <c r="BS93" s="20">
        <v>8</v>
      </c>
      <c r="BT93" s="20">
        <v>5</v>
      </c>
      <c r="BU93" s="20">
        <v>0</v>
      </c>
      <c r="BV93" s="20">
        <v>3.5</v>
      </c>
      <c r="BW93" s="20">
        <v>3.5</v>
      </c>
      <c r="BX93" s="20">
        <v>0</v>
      </c>
      <c r="BY93" s="20">
        <v>0</v>
      </c>
      <c r="BZ93" s="20">
        <v>0</v>
      </c>
      <c r="CA93" s="20" t="s">
        <v>118</v>
      </c>
      <c r="CB93" s="20">
        <v>0</v>
      </c>
      <c r="CC93" s="20">
        <v>0</v>
      </c>
      <c r="CD93" s="20">
        <v>0</v>
      </c>
      <c r="CE93" s="20">
        <v>0</v>
      </c>
      <c r="CF93" s="20">
        <v>0</v>
      </c>
      <c r="CG93" s="20">
        <v>0</v>
      </c>
      <c r="CH93" s="20">
        <v>0</v>
      </c>
      <c r="CI93" s="20">
        <v>0</v>
      </c>
      <c r="CJ93" s="20">
        <v>0</v>
      </c>
      <c r="CK93" s="20"/>
      <c r="CL93" s="1" t="e">
        <v>#VALUE!</v>
      </c>
      <c r="CM93" t="e">
        <v>#VALUE!</v>
      </c>
      <c r="CN93" t="e">
        <v>#VALUE!</v>
      </c>
      <c r="CO93" s="1" t="e">
        <v>#VALUE!</v>
      </c>
      <c r="CP93" s="1" t="e">
        <v>#VALUE!</v>
      </c>
      <c r="CQ93" t="e">
        <v>#VALUE!</v>
      </c>
      <c r="CS93" s="33" t="s">
        <v>1539</v>
      </c>
    </row>
    <row r="94" spans="1:97">
      <c r="A94" s="20" t="s">
        <v>123</v>
      </c>
      <c r="B94" s="20" t="s">
        <v>123</v>
      </c>
      <c r="C94" s="20" t="s">
        <v>102</v>
      </c>
      <c r="D94" s="20">
        <v>0</v>
      </c>
      <c r="E94" s="21" t="s">
        <v>450</v>
      </c>
      <c r="F94" s="22" t="s">
        <v>499</v>
      </c>
      <c r="G94" s="28" t="s">
        <v>500</v>
      </c>
      <c r="H94" s="20" t="s">
        <v>118</v>
      </c>
      <c r="I94" s="20" t="s">
        <v>118</v>
      </c>
      <c r="J94" s="20" t="s">
        <v>118</v>
      </c>
      <c r="K94" s="20" t="s">
        <v>118</v>
      </c>
      <c r="L94" s="20" t="s">
        <v>118</v>
      </c>
      <c r="M94" s="20" t="s">
        <v>118</v>
      </c>
      <c r="N94" s="24" t="s">
        <v>118</v>
      </c>
      <c r="O94" s="70" t="s">
        <v>118</v>
      </c>
      <c r="P94" s="24"/>
      <c r="Q94" s="24" t="s">
        <v>118</v>
      </c>
      <c r="R94" s="70" t="s">
        <v>118</v>
      </c>
      <c r="S94" s="33">
        <v>0</v>
      </c>
      <c r="T94" s="33">
        <v>0</v>
      </c>
      <c r="U94" s="33">
        <v>0</v>
      </c>
      <c r="V94" s="33" t="e">
        <v>#VALUE!</v>
      </c>
      <c r="W94" s="33"/>
      <c r="X94" s="24"/>
      <c r="Y94" s="20" t="s">
        <v>118</v>
      </c>
      <c r="Z94" s="20" t="s">
        <v>118</v>
      </c>
      <c r="AA94" s="20" t="s">
        <v>118</v>
      </c>
      <c r="AB94" s="20" t="s">
        <v>118</v>
      </c>
      <c r="AC94" s="20" t="s">
        <v>118</v>
      </c>
      <c r="AD94" s="20" t="s">
        <v>501</v>
      </c>
      <c r="AE94" s="20">
        <v>0</v>
      </c>
      <c r="AF94" s="20">
        <v>0</v>
      </c>
      <c r="AG94" s="20" t="s">
        <v>502</v>
      </c>
      <c r="AH94" s="25" t="s">
        <v>118</v>
      </c>
      <c r="AI94" s="25" t="s">
        <v>118</v>
      </c>
      <c r="AJ94" s="25" t="s">
        <v>118</v>
      </c>
      <c r="AK94" s="25" t="s">
        <v>118</v>
      </c>
      <c r="AL94" s="25" t="s">
        <v>118</v>
      </c>
      <c r="AM94" s="25" t="s">
        <v>118</v>
      </c>
      <c r="AN94" s="25" t="s">
        <v>118</v>
      </c>
      <c r="AO94" s="25" t="s">
        <v>118</v>
      </c>
      <c r="AP94" s="25" t="s">
        <v>118</v>
      </c>
      <c r="AQ94" s="25" t="s">
        <v>118</v>
      </c>
      <c r="AR94" s="25" t="s">
        <v>118</v>
      </c>
      <c r="AS94" s="25" t="s">
        <v>118</v>
      </c>
      <c r="AT94" s="25" t="s">
        <v>118</v>
      </c>
      <c r="AU94" s="25" t="s">
        <v>118</v>
      </c>
      <c r="AV94" s="25" t="s">
        <v>118</v>
      </c>
      <c r="AW94" s="25" t="s">
        <v>118</v>
      </c>
      <c r="AX94" s="25" t="s">
        <v>118</v>
      </c>
      <c r="AY94" s="25" t="s">
        <v>118</v>
      </c>
      <c r="AZ94" s="25" t="s">
        <v>118</v>
      </c>
      <c r="BA94" s="25" t="s">
        <v>118</v>
      </c>
      <c r="BB94" s="25" t="s">
        <v>118</v>
      </c>
      <c r="BC94" s="25" t="s">
        <v>118</v>
      </c>
      <c r="BD94" s="25" t="s">
        <v>118</v>
      </c>
      <c r="BE94" s="25" t="s">
        <v>118</v>
      </c>
      <c r="BF94" s="25" t="s">
        <v>118</v>
      </c>
      <c r="BG94" s="20"/>
      <c r="BH94" s="26" t="s">
        <v>118</v>
      </c>
      <c r="BI94" s="26" t="s">
        <v>118</v>
      </c>
      <c r="BJ94" s="26" t="s">
        <v>118</v>
      </c>
      <c r="BK94" s="26" t="s">
        <v>118</v>
      </c>
      <c r="BL94" s="26"/>
      <c r="BM94" s="20"/>
      <c r="BN94" s="60">
        <v>0</v>
      </c>
      <c r="BO94" s="20"/>
      <c r="BP94" s="20">
        <v>2.5</v>
      </c>
      <c r="BQ94" s="20">
        <v>2.5</v>
      </c>
      <c r="BR94" s="20">
        <v>0</v>
      </c>
      <c r="BS94" s="20">
        <v>11.25</v>
      </c>
      <c r="BT94" s="20">
        <v>5.25</v>
      </c>
      <c r="BU94" s="20">
        <v>1.5</v>
      </c>
      <c r="BV94" s="20">
        <v>1.5</v>
      </c>
      <c r="BW94" s="20">
        <v>0</v>
      </c>
      <c r="BX94" s="20">
        <v>0</v>
      </c>
      <c r="BY94" s="20">
        <v>0</v>
      </c>
      <c r="BZ94" s="20">
        <v>0</v>
      </c>
      <c r="CA94" s="20" t="s">
        <v>118</v>
      </c>
      <c r="CB94" s="20">
        <v>0</v>
      </c>
      <c r="CC94" s="20">
        <v>0</v>
      </c>
      <c r="CD94" s="20">
        <v>0</v>
      </c>
      <c r="CE94" s="20">
        <v>0</v>
      </c>
      <c r="CF94" s="20">
        <v>0</v>
      </c>
      <c r="CG94" s="20">
        <v>0</v>
      </c>
      <c r="CH94" s="20">
        <v>0</v>
      </c>
      <c r="CI94" s="20">
        <v>0</v>
      </c>
      <c r="CJ94" s="20">
        <v>0</v>
      </c>
      <c r="CK94" s="20"/>
      <c r="CL94" s="1" t="e">
        <v>#VALUE!</v>
      </c>
      <c r="CM94" t="e">
        <v>#VALUE!</v>
      </c>
      <c r="CN94" t="e">
        <v>#VALUE!</v>
      </c>
      <c r="CO94" s="1" t="e">
        <v>#VALUE!</v>
      </c>
      <c r="CP94" s="1" t="e">
        <v>#VALUE!</v>
      </c>
      <c r="CQ94" t="e">
        <v>#VALUE!</v>
      </c>
      <c r="CS94" s="33" t="s">
        <v>1539</v>
      </c>
    </row>
    <row r="95" spans="1:97">
      <c r="A95" s="20" t="s">
        <v>102</v>
      </c>
      <c r="B95" s="20" t="s">
        <v>102</v>
      </c>
      <c r="C95" s="20" t="s">
        <v>102</v>
      </c>
      <c r="D95" s="20" t="s">
        <v>1603</v>
      </c>
      <c r="E95" s="21" t="s">
        <v>450</v>
      </c>
      <c r="F95" s="22" t="s">
        <v>503</v>
      </c>
      <c r="G95" s="28" t="s">
        <v>504</v>
      </c>
      <c r="H95" s="20" t="s">
        <v>164</v>
      </c>
      <c r="I95" s="20" t="s">
        <v>460</v>
      </c>
      <c r="J95" s="20" t="s">
        <v>505</v>
      </c>
      <c r="K95" s="20" t="s">
        <v>506</v>
      </c>
      <c r="L95" s="20" t="s">
        <v>507</v>
      </c>
      <c r="M95" s="20" t="s">
        <v>260</v>
      </c>
      <c r="N95" s="20">
        <v>2773</v>
      </c>
      <c r="O95" s="33">
        <v>4.9074152318346659E-6</v>
      </c>
      <c r="P95" s="20" t="s">
        <v>138</v>
      </c>
      <c r="Q95" s="20">
        <v>420000</v>
      </c>
      <c r="R95" s="33">
        <v>7.4327962400669301E-4</v>
      </c>
      <c r="S95" s="33" t="s">
        <v>1449</v>
      </c>
      <c r="T95" s="33">
        <v>495.9</v>
      </c>
      <c r="U95" s="33">
        <v>45.9</v>
      </c>
      <c r="V95" s="33" t="b">
        <v>1</v>
      </c>
      <c r="W95" s="33" t="s">
        <v>1450</v>
      </c>
      <c r="X95" s="20"/>
      <c r="Y95" s="20">
        <v>1100</v>
      </c>
      <c r="Z95" s="20" t="s">
        <v>508</v>
      </c>
      <c r="AA95" s="20" t="s">
        <v>430</v>
      </c>
      <c r="AB95" s="20">
        <v>151.46100000000001</v>
      </c>
      <c r="AC95" s="20">
        <v>155.06671474936891</v>
      </c>
      <c r="AD95" s="20" t="s">
        <v>509</v>
      </c>
      <c r="AE95" s="20" t="s">
        <v>115</v>
      </c>
      <c r="AF95" s="20" t="s">
        <v>116</v>
      </c>
      <c r="AG95" s="20" t="s">
        <v>510</v>
      </c>
      <c r="AH95" s="25">
        <v>943.68234459459461</v>
      </c>
      <c r="AI95" s="25">
        <v>943.68234500000005</v>
      </c>
      <c r="AJ95" s="25">
        <v>943.68234470588231</v>
      </c>
      <c r="AK95" s="25">
        <v>943.68234444444454</v>
      </c>
      <c r="AL95" s="25">
        <v>943.68234526315791</v>
      </c>
      <c r="AM95" s="25">
        <v>1000</v>
      </c>
      <c r="AN95" s="25">
        <v>1000</v>
      </c>
      <c r="AO95" s="25">
        <v>1000</v>
      </c>
      <c r="AP95" s="25">
        <v>1000</v>
      </c>
      <c r="AQ95" s="25">
        <v>1000</v>
      </c>
      <c r="AR95" s="25">
        <v>74</v>
      </c>
      <c r="AS95" s="25">
        <v>80</v>
      </c>
      <c r="AT95" s="25">
        <v>85</v>
      </c>
      <c r="AU95" s="25">
        <v>90</v>
      </c>
      <c r="AV95" s="25">
        <v>95</v>
      </c>
      <c r="AW95" s="25">
        <v>6983.24935</v>
      </c>
      <c r="AX95" s="25">
        <v>7549.4587600000004</v>
      </c>
      <c r="AY95" s="25">
        <v>8021.2999300000001</v>
      </c>
      <c r="AZ95" s="25">
        <v>8493.1411000000007</v>
      </c>
      <c r="BA95" s="25">
        <v>8964.9822800000002</v>
      </c>
      <c r="BB95" s="25">
        <v>9436.8234459459454</v>
      </c>
      <c r="BC95" s="25">
        <v>9436.8234499999999</v>
      </c>
      <c r="BD95" s="25">
        <v>9436.8234470588231</v>
      </c>
      <c r="BE95" s="25">
        <v>9436.8234444444442</v>
      </c>
      <c r="BF95" s="25">
        <v>9436.8234526315791</v>
      </c>
      <c r="BG95" s="20"/>
      <c r="BH95" s="26">
        <v>2102.2407487556802</v>
      </c>
      <c r="BI95" s="26">
        <v>2102.2407487556802</v>
      </c>
      <c r="BJ95" s="26">
        <v>2102.2407487556802</v>
      </c>
      <c r="BK95" s="26">
        <v>2102.2407487556802</v>
      </c>
      <c r="BL95" s="26"/>
      <c r="BM95" s="20"/>
      <c r="BN95" s="60">
        <v>2102.2407487556802</v>
      </c>
      <c r="BO95" s="20"/>
      <c r="BP95" s="20">
        <v>2.5</v>
      </c>
      <c r="BQ95" s="20">
        <v>2.5</v>
      </c>
      <c r="BR95" s="20">
        <v>0</v>
      </c>
      <c r="BS95" s="20">
        <v>11.25</v>
      </c>
      <c r="BT95" s="20">
        <v>5.25</v>
      </c>
      <c r="BU95" s="20">
        <v>1.5</v>
      </c>
      <c r="BV95" s="20">
        <v>1.5</v>
      </c>
      <c r="BW95" s="20">
        <v>0</v>
      </c>
      <c r="BX95" s="20">
        <v>0</v>
      </c>
      <c r="BY95" s="20">
        <v>0</v>
      </c>
      <c r="BZ95" s="20">
        <v>0</v>
      </c>
      <c r="CA95" s="20" t="s">
        <v>118</v>
      </c>
      <c r="CB95" s="20">
        <v>0</v>
      </c>
      <c r="CC95" s="20">
        <v>0</v>
      </c>
      <c r="CD95" s="20">
        <v>0</v>
      </c>
      <c r="CE95" s="20">
        <v>0</v>
      </c>
      <c r="CF95" s="20">
        <v>0</v>
      </c>
      <c r="CG95" s="20">
        <v>0</v>
      </c>
      <c r="CH95" s="20">
        <v>0</v>
      </c>
      <c r="CI95" s="20">
        <v>0</v>
      </c>
      <c r="CJ95" s="20">
        <v>0</v>
      </c>
      <c r="CK95" s="20"/>
      <c r="CL95" s="1">
        <v>217.24926027307561</v>
      </c>
      <c r="CM95">
        <v>2.3021439525437531E-2</v>
      </c>
      <c r="CN95">
        <v>32904.684210130457</v>
      </c>
      <c r="CO95" s="1">
        <v>3.4868390193594534</v>
      </c>
      <c r="CP95" s="1">
        <v>4.9547982465097835</v>
      </c>
      <c r="CQ95">
        <v>215.2253876667869</v>
      </c>
      <c r="CS95" s="33" t="s">
        <v>1539</v>
      </c>
    </row>
    <row r="96" spans="1:97">
      <c r="A96" s="20" t="s">
        <v>102</v>
      </c>
      <c r="B96" s="20" t="s">
        <v>102</v>
      </c>
      <c r="C96" s="20" t="s">
        <v>102</v>
      </c>
      <c r="D96" s="20">
        <v>0</v>
      </c>
      <c r="E96" s="21" t="s">
        <v>450</v>
      </c>
      <c r="F96" s="22" t="s">
        <v>511</v>
      </c>
      <c r="G96" s="28" t="s">
        <v>512</v>
      </c>
      <c r="H96" s="20" t="s">
        <v>164</v>
      </c>
      <c r="I96" s="20" t="s">
        <v>294</v>
      </c>
      <c r="J96" s="20" t="s">
        <v>155</v>
      </c>
      <c r="K96" s="20" t="s">
        <v>513</v>
      </c>
      <c r="L96" s="20" t="s">
        <v>514</v>
      </c>
      <c r="M96" s="20" t="s">
        <v>260</v>
      </c>
      <c r="N96" s="20" t="s">
        <v>118</v>
      </c>
      <c r="O96" s="33">
        <v>6.8599999999999994E-2</v>
      </c>
      <c r="P96" s="20"/>
      <c r="Q96" s="20" t="s">
        <v>515</v>
      </c>
      <c r="R96" s="33">
        <v>11.88</v>
      </c>
      <c r="S96" s="33">
        <v>0</v>
      </c>
      <c r="T96" s="33">
        <v>0</v>
      </c>
      <c r="U96" s="33">
        <v>0</v>
      </c>
      <c r="V96" s="33" t="b">
        <v>0</v>
      </c>
      <c r="W96" s="33"/>
      <c r="X96" s="20"/>
      <c r="Y96" s="20">
        <v>1100</v>
      </c>
      <c r="Z96" s="20" t="s">
        <v>308</v>
      </c>
      <c r="AA96" s="20" t="s">
        <v>188</v>
      </c>
      <c r="AB96" s="20" t="s">
        <v>118</v>
      </c>
      <c r="AC96" s="20" t="s">
        <v>118</v>
      </c>
      <c r="AD96" s="20" t="s">
        <v>456</v>
      </c>
      <c r="AE96" s="20" t="s">
        <v>115</v>
      </c>
      <c r="AF96" s="20" t="s">
        <v>160</v>
      </c>
      <c r="AG96" s="20" t="s">
        <v>516</v>
      </c>
      <c r="AH96" s="30">
        <v>1676397.9169414635</v>
      </c>
      <c r="AI96" s="30">
        <v>1692615.9124177778</v>
      </c>
      <c r="AJ96" s="30">
        <v>1710297.5250355555</v>
      </c>
      <c r="AK96" s="30">
        <v>1729005.6355177779</v>
      </c>
      <c r="AL96" s="30">
        <v>1748436.1230533335</v>
      </c>
      <c r="AM96" s="25">
        <v>500</v>
      </c>
      <c r="AN96" s="25">
        <v>500</v>
      </c>
      <c r="AO96" s="25">
        <v>500</v>
      </c>
      <c r="AP96" s="25">
        <v>500</v>
      </c>
      <c r="AQ96" s="25">
        <v>500</v>
      </c>
      <c r="AR96" s="25">
        <v>41</v>
      </c>
      <c r="AS96" s="25">
        <v>90</v>
      </c>
      <c r="AT96" s="25">
        <v>90</v>
      </c>
      <c r="AU96" s="25">
        <v>90</v>
      </c>
      <c r="AV96" s="25">
        <v>90</v>
      </c>
      <c r="AW96" s="25">
        <v>3436615.7297299998</v>
      </c>
      <c r="AX96" s="25">
        <v>7616771.6058799997</v>
      </c>
      <c r="AY96" s="25">
        <v>7696338.8626600001</v>
      </c>
      <c r="AZ96" s="25">
        <v>7780525.3598300004</v>
      </c>
      <c r="BA96" s="25">
        <v>7867962.5537400004</v>
      </c>
      <c r="BB96" s="25">
        <v>8381989.5847073169</v>
      </c>
      <c r="BC96" s="25">
        <v>8463079.5620888881</v>
      </c>
      <c r="BD96" s="25">
        <v>8551487.6251777783</v>
      </c>
      <c r="BE96" s="25">
        <v>8645028.1775888894</v>
      </c>
      <c r="BF96" s="25">
        <v>8742180.6152666677</v>
      </c>
      <c r="BG96" s="20"/>
      <c r="BH96" s="26" t="s">
        <v>118</v>
      </c>
      <c r="BI96" s="26" t="s">
        <v>118</v>
      </c>
      <c r="BJ96" s="26" t="s">
        <v>118</v>
      </c>
      <c r="BK96" s="26" t="s">
        <v>118</v>
      </c>
      <c r="BL96" s="26">
        <v>9.31</v>
      </c>
      <c r="BM96" s="20" t="s">
        <v>517</v>
      </c>
      <c r="BN96" s="60">
        <v>9.31</v>
      </c>
      <c r="BO96" s="20"/>
      <c r="BP96" s="20">
        <v>2.5</v>
      </c>
      <c r="BQ96" s="20">
        <v>2.5</v>
      </c>
      <c r="BR96" s="20">
        <v>0</v>
      </c>
      <c r="BS96" s="20">
        <v>11.25</v>
      </c>
      <c r="BT96" s="20">
        <v>5.25</v>
      </c>
      <c r="BU96" s="20">
        <v>1.5</v>
      </c>
      <c r="BV96" s="20">
        <v>1.5</v>
      </c>
      <c r="BW96" s="20">
        <v>0</v>
      </c>
      <c r="BX96" s="20">
        <v>0</v>
      </c>
      <c r="BY96" s="20">
        <v>0</v>
      </c>
      <c r="BZ96" s="20">
        <v>0</v>
      </c>
      <c r="CA96" s="20" t="s">
        <v>118</v>
      </c>
      <c r="CB96" s="20">
        <v>0</v>
      </c>
      <c r="CC96" s="20">
        <v>0</v>
      </c>
      <c r="CD96" s="20">
        <v>0</v>
      </c>
      <c r="CE96" s="20">
        <v>0</v>
      </c>
      <c r="CF96" s="20">
        <v>0</v>
      </c>
      <c r="CG96" s="20">
        <v>0</v>
      </c>
      <c r="CH96" s="20">
        <v>0</v>
      </c>
      <c r="CI96" s="20">
        <v>0</v>
      </c>
      <c r="CJ96" s="20">
        <v>0</v>
      </c>
      <c r="CK96" s="20"/>
      <c r="CL96" s="1">
        <v>575004.48551092192</v>
      </c>
      <c r="CM96">
        <v>6.8599999999999994E-2</v>
      </c>
      <c r="CN96">
        <v>99578036.266322926</v>
      </c>
      <c r="CO96" s="1">
        <v>11.88</v>
      </c>
      <c r="CP96" s="1">
        <v>16.073640000000001</v>
      </c>
      <c r="CQ96">
        <v>234.30962099125367</v>
      </c>
      <c r="CS96" s="33" t="s">
        <v>1538</v>
      </c>
    </row>
    <row r="97" spans="1:97">
      <c r="A97" s="20" t="s">
        <v>123</v>
      </c>
      <c r="B97" s="20" t="s">
        <v>123</v>
      </c>
      <c r="C97" s="20" t="s">
        <v>123</v>
      </c>
      <c r="D97" s="20">
        <v>0</v>
      </c>
      <c r="E97" s="21" t="s">
        <v>450</v>
      </c>
      <c r="F97" s="22" t="s">
        <v>518</v>
      </c>
      <c r="G97" s="28" t="s">
        <v>519</v>
      </c>
      <c r="H97" s="20" t="s">
        <v>118</v>
      </c>
      <c r="I97" s="20" t="s">
        <v>118</v>
      </c>
      <c r="J97" s="20" t="s">
        <v>118</v>
      </c>
      <c r="K97" s="20" t="s">
        <v>118</v>
      </c>
      <c r="L97" s="20" t="s">
        <v>118</v>
      </c>
      <c r="M97" s="20" t="s">
        <v>118</v>
      </c>
      <c r="N97" s="24" t="s">
        <v>118</v>
      </c>
      <c r="O97" s="70" t="s">
        <v>118</v>
      </c>
      <c r="P97" s="24"/>
      <c r="Q97" s="24" t="s">
        <v>118</v>
      </c>
      <c r="R97" s="70" t="s">
        <v>118</v>
      </c>
      <c r="S97" s="33">
        <v>0</v>
      </c>
      <c r="T97" s="33">
        <v>0</v>
      </c>
      <c r="U97" s="33">
        <v>0</v>
      </c>
      <c r="V97" s="33" t="e">
        <v>#VALUE!</v>
      </c>
      <c r="W97" s="33"/>
      <c r="X97" s="24"/>
      <c r="Y97" s="20" t="s">
        <v>118</v>
      </c>
      <c r="Z97" s="20" t="s">
        <v>118</v>
      </c>
      <c r="AA97" s="20" t="s">
        <v>118</v>
      </c>
      <c r="AB97" s="20" t="s">
        <v>118</v>
      </c>
      <c r="AC97" s="20" t="s">
        <v>118</v>
      </c>
      <c r="AD97" s="20" t="s">
        <v>520</v>
      </c>
      <c r="AE97" s="20" t="s">
        <v>115</v>
      </c>
      <c r="AF97" s="20" t="s">
        <v>276</v>
      </c>
      <c r="AG97" s="33" t="s">
        <v>516</v>
      </c>
      <c r="AH97" s="30">
        <v>20650.404273333334</v>
      </c>
      <c r="AI97" s="30">
        <v>20569.982031578947</v>
      </c>
      <c r="AJ97" s="30">
        <v>20325.069892631582</v>
      </c>
      <c r="AK97" s="30">
        <v>20024.199296842107</v>
      </c>
      <c r="AL97" s="30">
        <v>19763.766469473685</v>
      </c>
      <c r="AM97" s="30">
        <v>100</v>
      </c>
      <c r="AN97" s="30">
        <v>100</v>
      </c>
      <c r="AO97" s="30">
        <v>100</v>
      </c>
      <c r="AP97" s="30">
        <v>100</v>
      </c>
      <c r="AQ97" s="30">
        <v>100</v>
      </c>
      <c r="AR97" s="30">
        <v>90</v>
      </c>
      <c r="AS97" s="30">
        <v>95</v>
      </c>
      <c r="AT97" s="30">
        <v>95</v>
      </c>
      <c r="AU97" s="30">
        <v>95</v>
      </c>
      <c r="AV97" s="30">
        <v>95</v>
      </c>
      <c r="AW97" s="38">
        <v>18585.363846</v>
      </c>
      <c r="AX97" s="38">
        <v>19541.482929999998</v>
      </c>
      <c r="AY97" s="38">
        <v>19308.816398000003</v>
      </c>
      <c r="AZ97" s="38">
        <v>19022.989332000001</v>
      </c>
      <c r="BA97" s="38">
        <v>18775.578146</v>
      </c>
      <c r="BB97" s="30">
        <v>20650.404273333334</v>
      </c>
      <c r="BC97" s="30">
        <v>20569.982031578947</v>
      </c>
      <c r="BD97" s="30">
        <v>20325.069892631582</v>
      </c>
      <c r="BE97" s="30">
        <v>20024.199296842107</v>
      </c>
      <c r="BF97" s="30">
        <v>19763.766469473685</v>
      </c>
      <c r="BG97" s="20"/>
      <c r="BH97" s="26">
        <v>0</v>
      </c>
      <c r="BI97" s="26">
        <v>0</v>
      </c>
      <c r="BJ97" s="26">
        <v>0</v>
      </c>
      <c r="BK97" s="26">
        <v>0</v>
      </c>
      <c r="BL97" s="26"/>
      <c r="BM97" s="20"/>
      <c r="BN97" s="60">
        <v>0</v>
      </c>
      <c r="BO97" s="20"/>
      <c r="BP97" s="20" t="s">
        <v>118</v>
      </c>
      <c r="BQ97" s="20" t="s">
        <v>118</v>
      </c>
      <c r="BR97" s="20" t="s">
        <v>118</v>
      </c>
      <c r="BS97" s="20" t="s">
        <v>118</v>
      </c>
      <c r="BT97" s="20" t="s">
        <v>118</v>
      </c>
      <c r="BU97" s="20" t="s">
        <v>118</v>
      </c>
      <c r="BV97" s="20" t="s">
        <v>118</v>
      </c>
      <c r="BW97" s="20" t="s">
        <v>118</v>
      </c>
      <c r="BX97" s="20" t="s">
        <v>118</v>
      </c>
      <c r="BY97" s="20" t="s">
        <v>118</v>
      </c>
      <c r="BZ97" s="20" t="s">
        <v>118</v>
      </c>
      <c r="CA97" s="20" t="s">
        <v>118</v>
      </c>
      <c r="CB97" s="20" t="s">
        <v>118</v>
      </c>
      <c r="CC97" s="20" t="s">
        <v>118</v>
      </c>
      <c r="CD97" s="20" t="s">
        <v>118</v>
      </c>
      <c r="CE97" s="20" t="s">
        <v>118</v>
      </c>
      <c r="CF97" s="20" t="s">
        <v>118</v>
      </c>
      <c r="CG97" s="20" t="s">
        <v>118</v>
      </c>
      <c r="CH97" s="20" t="s">
        <v>118</v>
      </c>
      <c r="CI97" s="20" t="s">
        <v>118</v>
      </c>
      <c r="CJ97" s="20" t="s">
        <v>118</v>
      </c>
      <c r="CK97" s="20"/>
      <c r="CL97" s="1" t="e">
        <v>#VALUE!</v>
      </c>
      <c r="CM97" t="e">
        <v>#VALUE!</v>
      </c>
      <c r="CN97" t="e">
        <v>#VALUE!</v>
      </c>
      <c r="CO97" s="1" t="e">
        <v>#VALUE!</v>
      </c>
      <c r="CP97" s="1" t="e">
        <v>#VALUE!</v>
      </c>
      <c r="CQ97" t="e">
        <v>#VALUE!</v>
      </c>
      <c r="CS97" s="33" t="s">
        <v>1538</v>
      </c>
    </row>
    <row r="98" spans="1:97">
      <c r="A98" s="20" t="s">
        <v>102</v>
      </c>
      <c r="B98" s="20" t="s">
        <v>102</v>
      </c>
      <c r="C98" s="20" t="s">
        <v>102</v>
      </c>
      <c r="D98" s="20" t="s">
        <v>1616</v>
      </c>
      <c r="E98" s="21" t="s">
        <v>256</v>
      </c>
      <c r="F98" s="22" t="s">
        <v>521</v>
      </c>
      <c r="G98" s="28" t="s">
        <v>522</v>
      </c>
      <c r="H98" s="20" t="s">
        <v>523</v>
      </c>
      <c r="I98" s="20" t="s">
        <v>342</v>
      </c>
      <c r="J98" s="20" t="s">
        <v>155</v>
      </c>
      <c r="K98" s="20" t="s">
        <v>524</v>
      </c>
      <c r="L98" s="20" t="s">
        <v>525</v>
      </c>
      <c r="M98" s="20" t="s">
        <v>534</v>
      </c>
      <c r="N98" s="24">
        <f>466.4-321.6</f>
        <v>144.79999999999995</v>
      </c>
      <c r="O98" s="33">
        <f>N98/100</f>
        <v>1.4479999999999995</v>
      </c>
      <c r="P98" s="20"/>
      <c r="Q98" s="20">
        <f>769177-606260</f>
        <v>162917</v>
      </c>
      <c r="R98" s="33">
        <f>Q98/100</f>
        <v>1629.17</v>
      </c>
      <c r="S98" s="33">
        <v>0</v>
      </c>
      <c r="T98" s="33">
        <v>0</v>
      </c>
      <c r="U98" s="33">
        <v>0</v>
      </c>
      <c r="V98" s="33" t="b">
        <v>0</v>
      </c>
      <c r="W98" s="33"/>
      <c r="X98" s="20"/>
      <c r="Y98" s="20" t="s">
        <v>168</v>
      </c>
      <c r="Z98" s="20" t="s">
        <v>526</v>
      </c>
      <c r="AA98" s="20" t="s">
        <v>527</v>
      </c>
      <c r="AB98" s="20">
        <f>R98/O98</f>
        <v>1125.1174033149175</v>
      </c>
      <c r="AC98" s="20">
        <v>0</v>
      </c>
      <c r="AD98" s="20" t="s">
        <v>528</v>
      </c>
      <c r="AE98" s="20" t="s">
        <v>115</v>
      </c>
      <c r="AF98" s="20" t="s">
        <v>529</v>
      </c>
      <c r="AG98" s="33" t="s">
        <v>471</v>
      </c>
      <c r="AH98" s="30">
        <v>1380000</v>
      </c>
      <c r="AI98" s="30">
        <v>1380000</v>
      </c>
      <c r="AJ98" s="30">
        <v>1380000</v>
      </c>
      <c r="AK98" s="30">
        <v>1380000</v>
      </c>
      <c r="AL98" s="30">
        <v>1380000</v>
      </c>
      <c r="AM98" s="30">
        <v>400</v>
      </c>
      <c r="AN98" s="30">
        <v>400</v>
      </c>
      <c r="AO98" s="30">
        <v>400</v>
      </c>
      <c r="AP98" s="30">
        <v>400</v>
      </c>
      <c r="AQ98" s="30">
        <v>400</v>
      </c>
      <c r="AR98" s="30">
        <v>85</v>
      </c>
      <c r="AS98" s="30">
        <v>85</v>
      </c>
      <c r="AT98" s="30">
        <v>85</v>
      </c>
      <c r="AU98" s="30">
        <v>85</v>
      </c>
      <c r="AV98" s="30">
        <v>85</v>
      </c>
      <c r="AW98" s="30">
        <v>4692000</v>
      </c>
      <c r="AX98" s="30">
        <v>4692000</v>
      </c>
      <c r="AY98" s="30">
        <v>4692000</v>
      </c>
      <c r="AZ98" s="30">
        <v>4692000</v>
      </c>
      <c r="BA98" s="30">
        <v>4692000</v>
      </c>
      <c r="BB98" s="30">
        <v>5520000</v>
      </c>
      <c r="BC98" s="30">
        <v>5520000</v>
      </c>
      <c r="BD98" s="30">
        <v>5520000</v>
      </c>
      <c r="BE98" s="30">
        <v>5520000</v>
      </c>
      <c r="BF98" s="30">
        <v>5520000</v>
      </c>
      <c r="BG98" s="20" t="s">
        <v>530</v>
      </c>
      <c r="BH98" s="26" t="s">
        <v>118</v>
      </c>
      <c r="BI98" s="26" t="s">
        <v>118</v>
      </c>
      <c r="BJ98" s="26" t="s">
        <v>118</v>
      </c>
      <c r="BK98" s="26" t="s">
        <v>118</v>
      </c>
      <c r="BL98" s="26">
        <f>4.68+29.64</f>
        <v>34.32</v>
      </c>
      <c r="BM98" s="20" t="s">
        <v>535</v>
      </c>
      <c r="BN98" s="60">
        <f>BL98</f>
        <v>34.32</v>
      </c>
      <c r="BO98" s="20"/>
      <c r="BP98" s="20">
        <v>0</v>
      </c>
      <c r="BQ98" s="20">
        <v>0</v>
      </c>
      <c r="BR98" s="20">
        <v>0</v>
      </c>
      <c r="BS98" s="20">
        <v>0</v>
      </c>
      <c r="BT98" s="20">
        <v>0</v>
      </c>
      <c r="BU98" s="20">
        <v>0</v>
      </c>
      <c r="BV98" s="20">
        <v>0</v>
      </c>
      <c r="BW98" s="20">
        <v>0</v>
      </c>
      <c r="BX98" s="20">
        <f>BX99*2</f>
        <v>5</v>
      </c>
      <c r="BY98" s="20">
        <f t="shared" ref="BY98:CJ98" si="0">BY99*2</f>
        <v>9</v>
      </c>
      <c r="BZ98" s="20">
        <f t="shared" si="0"/>
        <v>9</v>
      </c>
      <c r="CA98" s="20"/>
      <c r="CB98" s="20">
        <f t="shared" si="0"/>
        <v>0</v>
      </c>
      <c r="CC98" s="20">
        <f t="shared" si="0"/>
        <v>0</v>
      </c>
      <c r="CD98" s="20">
        <f t="shared" si="0"/>
        <v>0</v>
      </c>
      <c r="CE98" s="20">
        <f t="shared" si="0"/>
        <v>0</v>
      </c>
      <c r="CF98" s="20">
        <f t="shared" si="0"/>
        <v>0</v>
      </c>
      <c r="CG98" s="20">
        <f t="shared" si="0"/>
        <v>0</v>
      </c>
      <c r="CH98" s="20">
        <f t="shared" si="0"/>
        <v>0</v>
      </c>
      <c r="CI98" s="20">
        <f t="shared" si="0"/>
        <v>0</v>
      </c>
      <c r="CJ98" s="20">
        <f t="shared" si="0"/>
        <v>0</v>
      </c>
      <c r="CK98" s="20"/>
      <c r="CL98" s="1">
        <f>IF(P98="per capita", O98*'[1]External Data'!$C$23,O98*INDEX($F$3:$CQ$324,MATCH($F98,$F$3:$F$324,0),MATCH($CM$1,$F$3:$CQ$3,0)))</f>
        <v>7992959.9999999972</v>
      </c>
      <c r="CM98">
        <f t="shared" ref="CM98:CM99" si="1">CL98/INDEX($F$3:$CQ$324,MATCH($F98,$F$3:$F$324,0),MATCH($CM$1,$F$3:$CQ$3,0))</f>
        <v>1.4479999999999995</v>
      </c>
      <c r="CN98">
        <f>IF(P98="per capita",R98*'[1]External Data'!$C$23,R98*INDEX($F$3:$CQ$324,MATCH($F98,$F$3:$F$324,0),MATCH($CM$1,$F$3:$CQ$3,0)))</f>
        <v>8993018400</v>
      </c>
      <c r="CO98" s="1">
        <f t="shared" ref="CO98:CO99" si="2">CN98/INDEX($F$3:$CQ$324,MATCH($F98,$F$3:$F$324,0),MATCH($CM$1,$F$3:$CQ$3,0))</f>
        <v>1629.17</v>
      </c>
      <c r="CP98" s="1">
        <f t="shared" ref="CP98:CP99" si="3">CN98/INDEX($F$3:$CQ$324,MATCH($F98,$F$3:$F$324,0),MATCH($CM$1,$F$3:$CQ$3,0))*VLOOKUP(IF(LEFT($Z98,3) = "Int", $Z98,LEFT($Z98,FIND(";",$Z98)-1)),$CP$329:$CQ$355,2,FALSE)</f>
        <v>1941.97064</v>
      </c>
      <c r="CQ98">
        <f t="shared" ref="CQ98:CQ99" si="4">CP98/CM98</f>
        <v>1341.1399447513816</v>
      </c>
      <c r="CS98" s="33" t="s">
        <v>1540</v>
      </c>
    </row>
    <row r="99" spans="1:97">
      <c r="A99" s="20" t="s">
        <v>102</v>
      </c>
      <c r="B99" s="20" t="s">
        <v>102</v>
      </c>
      <c r="C99" s="20" t="s">
        <v>102</v>
      </c>
      <c r="D99" s="20" t="s">
        <v>1616</v>
      </c>
      <c r="E99" s="21" t="s">
        <v>256</v>
      </c>
      <c r="F99" s="22" t="s">
        <v>531</v>
      </c>
      <c r="G99" s="23" t="s">
        <v>532</v>
      </c>
      <c r="H99" s="20" t="s">
        <v>523</v>
      </c>
      <c r="I99" s="20" t="s">
        <v>342</v>
      </c>
      <c r="J99" s="20" t="s">
        <v>155</v>
      </c>
      <c r="K99" s="20" t="s">
        <v>524</v>
      </c>
      <c r="L99" s="20" t="s">
        <v>533</v>
      </c>
      <c r="M99" s="20" t="s">
        <v>534</v>
      </c>
      <c r="N99" s="24">
        <f>466.4-349.1</f>
        <v>117.29999999999995</v>
      </c>
      <c r="O99" s="33">
        <f>N99/100</f>
        <v>1.1729999999999996</v>
      </c>
      <c r="P99" s="20"/>
      <c r="Q99" s="24">
        <f>626718-606260</f>
        <v>20458</v>
      </c>
      <c r="R99" s="33">
        <f>Q99/100</f>
        <v>204.58</v>
      </c>
      <c r="S99" s="33">
        <v>0</v>
      </c>
      <c r="T99" s="33">
        <v>0</v>
      </c>
      <c r="U99" s="33">
        <v>0</v>
      </c>
      <c r="V99" s="33" t="b">
        <v>0</v>
      </c>
      <c r="W99" s="33"/>
      <c r="X99" s="20"/>
      <c r="Y99" s="20" t="s">
        <v>168</v>
      </c>
      <c r="Z99" s="20" t="s">
        <v>526</v>
      </c>
      <c r="AA99" s="20" t="s">
        <v>527</v>
      </c>
      <c r="AB99" s="20">
        <f>R99/O99</f>
        <v>174.40750213128737</v>
      </c>
      <c r="AC99" s="20">
        <v>0</v>
      </c>
      <c r="AD99" s="20" t="s">
        <v>528</v>
      </c>
      <c r="AE99" s="20" t="s">
        <v>115</v>
      </c>
      <c r="AF99" s="20" t="s">
        <v>529</v>
      </c>
      <c r="AG99" s="33" t="s">
        <v>471</v>
      </c>
      <c r="AH99" s="30">
        <v>1380000</v>
      </c>
      <c r="AI99" s="30">
        <v>1380000</v>
      </c>
      <c r="AJ99" s="30">
        <v>1380000</v>
      </c>
      <c r="AK99" s="30">
        <v>1380000</v>
      </c>
      <c r="AL99" s="30">
        <v>1380000</v>
      </c>
      <c r="AM99" s="30">
        <v>400</v>
      </c>
      <c r="AN99" s="30">
        <v>400</v>
      </c>
      <c r="AO99" s="30">
        <v>400</v>
      </c>
      <c r="AP99" s="30">
        <v>400</v>
      </c>
      <c r="AQ99" s="30">
        <v>400</v>
      </c>
      <c r="AR99" s="30">
        <v>85</v>
      </c>
      <c r="AS99" s="30">
        <v>85</v>
      </c>
      <c r="AT99" s="30">
        <v>85</v>
      </c>
      <c r="AU99" s="30">
        <v>85</v>
      </c>
      <c r="AV99" s="30">
        <v>85</v>
      </c>
      <c r="AW99" s="30">
        <v>4692000</v>
      </c>
      <c r="AX99" s="30">
        <v>4692000</v>
      </c>
      <c r="AY99" s="30">
        <v>4692000</v>
      </c>
      <c r="AZ99" s="30">
        <v>4692000</v>
      </c>
      <c r="BA99" s="30">
        <v>4692000</v>
      </c>
      <c r="BB99" s="30">
        <v>5520000</v>
      </c>
      <c r="BC99" s="30">
        <v>5520000</v>
      </c>
      <c r="BD99" s="30">
        <v>5520000</v>
      </c>
      <c r="BE99" s="30">
        <v>5520000</v>
      </c>
      <c r="BF99" s="30">
        <v>5520000</v>
      </c>
      <c r="BG99" s="20" t="s">
        <v>530</v>
      </c>
      <c r="BH99" s="26" t="s">
        <v>118</v>
      </c>
      <c r="BI99" s="26" t="s">
        <v>118</v>
      </c>
      <c r="BJ99" s="26" t="s">
        <v>118</v>
      </c>
      <c r="BK99" s="26" t="s">
        <v>118</v>
      </c>
      <c r="BL99" s="26">
        <f>4.68</f>
        <v>4.68</v>
      </c>
      <c r="BM99" s="20" t="s">
        <v>535</v>
      </c>
      <c r="BN99" s="60">
        <f>BL99</f>
        <v>4.68</v>
      </c>
      <c r="BO99" s="20"/>
      <c r="BP99" s="20">
        <v>0</v>
      </c>
      <c r="BQ99" s="20">
        <v>0</v>
      </c>
      <c r="BR99" s="20">
        <v>0</v>
      </c>
      <c r="BS99" s="20">
        <v>0</v>
      </c>
      <c r="BT99" s="20">
        <v>0</v>
      </c>
      <c r="BU99" s="20">
        <v>0</v>
      </c>
      <c r="BV99" s="20">
        <v>0</v>
      </c>
      <c r="BW99" s="20">
        <v>0</v>
      </c>
      <c r="BX99" s="20">
        <v>2.5</v>
      </c>
      <c r="BY99" s="20">
        <v>4.5</v>
      </c>
      <c r="BZ99" s="20">
        <v>4.5</v>
      </c>
      <c r="CA99" s="20" t="s">
        <v>118</v>
      </c>
      <c r="CB99" s="20">
        <v>0</v>
      </c>
      <c r="CC99" s="20">
        <v>0</v>
      </c>
      <c r="CD99" s="20">
        <v>0</v>
      </c>
      <c r="CE99" s="20">
        <v>0</v>
      </c>
      <c r="CF99" s="20">
        <v>0</v>
      </c>
      <c r="CG99" s="20">
        <v>0</v>
      </c>
      <c r="CH99" s="20">
        <v>0</v>
      </c>
      <c r="CI99" s="20">
        <v>0</v>
      </c>
      <c r="CJ99" s="20">
        <v>0</v>
      </c>
      <c r="CK99" s="20"/>
      <c r="CL99" s="1">
        <f>IF(P99="per capita", O99*'[1]External Data'!$C$23,O99*INDEX($F$3:$CQ$324,MATCH($F99,$F$3:$F$324,0),MATCH($CM$1,$F$3:$CQ$3,0)))</f>
        <v>6474959.9999999981</v>
      </c>
      <c r="CM99">
        <f t="shared" si="1"/>
        <v>1.1729999999999996</v>
      </c>
      <c r="CN99">
        <f>IF(P99="per capita",R99*'[1]External Data'!$C$23,R99*INDEX($F$3:$CQ$324,MATCH($F99,$F$3:$F$324,0),MATCH($CM$1,$F$3:$CQ$3,0)))</f>
        <v>1129281600</v>
      </c>
      <c r="CO99" s="1">
        <f t="shared" si="2"/>
        <v>204.58</v>
      </c>
      <c r="CP99" s="1">
        <f t="shared" si="3"/>
        <v>243.85936000000001</v>
      </c>
      <c r="CQ99">
        <f t="shared" si="4"/>
        <v>207.89374254049454</v>
      </c>
      <c r="CS99" s="33" t="s">
        <v>1540</v>
      </c>
    </row>
    <row r="100" spans="1:97">
      <c r="A100" s="20" t="s">
        <v>102</v>
      </c>
      <c r="B100" s="20" t="s">
        <v>123</v>
      </c>
      <c r="C100" s="20" t="s">
        <v>102</v>
      </c>
      <c r="D100" s="20" t="s">
        <v>536</v>
      </c>
      <c r="E100" s="21" t="s">
        <v>256</v>
      </c>
      <c r="F100" s="22" t="s">
        <v>537</v>
      </c>
      <c r="G100" s="28" t="s">
        <v>538</v>
      </c>
      <c r="H100" s="20" t="s">
        <v>118</v>
      </c>
      <c r="I100" s="20" t="s">
        <v>118</v>
      </c>
      <c r="J100" s="20" t="s">
        <v>118</v>
      </c>
      <c r="K100" s="20" t="s">
        <v>118</v>
      </c>
      <c r="L100" s="20" t="s">
        <v>118</v>
      </c>
      <c r="M100" s="20" t="s">
        <v>118</v>
      </c>
      <c r="N100" s="24" t="s">
        <v>118</v>
      </c>
      <c r="O100" s="70" t="s">
        <v>118</v>
      </c>
      <c r="P100" s="24"/>
      <c r="Q100" s="24" t="s">
        <v>118</v>
      </c>
      <c r="R100" s="70" t="s">
        <v>118</v>
      </c>
      <c r="S100" s="33">
        <v>0</v>
      </c>
      <c r="T100" s="33">
        <v>0</v>
      </c>
      <c r="U100" s="33">
        <v>0</v>
      </c>
      <c r="V100" s="33" t="e">
        <v>#VALUE!</v>
      </c>
      <c r="W100" s="33"/>
      <c r="X100" s="24"/>
      <c r="Y100" s="20" t="s">
        <v>118</v>
      </c>
      <c r="Z100" s="20" t="s">
        <v>118</v>
      </c>
      <c r="AA100" s="20" t="s">
        <v>118</v>
      </c>
      <c r="AB100" s="20" t="s">
        <v>118</v>
      </c>
      <c r="AC100" s="20" t="s">
        <v>118</v>
      </c>
      <c r="AD100" s="20" t="s">
        <v>528</v>
      </c>
      <c r="AE100" s="20" t="s">
        <v>115</v>
      </c>
      <c r="AF100" s="20" t="s">
        <v>160</v>
      </c>
      <c r="AG100" s="20" t="s">
        <v>510</v>
      </c>
      <c r="AH100" s="25">
        <v>21985281.554693334</v>
      </c>
      <c r="AI100" s="25">
        <v>22796416.546875</v>
      </c>
      <c r="AJ100" s="25">
        <v>23629466.968752939</v>
      </c>
      <c r="AK100" s="25">
        <v>24484835.890622221</v>
      </c>
      <c r="AL100" s="25">
        <v>25362249.5</v>
      </c>
      <c r="AM100" s="25">
        <v>100</v>
      </c>
      <c r="AN100" s="25">
        <v>100</v>
      </c>
      <c r="AO100" s="25">
        <v>100</v>
      </c>
      <c r="AP100" s="25">
        <v>100</v>
      </c>
      <c r="AQ100" s="25">
        <v>100</v>
      </c>
      <c r="AR100" s="25">
        <v>75</v>
      </c>
      <c r="AS100" s="25">
        <v>80</v>
      </c>
      <c r="AT100" s="25">
        <v>85</v>
      </c>
      <c r="AU100" s="25">
        <v>90</v>
      </c>
      <c r="AV100" s="25">
        <v>100</v>
      </c>
      <c r="AW100" s="25">
        <v>16488961.16602</v>
      </c>
      <c r="AX100" s="25">
        <v>18237133.237500001</v>
      </c>
      <c r="AY100" s="25">
        <v>20085046.923439998</v>
      </c>
      <c r="AZ100" s="25">
        <v>22036352.30156</v>
      </c>
      <c r="BA100" s="25">
        <v>25362249.5</v>
      </c>
      <c r="BB100" s="25">
        <v>21985281.554693334</v>
      </c>
      <c r="BC100" s="25">
        <v>22796416.546875</v>
      </c>
      <c r="BD100" s="25">
        <v>23629466.968752939</v>
      </c>
      <c r="BE100" s="25">
        <v>24484835.890622221</v>
      </c>
      <c r="BF100" s="25">
        <v>25362249.5</v>
      </c>
      <c r="BG100" s="20"/>
      <c r="BH100" s="26" t="s">
        <v>118</v>
      </c>
      <c r="BI100" s="26" t="s">
        <v>118</v>
      </c>
      <c r="BJ100" s="26" t="s">
        <v>118</v>
      </c>
      <c r="BK100" s="26" t="s">
        <v>118</v>
      </c>
      <c r="BL100" s="26"/>
      <c r="BM100" s="20"/>
      <c r="BN100" s="60">
        <v>0</v>
      </c>
      <c r="BO100" s="20"/>
      <c r="BP100" s="20">
        <v>0</v>
      </c>
      <c r="BQ100" s="20">
        <v>0</v>
      </c>
      <c r="BR100" s="20">
        <v>0</v>
      </c>
      <c r="BS100" s="20">
        <v>0</v>
      </c>
      <c r="BT100" s="20">
        <v>0</v>
      </c>
      <c r="BU100" s="20">
        <v>0</v>
      </c>
      <c r="BV100" s="20">
        <v>0</v>
      </c>
      <c r="BW100" s="20">
        <v>0</v>
      </c>
      <c r="BX100" s="20">
        <v>2.5</v>
      </c>
      <c r="BY100" s="20">
        <v>4.5</v>
      </c>
      <c r="BZ100" s="20">
        <v>4.5</v>
      </c>
      <c r="CA100" s="20" t="s">
        <v>118</v>
      </c>
      <c r="CB100" s="20">
        <v>0</v>
      </c>
      <c r="CC100" s="20">
        <v>0</v>
      </c>
      <c r="CD100" s="20">
        <v>0</v>
      </c>
      <c r="CE100" s="20">
        <v>0</v>
      </c>
      <c r="CF100" s="20">
        <v>0</v>
      </c>
      <c r="CG100" s="20">
        <v>0</v>
      </c>
      <c r="CH100" s="20">
        <v>0</v>
      </c>
      <c r="CI100" s="20">
        <v>0</v>
      </c>
      <c r="CJ100" s="20">
        <v>0</v>
      </c>
      <c r="CK100" s="20"/>
      <c r="CL100" s="1" t="e">
        <v>#VALUE!</v>
      </c>
      <c r="CM100" t="e">
        <v>#VALUE!</v>
      </c>
      <c r="CN100" t="e">
        <v>#VALUE!</v>
      </c>
      <c r="CO100" s="1" t="e">
        <v>#VALUE!</v>
      </c>
      <c r="CP100" s="1" t="e">
        <v>#VALUE!</v>
      </c>
      <c r="CQ100" t="e">
        <v>#VALUE!</v>
      </c>
      <c r="CS100" s="33" t="s">
        <v>1512</v>
      </c>
    </row>
    <row r="101" spans="1:97">
      <c r="A101" s="20" t="s">
        <v>102</v>
      </c>
      <c r="B101" s="20" t="s">
        <v>102</v>
      </c>
      <c r="C101" s="20" t="s">
        <v>102</v>
      </c>
      <c r="D101" s="20">
        <v>0</v>
      </c>
      <c r="E101" s="21" t="s">
        <v>256</v>
      </c>
      <c r="F101" s="22" t="s">
        <v>539</v>
      </c>
      <c r="G101" s="28" t="s">
        <v>540</v>
      </c>
      <c r="H101" s="20" t="s">
        <v>407</v>
      </c>
      <c r="I101" s="20" t="s">
        <v>144</v>
      </c>
      <c r="J101" s="20" t="s">
        <v>145</v>
      </c>
      <c r="K101" s="20" t="s">
        <v>259</v>
      </c>
      <c r="L101" s="20" t="s">
        <v>1604</v>
      </c>
      <c r="M101" s="20" t="s">
        <v>260</v>
      </c>
      <c r="N101" s="20">
        <v>4500000</v>
      </c>
      <c r="O101" s="33">
        <v>7.9637102572145679E-3</v>
      </c>
      <c r="P101" s="20" t="s">
        <v>138</v>
      </c>
      <c r="Q101" s="20">
        <v>16000000</v>
      </c>
      <c r="R101" s="33">
        <v>2.831541424787402E-2</v>
      </c>
      <c r="S101" s="33" t="s">
        <v>1451</v>
      </c>
      <c r="T101" s="33">
        <v>16</v>
      </c>
      <c r="U101" s="33">
        <v>4.5</v>
      </c>
      <c r="V101" s="33" t="b">
        <v>1</v>
      </c>
      <c r="W101" s="33"/>
      <c r="X101" s="20" t="s">
        <v>138</v>
      </c>
      <c r="Y101" s="20">
        <v>1100</v>
      </c>
      <c r="Z101" s="20" t="s">
        <v>139</v>
      </c>
      <c r="AA101" s="20" t="s">
        <v>261</v>
      </c>
      <c r="AB101" s="20">
        <v>3.5555599999999998</v>
      </c>
      <c r="AC101" s="20">
        <v>3</v>
      </c>
      <c r="AD101" s="20" t="s">
        <v>540</v>
      </c>
      <c r="AE101" s="20" t="s">
        <v>127</v>
      </c>
      <c r="AF101" s="20" t="s">
        <v>529</v>
      </c>
      <c r="AG101" s="33" t="s">
        <v>541</v>
      </c>
      <c r="AH101" s="30">
        <v>41583600</v>
      </c>
      <c r="AI101" s="30">
        <v>42885900</v>
      </c>
      <c r="AJ101" s="30">
        <v>44212800</v>
      </c>
      <c r="AK101" s="30">
        <v>45562000</v>
      </c>
      <c r="AL101" s="30">
        <v>46930900</v>
      </c>
      <c r="AM101" s="30">
        <v>100</v>
      </c>
      <c r="AN101" s="30">
        <v>100</v>
      </c>
      <c r="AO101" s="30">
        <v>100</v>
      </c>
      <c r="AP101" s="30">
        <v>100</v>
      </c>
      <c r="AQ101" s="30">
        <v>100</v>
      </c>
      <c r="AR101" s="30">
        <v>71</v>
      </c>
      <c r="AS101" s="30">
        <v>71</v>
      </c>
      <c r="AT101" s="30">
        <v>71</v>
      </c>
      <c r="AU101" s="30">
        <v>71</v>
      </c>
      <c r="AV101" s="30">
        <v>71</v>
      </c>
      <c r="AW101" s="30">
        <v>29524356</v>
      </c>
      <c r="AX101" s="30">
        <v>30448989</v>
      </c>
      <c r="AY101" s="30">
        <v>31391088</v>
      </c>
      <c r="AZ101" s="30">
        <v>32349020</v>
      </c>
      <c r="BA101" s="30">
        <v>33320939</v>
      </c>
      <c r="BB101" s="30">
        <v>41583600</v>
      </c>
      <c r="BC101" s="30">
        <v>42885900</v>
      </c>
      <c r="BD101" s="30">
        <v>44212800</v>
      </c>
      <c r="BE101" s="30">
        <v>45562000</v>
      </c>
      <c r="BF101" s="30">
        <v>46930900</v>
      </c>
      <c r="BG101" s="20" t="s">
        <v>542</v>
      </c>
      <c r="BH101" s="26" t="s">
        <v>118</v>
      </c>
      <c r="BI101" s="26" t="s">
        <v>118</v>
      </c>
      <c r="BJ101" s="26" t="s">
        <v>118</v>
      </c>
      <c r="BK101" s="26" t="s">
        <v>118</v>
      </c>
      <c r="BL101" s="26">
        <v>1E-35</v>
      </c>
      <c r="BM101" s="20" t="s">
        <v>1617</v>
      </c>
      <c r="BN101" s="60">
        <v>1E-35</v>
      </c>
      <c r="BO101" s="20"/>
      <c r="BP101" s="20">
        <v>0</v>
      </c>
      <c r="BQ101" s="20">
        <v>0</v>
      </c>
      <c r="BR101" s="20">
        <v>0</v>
      </c>
      <c r="BS101" s="20">
        <v>0</v>
      </c>
      <c r="BT101" s="20">
        <v>0</v>
      </c>
      <c r="BU101" s="20">
        <v>0</v>
      </c>
      <c r="BV101" s="20">
        <v>0</v>
      </c>
      <c r="BW101" s="20">
        <v>0</v>
      </c>
      <c r="BX101" s="20">
        <v>0</v>
      </c>
      <c r="BY101" s="20">
        <v>0</v>
      </c>
      <c r="BZ101" s="20">
        <v>0</v>
      </c>
      <c r="CA101" s="20">
        <v>0</v>
      </c>
      <c r="CB101" s="20">
        <v>0</v>
      </c>
      <c r="CC101" s="20">
        <v>0</v>
      </c>
      <c r="CD101" s="20">
        <v>0</v>
      </c>
      <c r="CE101" s="20">
        <v>0</v>
      </c>
      <c r="CF101" s="20">
        <v>0</v>
      </c>
      <c r="CG101" s="20">
        <v>0</v>
      </c>
      <c r="CH101" s="20">
        <v>0</v>
      </c>
      <c r="CI101" s="20">
        <v>0</v>
      </c>
      <c r="CJ101" s="20">
        <v>0</v>
      </c>
      <c r="CK101" s="20"/>
      <c r="CL101" s="1">
        <v>352550.18796568346</v>
      </c>
      <c r="CM101">
        <v>8.4781064642234782E-3</v>
      </c>
      <c r="CN101">
        <v>1253511.7794335412</v>
      </c>
      <c r="CO101" s="1">
        <v>3.014437853946126E-2</v>
      </c>
      <c r="CP101" s="1">
        <v>1.6607035387747993E-2</v>
      </c>
      <c r="CQ101">
        <v>1.9588142066660228</v>
      </c>
      <c r="CS101" s="33">
        <v>0</v>
      </c>
    </row>
    <row r="102" spans="1:97">
      <c r="A102" s="20" t="s">
        <v>102</v>
      </c>
      <c r="B102" s="20" t="s">
        <v>123</v>
      </c>
      <c r="C102" s="20" t="s">
        <v>123</v>
      </c>
      <c r="D102" s="20">
        <v>0</v>
      </c>
      <c r="E102" s="21" t="s">
        <v>256</v>
      </c>
      <c r="F102" s="22" t="s">
        <v>544</v>
      </c>
      <c r="G102" s="28" t="s">
        <v>545</v>
      </c>
      <c r="H102" s="20" t="s">
        <v>118</v>
      </c>
      <c r="I102" s="20" t="s">
        <v>118</v>
      </c>
      <c r="J102" s="20" t="s">
        <v>118</v>
      </c>
      <c r="K102" s="20" t="s">
        <v>118</v>
      </c>
      <c r="L102" s="20" t="s">
        <v>118</v>
      </c>
      <c r="M102" s="20" t="s">
        <v>118</v>
      </c>
      <c r="N102" s="24" t="s">
        <v>118</v>
      </c>
      <c r="O102" s="70" t="s">
        <v>118</v>
      </c>
      <c r="P102" s="24"/>
      <c r="Q102" s="24" t="s">
        <v>118</v>
      </c>
      <c r="R102" s="70" t="s">
        <v>118</v>
      </c>
      <c r="S102" s="33">
        <v>0</v>
      </c>
      <c r="T102" s="33">
        <v>0</v>
      </c>
      <c r="U102" s="33">
        <v>0</v>
      </c>
      <c r="V102" s="33" t="e">
        <v>#VALUE!</v>
      </c>
      <c r="W102" s="33"/>
      <c r="X102" s="24"/>
      <c r="Y102" s="20" t="s">
        <v>118</v>
      </c>
      <c r="Z102" s="20" t="s">
        <v>118</v>
      </c>
      <c r="AA102" s="20" t="s">
        <v>118</v>
      </c>
      <c r="AB102" s="20" t="s">
        <v>118</v>
      </c>
      <c r="AC102" s="20" t="s">
        <v>118</v>
      </c>
      <c r="AD102" s="20" t="s">
        <v>545</v>
      </c>
      <c r="AE102" s="20" t="s">
        <v>127</v>
      </c>
      <c r="AF102" s="20" t="s">
        <v>529</v>
      </c>
      <c r="AG102" s="33" t="s">
        <v>541</v>
      </c>
      <c r="AH102" s="30">
        <v>41583600</v>
      </c>
      <c r="AI102" s="30">
        <v>42885900</v>
      </c>
      <c r="AJ102" s="30">
        <v>44212800</v>
      </c>
      <c r="AK102" s="30">
        <v>45562000</v>
      </c>
      <c r="AL102" s="30">
        <v>46930900</v>
      </c>
      <c r="AM102" s="30">
        <v>50</v>
      </c>
      <c r="AN102" s="30">
        <v>50</v>
      </c>
      <c r="AO102" s="30">
        <v>50</v>
      </c>
      <c r="AP102" s="30">
        <v>50</v>
      </c>
      <c r="AQ102" s="30">
        <v>50</v>
      </c>
      <c r="AR102" s="30">
        <v>25</v>
      </c>
      <c r="AS102" s="30">
        <v>25</v>
      </c>
      <c r="AT102" s="30">
        <v>25</v>
      </c>
      <c r="AU102" s="30">
        <v>25</v>
      </c>
      <c r="AV102" s="30">
        <v>25</v>
      </c>
      <c r="AW102" s="30">
        <v>5197950</v>
      </c>
      <c r="AX102" s="30">
        <v>5360737.5</v>
      </c>
      <c r="AY102" s="30">
        <v>5526600</v>
      </c>
      <c r="AZ102" s="30">
        <v>5695250</v>
      </c>
      <c r="BA102" s="30">
        <v>5866362.5</v>
      </c>
      <c r="BB102" s="30">
        <v>20791800</v>
      </c>
      <c r="BC102" s="30">
        <v>21442950</v>
      </c>
      <c r="BD102" s="30">
        <v>22106400</v>
      </c>
      <c r="BE102" s="30">
        <v>22781000</v>
      </c>
      <c r="BF102" s="30">
        <v>23465450</v>
      </c>
      <c r="BG102" s="20" t="s">
        <v>542</v>
      </c>
      <c r="BH102" s="26" t="s">
        <v>118</v>
      </c>
      <c r="BI102" s="26" t="s">
        <v>118</v>
      </c>
      <c r="BJ102" s="26" t="s">
        <v>118</v>
      </c>
      <c r="BK102" s="26" t="s">
        <v>118</v>
      </c>
      <c r="BL102" s="26">
        <v>10.931398784332925</v>
      </c>
      <c r="BM102" s="20" t="s">
        <v>543</v>
      </c>
      <c r="BN102" s="60">
        <v>10.931398784332925</v>
      </c>
      <c r="BO102" s="20"/>
      <c r="BP102" s="20" t="s">
        <v>118</v>
      </c>
      <c r="BQ102" s="20" t="s">
        <v>118</v>
      </c>
      <c r="BR102" s="20" t="s">
        <v>118</v>
      </c>
      <c r="BS102" s="20" t="s">
        <v>118</v>
      </c>
      <c r="BT102" s="20" t="s">
        <v>118</v>
      </c>
      <c r="BU102" s="20" t="s">
        <v>118</v>
      </c>
      <c r="BV102" s="20" t="s">
        <v>118</v>
      </c>
      <c r="BW102" s="20" t="s">
        <v>118</v>
      </c>
      <c r="BX102" s="20" t="s">
        <v>118</v>
      </c>
      <c r="BY102" s="20" t="s">
        <v>118</v>
      </c>
      <c r="BZ102" s="20" t="s">
        <v>118</v>
      </c>
      <c r="CA102" s="20" t="s">
        <v>118</v>
      </c>
      <c r="CB102" s="20" t="s">
        <v>118</v>
      </c>
      <c r="CC102" s="20" t="s">
        <v>118</v>
      </c>
      <c r="CD102" s="20" t="s">
        <v>118</v>
      </c>
      <c r="CE102" s="20" t="s">
        <v>118</v>
      </c>
      <c r="CF102" s="20" t="s">
        <v>118</v>
      </c>
      <c r="CG102" s="20" t="s">
        <v>118</v>
      </c>
      <c r="CH102" s="20" t="s">
        <v>118</v>
      </c>
      <c r="CI102" s="20" t="s">
        <v>118</v>
      </c>
      <c r="CJ102" s="20" t="s">
        <v>118</v>
      </c>
      <c r="CK102" s="20"/>
      <c r="CL102" s="1" t="e">
        <v>#VALUE!</v>
      </c>
      <c r="CM102" t="e">
        <v>#VALUE!</v>
      </c>
      <c r="CN102" t="e">
        <v>#VALUE!</v>
      </c>
      <c r="CO102" s="1" t="e">
        <v>#VALUE!</v>
      </c>
      <c r="CP102" s="1" t="e">
        <v>#VALUE!</v>
      </c>
      <c r="CQ102" t="e">
        <v>#VALUE!</v>
      </c>
      <c r="CS102" s="33">
        <v>0</v>
      </c>
    </row>
    <row r="103" spans="1:97">
      <c r="A103" s="20" t="s">
        <v>102</v>
      </c>
      <c r="B103" s="20" t="s">
        <v>102</v>
      </c>
      <c r="C103" s="20" t="s">
        <v>102</v>
      </c>
      <c r="D103" s="20">
        <v>0</v>
      </c>
      <c r="E103" s="21" t="s">
        <v>256</v>
      </c>
      <c r="F103" s="22" t="s">
        <v>546</v>
      </c>
      <c r="G103" s="28" t="s">
        <v>547</v>
      </c>
      <c r="H103" s="20" t="s">
        <v>407</v>
      </c>
      <c r="I103" s="20" t="s">
        <v>144</v>
      </c>
      <c r="J103" s="20" t="s">
        <v>145</v>
      </c>
      <c r="K103" s="20" t="s">
        <v>259</v>
      </c>
      <c r="L103" s="20" t="s">
        <v>1605</v>
      </c>
      <c r="M103" s="20" t="s">
        <v>260</v>
      </c>
      <c r="N103" s="20">
        <v>200000</v>
      </c>
      <c r="O103" s="33">
        <v>3.5394267809842528E-4</v>
      </c>
      <c r="P103" s="20" t="s">
        <v>138</v>
      </c>
      <c r="Q103" s="20">
        <v>77000000</v>
      </c>
      <c r="R103" s="33">
        <v>0.13626793106789373</v>
      </c>
      <c r="S103" s="33" t="s">
        <v>1451</v>
      </c>
      <c r="T103" s="33">
        <v>77</v>
      </c>
      <c r="U103" s="33">
        <v>0.2</v>
      </c>
      <c r="V103" s="33" t="b">
        <v>1</v>
      </c>
      <c r="W103" s="33"/>
      <c r="X103" s="20" t="s">
        <v>138</v>
      </c>
      <c r="Y103" s="20">
        <v>1100</v>
      </c>
      <c r="Z103" s="20" t="s">
        <v>139</v>
      </c>
      <c r="AA103" s="20" t="s">
        <v>261</v>
      </c>
      <c r="AB103" s="20">
        <v>580</v>
      </c>
      <c r="AC103" s="20">
        <v>376</v>
      </c>
      <c r="AD103" s="20" t="s">
        <v>547</v>
      </c>
      <c r="AE103" s="20" t="s">
        <v>127</v>
      </c>
      <c r="AF103" s="20" t="s">
        <v>529</v>
      </c>
      <c r="AG103" s="20" t="s">
        <v>548</v>
      </c>
      <c r="AH103" s="30">
        <v>7136300</v>
      </c>
      <c r="AI103" s="30">
        <v>7299800</v>
      </c>
      <c r="AJ103" s="30">
        <v>7450800</v>
      </c>
      <c r="AK103" s="30">
        <v>7581300</v>
      </c>
      <c r="AL103" s="30">
        <v>7699300</v>
      </c>
      <c r="AM103" s="30">
        <v>100</v>
      </c>
      <c r="AN103" s="30">
        <v>100</v>
      </c>
      <c r="AO103" s="30">
        <v>100</v>
      </c>
      <c r="AP103" s="30">
        <v>100</v>
      </c>
      <c r="AQ103" s="30">
        <v>100</v>
      </c>
      <c r="AR103" s="30">
        <v>71</v>
      </c>
      <c r="AS103" s="30">
        <v>71</v>
      </c>
      <c r="AT103" s="30">
        <v>71</v>
      </c>
      <c r="AU103" s="30">
        <v>71</v>
      </c>
      <c r="AV103" s="30">
        <v>71</v>
      </c>
      <c r="AW103" s="30">
        <v>5066773</v>
      </c>
      <c r="AX103" s="30">
        <v>5182858</v>
      </c>
      <c r="AY103" s="30">
        <v>5290068</v>
      </c>
      <c r="AZ103" s="30">
        <v>5382723</v>
      </c>
      <c r="BA103" s="30">
        <v>5466503</v>
      </c>
      <c r="BB103" s="30">
        <v>7136300</v>
      </c>
      <c r="BC103" s="30">
        <v>7299800</v>
      </c>
      <c r="BD103" s="30">
        <v>7450800</v>
      </c>
      <c r="BE103" s="30">
        <v>7581300</v>
      </c>
      <c r="BF103" s="30">
        <v>7699300</v>
      </c>
      <c r="BG103" s="20" t="s">
        <v>549</v>
      </c>
      <c r="BH103" s="26" t="s">
        <v>118</v>
      </c>
      <c r="BI103" s="26" t="s">
        <v>118</v>
      </c>
      <c r="BJ103" s="26" t="s">
        <v>118</v>
      </c>
      <c r="BK103" s="26" t="s">
        <v>118</v>
      </c>
      <c r="BL103" s="26">
        <v>1E-35</v>
      </c>
      <c r="BM103" s="20" t="s">
        <v>1606</v>
      </c>
      <c r="BN103" s="60">
        <v>1E-35</v>
      </c>
      <c r="BO103" s="20"/>
      <c r="BP103" s="20">
        <v>0</v>
      </c>
      <c r="BQ103" s="20">
        <v>0</v>
      </c>
      <c r="BR103" s="20">
        <v>0</v>
      </c>
      <c r="BS103" s="20">
        <v>0</v>
      </c>
      <c r="BT103" s="20">
        <v>0</v>
      </c>
      <c r="BU103" s="20">
        <v>0</v>
      </c>
      <c r="BV103" s="20">
        <v>0</v>
      </c>
      <c r="BW103" s="20">
        <v>0</v>
      </c>
      <c r="BX103" s="20">
        <v>0</v>
      </c>
      <c r="BY103" s="20">
        <v>0</v>
      </c>
      <c r="BZ103" s="20">
        <v>0</v>
      </c>
      <c r="CA103" s="20">
        <v>0</v>
      </c>
      <c r="CB103" s="20">
        <v>0</v>
      </c>
      <c r="CC103" s="20">
        <v>0</v>
      </c>
      <c r="CD103" s="20">
        <v>0</v>
      </c>
      <c r="CE103" s="20">
        <v>0</v>
      </c>
      <c r="CF103" s="20">
        <v>0</v>
      </c>
      <c r="CG103" s="20">
        <v>0</v>
      </c>
      <c r="CH103" s="20">
        <v>0</v>
      </c>
      <c r="CI103" s="20">
        <v>0</v>
      </c>
      <c r="CJ103" s="20">
        <v>0</v>
      </c>
      <c r="CK103" s="20"/>
      <c r="CL103" s="1">
        <v>15668.897242919267</v>
      </c>
      <c r="CM103">
        <v>2.1956612310187725E-3</v>
      </c>
      <c r="CN103">
        <v>6032525.4385239175</v>
      </c>
      <c r="CO103" s="1">
        <v>0.84532957394222741</v>
      </c>
      <c r="CP103" s="1">
        <v>0.46570600652427308</v>
      </c>
      <c r="CQ103">
        <v>212.10285081555523</v>
      </c>
      <c r="CS103" s="33">
        <v>0</v>
      </c>
    </row>
    <row r="104" spans="1:97">
      <c r="A104" s="20" t="s">
        <v>123</v>
      </c>
      <c r="B104" s="20" t="s">
        <v>123</v>
      </c>
      <c r="C104" s="20" t="s">
        <v>123</v>
      </c>
      <c r="D104" s="20">
        <v>0</v>
      </c>
      <c r="E104" s="21" t="s">
        <v>256</v>
      </c>
      <c r="F104" s="22" t="s">
        <v>550</v>
      </c>
      <c r="G104" s="28" t="s">
        <v>551</v>
      </c>
      <c r="H104" s="20" t="s">
        <v>164</v>
      </c>
      <c r="I104" s="20" t="s">
        <v>552</v>
      </c>
      <c r="J104" s="20" t="s">
        <v>461</v>
      </c>
      <c r="K104" s="20" t="s">
        <v>553</v>
      </c>
      <c r="L104" s="20" t="s">
        <v>554</v>
      </c>
      <c r="M104" s="20" t="s">
        <v>111</v>
      </c>
      <c r="N104" s="20">
        <v>27.4</v>
      </c>
      <c r="O104" s="33">
        <v>0</v>
      </c>
      <c r="P104" s="20"/>
      <c r="Q104" s="20">
        <v>357057</v>
      </c>
      <c r="R104" s="33">
        <v>0</v>
      </c>
      <c r="S104" s="33">
        <v>0</v>
      </c>
      <c r="T104" s="33">
        <v>0</v>
      </c>
      <c r="U104" s="33">
        <v>0</v>
      </c>
      <c r="V104" s="33" t="b">
        <v>0</v>
      </c>
      <c r="W104" s="33"/>
      <c r="X104" s="20"/>
      <c r="Y104" s="20" t="s">
        <v>168</v>
      </c>
      <c r="Z104" s="20" t="s">
        <v>555</v>
      </c>
      <c r="AA104" s="20" t="s">
        <v>148</v>
      </c>
      <c r="AB104" s="20">
        <v>13031.3</v>
      </c>
      <c r="AC104" s="20">
        <v>0</v>
      </c>
      <c r="AD104" s="20" t="s">
        <v>551</v>
      </c>
      <c r="AE104" s="20" t="s">
        <v>127</v>
      </c>
      <c r="AF104" s="20" t="s">
        <v>529</v>
      </c>
      <c r="AG104" s="20" t="e">
        <v>#N/A</v>
      </c>
      <c r="AH104" s="25" t="s">
        <v>118</v>
      </c>
      <c r="AI104" s="25" t="s">
        <v>118</v>
      </c>
      <c r="AJ104" s="25" t="s">
        <v>118</v>
      </c>
      <c r="AK104" s="25" t="s">
        <v>118</v>
      </c>
      <c r="AL104" s="25" t="s">
        <v>118</v>
      </c>
      <c r="AM104" s="25" t="s">
        <v>118</v>
      </c>
      <c r="AN104" s="25" t="s">
        <v>118</v>
      </c>
      <c r="AO104" s="25" t="s">
        <v>118</v>
      </c>
      <c r="AP104" s="25" t="s">
        <v>118</v>
      </c>
      <c r="AQ104" s="25" t="s">
        <v>118</v>
      </c>
      <c r="AR104" s="25" t="s">
        <v>118</v>
      </c>
      <c r="AS104" s="25" t="s">
        <v>118</v>
      </c>
      <c r="AT104" s="25" t="s">
        <v>118</v>
      </c>
      <c r="AU104" s="25" t="s">
        <v>118</v>
      </c>
      <c r="AV104" s="25" t="s">
        <v>118</v>
      </c>
      <c r="AW104" s="25" t="s">
        <v>118</v>
      </c>
      <c r="AX104" s="25" t="s">
        <v>118</v>
      </c>
      <c r="AY104" s="25" t="s">
        <v>118</v>
      </c>
      <c r="AZ104" s="25" t="s">
        <v>118</v>
      </c>
      <c r="BA104" s="25" t="s">
        <v>118</v>
      </c>
      <c r="BB104" s="25" t="s">
        <v>118</v>
      </c>
      <c r="BC104" s="25" t="s">
        <v>118</v>
      </c>
      <c r="BD104" s="25" t="s">
        <v>118</v>
      </c>
      <c r="BE104" s="25" t="s">
        <v>118</v>
      </c>
      <c r="BF104" s="25" t="s">
        <v>118</v>
      </c>
      <c r="BG104" s="20"/>
      <c r="BH104" s="26" t="s">
        <v>118</v>
      </c>
      <c r="BI104" s="26" t="s">
        <v>118</v>
      </c>
      <c r="BJ104" s="26" t="s">
        <v>118</v>
      </c>
      <c r="BK104" s="26" t="s">
        <v>118</v>
      </c>
      <c r="BL104" s="26">
        <v>10.312931027564259</v>
      </c>
      <c r="BM104" s="20" t="s">
        <v>543</v>
      </c>
      <c r="BN104" s="60">
        <v>10.312931027564259</v>
      </c>
      <c r="BO104" s="20"/>
      <c r="BP104" s="20" t="s">
        <v>118</v>
      </c>
      <c r="BQ104" s="20" t="s">
        <v>118</v>
      </c>
      <c r="BR104" s="20" t="s">
        <v>118</v>
      </c>
      <c r="BS104" s="20" t="s">
        <v>118</v>
      </c>
      <c r="BT104" s="20" t="s">
        <v>118</v>
      </c>
      <c r="BU104" s="20" t="s">
        <v>118</v>
      </c>
      <c r="BV104" s="20" t="s">
        <v>118</v>
      </c>
      <c r="BW104" s="20" t="s">
        <v>118</v>
      </c>
      <c r="BX104" s="20" t="s">
        <v>118</v>
      </c>
      <c r="BY104" s="20" t="s">
        <v>118</v>
      </c>
      <c r="BZ104" s="20" t="s">
        <v>118</v>
      </c>
      <c r="CA104" s="20" t="s">
        <v>118</v>
      </c>
      <c r="CB104" s="20" t="s">
        <v>118</v>
      </c>
      <c r="CC104" s="20" t="s">
        <v>118</v>
      </c>
      <c r="CD104" s="20" t="s">
        <v>118</v>
      </c>
      <c r="CE104" s="20" t="s">
        <v>118</v>
      </c>
      <c r="CF104" s="20" t="s">
        <v>118</v>
      </c>
      <c r="CG104" s="20" t="s">
        <v>118</v>
      </c>
      <c r="CH104" s="20" t="s">
        <v>118</v>
      </c>
      <c r="CI104" s="20" t="s">
        <v>118</v>
      </c>
      <c r="CJ104" s="20" t="s">
        <v>118</v>
      </c>
      <c r="CK104" s="20"/>
      <c r="CL104" s="1" t="e">
        <v>#VALUE!</v>
      </c>
      <c r="CM104" t="e">
        <v>#VALUE!</v>
      </c>
      <c r="CN104" t="e">
        <v>#VALUE!</v>
      </c>
      <c r="CO104" s="1" t="e">
        <v>#VALUE!</v>
      </c>
      <c r="CP104" s="1" t="e">
        <v>#VALUE!</v>
      </c>
      <c r="CQ104" t="e">
        <v>#VALUE!</v>
      </c>
      <c r="CS104" s="33">
        <v>0</v>
      </c>
    </row>
    <row r="105" spans="1:97">
      <c r="A105" s="20" t="s">
        <v>102</v>
      </c>
      <c r="B105" s="20" t="s">
        <v>102</v>
      </c>
      <c r="C105" s="20" t="s">
        <v>102</v>
      </c>
      <c r="D105" s="20">
        <v>0</v>
      </c>
      <c r="E105" s="21" t="s">
        <v>256</v>
      </c>
      <c r="F105" s="22" t="s">
        <v>556</v>
      </c>
      <c r="G105" s="28" t="s">
        <v>557</v>
      </c>
      <c r="H105" s="20" t="s">
        <v>164</v>
      </c>
      <c r="I105" s="20" t="s">
        <v>1171</v>
      </c>
      <c r="J105" s="20" t="s">
        <v>1488</v>
      </c>
      <c r="K105" s="20" t="s">
        <v>1489</v>
      </c>
      <c r="L105" s="20" t="s">
        <v>557</v>
      </c>
      <c r="M105" s="20" t="s">
        <v>111</v>
      </c>
      <c r="N105" s="20">
        <v>124599</v>
      </c>
      <c r="O105" s="33">
        <v>4.3623561771966891E-3</v>
      </c>
      <c r="P105" s="20" t="s">
        <v>138</v>
      </c>
      <c r="Q105" s="20">
        <v>10100000</v>
      </c>
      <c r="R105" s="33">
        <v>0.35361276888005971</v>
      </c>
      <c r="S105" s="33" t="s">
        <v>1452</v>
      </c>
      <c r="T105" s="33">
        <v>14.7</v>
      </c>
      <c r="U105" s="33">
        <v>0.3</v>
      </c>
      <c r="V105" s="33" t="b">
        <v>1</v>
      </c>
      <c r="W105" s="33" t="s">
        <v>1453</v>
      </c>
      <c r="X105" s="20" t="s">
        <v>138</v>
      </c>
      <c r="Y105" s="20" t="s">
        <v>168</v>
      </c>
      <c r="Z105" s="20" t="s">
        <v>312</v>
      </c>
      <c r="AA105" s="20" t="s">
        <v>148</v>
      </c>
      <c r="AB105" s="20">
        <v>81.06</v>
      </c>
      <c r="AC105" s="20">
        <v>0</v>
      </c>
      <c r="AD105" s="20" t="s">
        <v>557</v>
      </c>
      <c r="AE105" s="20" t="s">
        <v>127</v>
      </c>
      <c r="AF105" s="20" t="s">
        <v>529</v>
      </c>
      <c r="AG105" s="33" t="s">
        <v>541</v>
      </c>
      <c r="AH105" s="30">
        <v>41583600</v>
      </c>
      <c r="AI105" s="30">
        <v>42885900</v>
      </c>
      <c r="AJ105" s="30">
        <v>44212800</v>
      </c>
      <c r="AK105" s="30">
        <v>45562000</v>
      </c>
      <c r="AL105" s="30">
        <v>46930900</v>
      </c>
      <c r="AM105" s="30">
        <v>1</v>
      </c>
      <c r="AN105" s="30">
        <v>1</v>
      </c>
      <c r="AO105" s="30">
        <v>1</v>
      </c>
      <c r="AP105" s="30">
        <v>1</v>
      </c>
      <c r="AQ105" s="30">
        <v>1</v>
      </c>
      <c r="AR105" s="30">
        <v>100</v>
      </c>
      <c r="AS105" s="30">
        <v>100</v>
      </c>
      <c r="AT105" s="30">
        <v>100</v>
      </c>
      <c r="AU105" s="30">
        <v>100</v>
      </c>
      <c r="AV105" s="30">
        <v>100</v>
      </c>
      <c r="AW105" s="30">
        <v>415836</v>
      </c>
      <c r="AX105" s="30">
        <v>428859</v>
      </c>
      <c r="AY105" s="30">
        <v>442128</v>
      </c>
      <c r="AZ105" s="30">
        <v>455620</v>
      </c>
      <c r="BA105" s="30">
        <v>469309</v>
      </c>
      <c r="BB105" s="30">
        <v>415836</v>
      </c>
      <c r="BC105" s="30">
        <v>428859</v>
      </c>
      <c r="BD105" s="30">
        <v>442128</v>
      </c>
      <c r="BE105" s="30">
        <v>455620</v>
      </c>
      <c r="BF105" s="30">
        <v>469309</v>
      </c>
      <c r="BG105" s="20" t="s">
        <v>558</v>
      </c>
      <c r="BH105" s="26" t="s">
        <v>118</v>
      </c>
      <c r="BI105" s="26" t="s">
        <v>118</v>
      </c>
      <c r="BJ105" s="26" t="s">
        <v>118</v>
      </c>
      <c r="BK105" s="26" t="s">
        <v>118</v>
      </c>
      <c r="BL105" s="26">
        <v>6.7649999999999997</v>
      </c>
      <c r="BM105" s="20" t="s">
        <v>1490</v>
      </c>
      <c r="BN105" s="60">
        <v>6.7649999999999997</v>
      </c>
      <c r="BO105" s="20"/>
      <c r="BP105" s="20">
        <v>0.1</v>
      </c>
      <c r="BQ105" s="20">
        <v>0</v>
      </c>
      <c r="BR105" s="20">
        <v>0</v>
      </c>
      <c r="BS105" s="20">
        <v>0</v>
      </c>
      <c r="BT105" s="20">
        <v>0</v>
      </c>
      <c r="BU105" s="20">
        <v>0</v>
      </c>
      <c r="BV105" s="20">
        <v>0</v>
      </c>
      <c r="BW105" s="20">
        <v>0</v>
      </c>
      <c r="BX105" s="20">
        <v>0.2</v>
      </c>
      <c r="BY105" s="20">
        <v>0.8</v>
      </c>
      <c r="BZ105" s="20">
        <v>0.8</v>
      </c>
      <c r="CA105" s="20" t="s">
        <v>118</v>
      </c>
      <c r="CB105" s="20">
        <v>0</v>
      </c>
      <c r="CC105" s="20">
        <v>0</v>
      </c>
      <c r="CD105" s="20">
        <v>0</v>
      </c>
      <c r="CE105" s="20">
        <v>0</v>
      </c>
      <c r="CF105" s="20">
        <v>0</v>
      </c>
      <c r="CG105" s="20">
        <v>0</v>
      </c>
      <c r="CH105" s="20">
        <v>0</v>
      </c>
      <c r="CI105" s="20">
        <v>0</v>
      </c>
      <c r="CJ105" s="20">
        <v>0</v>
      </c>
      <c r="CK105" s="20"/>
      <c r="CL105" s="1">
        <v>193119.71939846477</v>
      </c>
      <c r="CM105">
        <v>0.46441318067330578</v>
      </c>
      <c r="CN105">
        <v>15654292.297085002</v>
      </c>
      <c r="CO105" s="1">
        <v>37.645351285326434</v>
      </c>
      <c r="CP105" s="1">
        <v>44.685031975682477</v>
      </c>
      <c r="CQ105">
        <v>96.21826820439972</v>
      </c>
      <c r="CS105" s="33">
        <v>0</v>
      </c>
    </row>
    <row r="106" spans="1:97">
      <c r="A106" s="20" t="s">
        <v>102</v>
      </c>
      <c r="B106" s="20" t="s">
        <v>123</v>
      </c>
      <c r="C106" s="20" t="s">
        <v>123</v>
      </c>
      <c r="D106" s="20" t="s">
        <v>559</v>
      </c>
      <c r="E106" s="21" t="s">
        <v>256</v>
      </c>
      <c r="F106" s="22" t="s">
        <v>560</v>
      </c>
      <c r="G106" s="28" t="s">
        <v>561</v>
      </c>
      <c r="H106" s="20" t="s">
        <v>118</v>
      </c>
      <c r="I106" s="20" t="s">
        <v>118</v>
      </c>
      <c r="J106" s="20" t="s">
        <v>118</v>
      </c>
      <c r="K106" s="20" t="s">
        <v>118</v>
      </c>
      <c r="L106" s="20" t="s">
        <v>118</v>
      </c>
      <c r="M106" s="20" t="s">
        <v>118</v>
      </c>
      <c r="N106" s="24" t="s">
        <v>118</v>
      </c>
      <c r="O106" s="70" t="s">
        <v>118</v>
      </c>
      <c r="P106" s="24"/>
      <c r="Q106" s="24" t="s">
        <v>118</v>
      </c>
      <c r="R106" s="70" t="s">
        <v>118</v>
      </c>
      <c r="S106" s="33">
        <v>0</v>
      </c>
      <c r="T106" s="33">
        <v>0</v>
      </c>
      <c r="U106" s="33">
        <v>0</v>
      </c>
      <c r="V106" s="33" t="e">
        <v>#VALUE!</v>
      </c>
      <c r="W106" s="33"/>
      <c r="X106" s="24"/>
      <c r="Y106" s="20" t="s">
        <v>118</v>
      </c>
      <c r="Z106" s="20" t="s">
        <v>118</v>
      </c>
      <c r="AA106" s="20" t="s">
        <v>118</v>
      </c>
      <c r="AB106" s="20" t="s">
        <v>118</v>
      </c>
      <c r="AC106" s="20" t="s">
        <v>118</v>
      </c>
      <c r="AD106" s="20" t="s">
        <v>561</v>
      </c>
      <c r="AE106" s="20" t="s">
        <v>127</v>
      </c>
      <c r="AF106" s="20" t="s">
        <v>529</v>
      </c>
      <c r="AG106" s="20" t="e">
        <v>#N/A</v>
      </c>
      <c r="AH106" s="25" t="s">
        <v>118</v>
      </c>
      <c r="AI106" s="25" t="s">
        <v>118</v>
      </c>
      <c r="AJ106" s="25" t="s">
        <v>118</v>
      </c>
      <c r="AK106" s="25" t="s">
        <v>118</v>
      </c>
      <c r="AL106" s="25" t="s">
        <v>118</v>
      </c>
      <c r="AM106" s="25" t="s">
        <v>118</v>
      </c>
      <c r="AN106" s="25" t="s">
        <v>118</v>
      </c>
      <c r="AO106" s="25" t="s">
        <v>118</v>
      </c>
      <c r="AP106" s="25" t="s">
        <v>118</v>
      </c>
      <c r="AQ106" s="25" t="s">
        <v>118</v>
      </c>
      <c r="AR106" s="25" t="s">
        <v>118</v>
      </c>
      <c r="AS106" s="25" t="s">
        <v>118</v>
      </c>
      <c r="AT106" s="25" t="s">
        <v>118</v>
      </c>
      <c r="AU106" s="25" t="s">
        <v>118</v>
      </c>
      <c r="AV106" s="25" t="s">
        <v>118</v>
      </c>
      <c r="AW106" s="25" t="s">
        <v>118</v>
      </c>
      <c r="AX106" s="25" t="s">
        <v>118</v>
      </c>
      <c r="AY106" s="25" t="s">
        <v>118</v>
      </c>
      <c r="AZ106" s="25" t="s">
        <v>118</v>
      </c>
      <c r="BA106" s="25" t="s">
        <v>118</v>
      </c>
      <c r="BB106" s="25" t="s">
        <v>118</v>
      </c>
      <c r="BC106" s="25" t="s">
        <v>118</v>
      </c>
      <c r="BD106" s="25" t="s">
        <v>118</v>
      </c>
      <c r="BE106" s="25" t="s">
        <v>118</v>
      </c>
      <c r="BF106" s="25" t="s">
        <v>118</v>
      </c>
      <c r="BG106" s="20"/>
      <c r="BH106" s="26" t="s">
        <v>118</v>
      </c>
      <c r="BI106" s="26" t="s">
        <v>118</v>
      </c>
      <c r="BJ106" s="26" t="s">
        <v>118</v>
      </c>
      <c r="BK106" s="26" t="s">
        <v>118</v>
      </c>
      <c r="BL106" s="26">
        <v>0.33089576646266827</v>
      </c>
      <c r="BM106" s="20" t="s">
        <v>543</v>
      </c>
      <c r="BN106" s="60">
        <v>0.33089576646266827</v>
      </c>
      <c r="BO106" s="20"/>
      <c r="BP106" s="20" t="s">
        <v>118</v>
      </c>
      <c r="BQ106" s="20" t="s">
        <v>118</v>
      </c>
      <c r="BR106" s="20" t="s">
        <v>118</v>
      </c>
      <c r="BS106" s="20" t="s">
        <v>118</v>
      </c>
      <c r="BT106" s="20" t="s">
        <v>118</v>
      </c>
      <c r="BU106" s="20" t="s">
        <v>118</v>
      </c>
      <c r="BV106" s="20" t="s">
        <v>118</v>
      </c>
      <c r="BW106" s="20" t="s">
        <v>118</v>
      </c>
      <c r="BX106" s="20" t="s">
        <v>118</v>
      </c>
      <c r="BY106" s="20" t="s">
        <v>118</v>
      </c>
      <c r="BZ106" s="20" t="s">
        <v>118</v>
      </c>
      <c r="CA106" s="20" t="s">
        <v>118</v>
      </c>
      <c r="CB106" s="20" t="s">
        <v>118</v>
      </c>
      <c r="CC106" s="20" t="s">
        <v>118</v>
      </c>
      <c r="CD106" s="20" t="s">
        <v>118</v>
      </c>
      <c r="CE106" s="20" t="s">
        <v>118</v>
      </c>
      <c r="CF106" s="20" t="s">
        <v>118</v>
      </c>
      <c r="CG106" s="20" t="s">
        <v>118</v>
      </c>
      <c r="CH106" s="20" t="s">
        <v>118</v>
      </c>
      <c r="CI106" s="20" t="s">
        <v>118</v>
      </c>
      <c r="CJ106" s="20" t="s">
        <v>118</v>
      </c>
      <c r="CK106" s="20"/>
      <c r="CL106" s="1" t="e">
        <v>#VALUE!</v>
      </c>
      <c r="CM106" t="e">
        <v>#VALUE!</v>
      </c>
      <c r="CN106" t="e">
        <v>#VALUE!</v>
      </c>
      <c r="CO106" s="1" t="e">
        <v>#VALUE!</v>
      </c>
      <c r="CP106" s="1" t="e">
        <v>#VALUE!</v>
      </c>
      <c r="CQ106" t="e">
        <v>#VALUE!</v>
      </c>
      <c r="CS106" s="33">
        <v>0</v>
      </c>
    </row>
    <row r="107" spans="1:97">
      <c r="A107" s="20" t="s">
        <v>102</v>
      </c>
      <c r="B107" s="20" t="s">
        <v>123</v>
      </c>
      <c r="C107" s="20" t="s">
        <v>123</v>
      </c>
      <c r="D107" s="20" t="s">
        <v>559</v>
      </c>
      <c r="E107" s="21" t="s">
        <v>256</v>
      </c>
      <c r="F107" s="22" t="s">
        <v>562</v>
      </c>
      <c r="G107" s="28" t="s">
        <v>563</v>
      </c>
      <c r="H107" s="20" t="s">
        <v>118</v>
      </c>
      <c r="I107" s="20" t="s">
        <v>118</v>
      </c>
      <c r="J107" s="20" t="s">
        <v>118</v>
      </c>
      <c r="K107" s="20" t="s">
        <v>118</v>
      </c>
      <c r="L107" s="20" t="s">
        <v>118</v>
      </c>
      <c r="M107" s="20" t="s">
        <v>118</v>
      </c>
      <c r="N107" s="24" t="s">
        <v>118</v>
      </c>
      <c r="O107" s="70" t="s">
        <v>118</v>
      </c>
      <c r="P107" s="24"/>
      <c r="Q107" s="24" t="s">
        <v>118</v>
      </c>
      <c r="R107" s="70" t="s">
        <v>118</v>
      </c>
      <c r="S107" s="33">
        <v>0</v>
      </c>
      <c r="T107" s="33">
        <v>0</v>
      </c>
      <c r="U107" s="33">
        <v>0</v>
      </c>
      <c r="V107" s="33" t="e">
        <v>#VALUE!</v>
      </c>
      <c r="W107" s="33"/>
      <c r="X107" s="24"/>
      <c r="Y107" s="20" t="s">
        <v>118</v>
      </c>
      <c r="Z107" s="20" t="s">
        <v>118</v>
      </c>
      <c r="AA107" s="20" t="s">
        <v>118</v>
      </c>
      <c r="AB107" s="20" t="s">
        <v>118</v>
      </c>
      <c r="AC107" s="20" t="s">
        <v>118</v>
      </c>
      <c r="AD107" s="20" t="s">
        <v>563</v>
      </c>
      <c r="AE107" s="20" t="s">
        <v>127</v>
      </c>
      <c r="AF107" s="20" t="s">
        <v>116</v>
      </c>
      <c r="AG107" s="20" t="e">
        <v>#N/A</v>
      </c>
      <c r="AH107" s="25" t="e">
        <v>#VALUE!</v>
      </c>
      <c r="AI107" s="25" t="e">
        <v>#VALUE!</v>
      </c>
      <c r="AJ107" s="25" t="e">
        <v>#VALUE!</v>
      </c>
      <c r="AK107" s="25" t="e">
        <v>#VALUE!</v>
      </c>
      <c r="AL107" s="25" t="e">
        <v>#VALUE!</v>
      </c>
      <c r="AM107" s="25" t="s">
        <v>564</v>
      </c>
      <c r="AN107" s="25" t="s">
        <v>564</v>
      </c>
      <c r="AO107" s="25" t="s">
        <v>564</v>
      </c>
      <c r="AP107" s="25" t="s">
        <v>564</v>
      </c>
      <c r="AQ107" s="25" t="s">
        <v>564</v>
      </c>
      <c r="AR107" s="25" t="s">
        <v>564</v>
      </c>
      <c r="AS107" s="25" t="s">
        <v>564</v>
      </c>
      <c r="AT107" s="25" t="s">
        <v>564</v>
      </c>
      <c r="AU107" s="25" t="s">
        <v>564</v>
      </c>
      <c r="AV107" s="25" t="s">
        <v>564</v>
      </c>
      <c r="AW107" s="25" t="s">
        <v>564</v>
      </c>
      <c r="AX107" s="25" t="s">
        <v>564</v>
      </c>
      <c r="AY107" s="25" t="s">
        <v>564</v>
      </c>
      <c r="AZ107" s="25" t="s">
        <v>564</v>
      </c>
      <c r="BA107" s="25" t="s">
        <v>564</v>
      </c>
      <c r="BB107" s="25" t="e">
        <v>#VALUE!</v>
      </c>
      <c r="BC107" s="25" t="e">
        <v>#VALUE!</v>
      </c>
      <c r="BD107" s="25" t="e">
        <v>#VALUE!</v>
      </c>
      <c r="BE107" s="25" t="e">
        <v>#VALUE!</v>
      </c>
      <c r="BF107" s="25" t="e">
        <v>#VALUE!</v>
      </c>
      <c r="BG107" s="20"/>
      <c r="BH107" s="26" t="e">
        <v>#N/A</v>
      </c>
      <c r="BI107" s="26" t="e">
        <v>#N/A</v>
      </c>
      <c r="BJ107" s="26" t="e">
        <v>#N/A</v>
      </c>
      <c r="BK107" s="26" t="e">
        <v>#N/A</v>
      </c>
      <c r="BL107" s="26"/>
      <c r="BM107" s="20"/>
      <c r="BN107" s="60" t="e">
        <v>#N/A</v>
      </c>
      <c r="BO107" s="20"/>
      <c r="BP107" s="20" t="s">
        <v>118</v>
      </c>
      <c r="BQ107" s="20" t="s">
        <v>118</v>
      </c>
      <c r="BR107" s="20" t="s">
        <v>118</v>
      </c>
      <c r="BS107" s="20" t="s">
        <v>118</v>
      </c>
      <c r="BT107" s="20" t="s">
        <v>118</v>
      </c>
      <c r="BU107" s="20" t="s">
        <v>118</v>
      </c>
      <c r="BV107" s="20" t="s">
        <v>118</v>
      </c>
      <c r="BW107" s="20" t="s">
        <v>118</v>
      </c>
      <c r="BX107" s="20" t="s">
        <v>118</v>
      </c>
      <c r="BY107" s="20" t="s">
        <v>118</v>
      </c>
      <c r="BZ107" s="20" t="s">
        <v>118</v>
      </c>
      <c r="CA107" s="20" t="s">
        <v>118</v>
      </c>
      <c r="CB107" s="20" t="s">
        <v>118</v>
      </c>
      <c r="CC107" s="20" t="s">
        <v>118</v>
      </c>
      <c r="CD107" s="20" t="s">
        <v>118</v>
      </c>
      <c r="CE107" s="20" t="s">
        <v>118</v>
      </c>
      <c r="CF107" s="20" t="s">
        <v>118</v>
      </c>
      <c r="CG107" s="20" t="s">
        <v>118</v>
      </c>
      <c r="CH107" s="20" t="s">
        <v>118</v>
      </c>
      <c r="CI107" s="20" t="s">
        <v>118</v>
      </c>
      <c r="CJ107" s="20" t="s">
        <v>118</v>
      </c>
      <c r="CK107" s="20"/>
      <c r="CL107" s="1" t="e">
        <v>#VALUE!</v>
      </c>
      <c r="CM107" t="e">
        <v>#VALUE!</v>
      </c>
      <c r="CN107" t="e">
        <v>#VALUE!</v>
      </c>
      <c r="CO107" s="1" t="e">
        <v>#VALUE!</v>
      </c>
      <c r="CP107" s="1" t="e">
        <v>#VALUE!</v>
      </c>
      <c r="CQ107" t="e">
        <v>#VALUE!</v>
      </c>
      <c r="CS107" s="33">
        <v>0</v>
      </c>
    </row>
    <row r="108" spans="1:97">
      <c r="A108" s="20" t="s">
        <v>102</v>
      </c>
      <c r="B108" s="20" t="s">
        <v>123</v>
      </c>
      <c r="C108" s="20" t="s">
        <v>102</v>
      </c>
      <c r="D108" s="20" t="s">
        <v>565</v>
      </c>
      <c r="E108" s="21" t="s">
        <v>256</v>
      </c>
      <c r="F108" s="22" t="s">
        <v>566</v>
      </c>
      <c r="G108" s="28" t="s">
        <v>567</v>
      </c>
      <c r="H108" s="20" t="s">
        <v>118</v>
      </c>
      <c r="I108" s="20" t="s">
        <v>118</v>
      </c>
      <c r="J108" s="20" t="s">
        <v>118</v>
      </c>
      <c r="K108" s="20" t="s">
        <v>118</v>
      </c>
      <c r="L108" s="20" t="s">
        <v>118</v>
      </c>
      <c r="M108" s="20" t="s">
        <v>118</v>
      </c>
      <c r="N108" s="24" t="s">
        <v>118</v>
      </c>
      <c r="O108" s="70" t="s">
        <v>118</v>
      </c>
      <c r="P108" s="24"/>
      <c r="Q108" s="24" t="s">
        <v>118</v>
      </c>
      <c r="R108" s="70" t="s">
        <v>118</v>
      </c>
      <c r="S108" s="33">
        <v>0</v>
      </c>
      <c r="T108" s="33">
        <v>0</v>
      </c>
      <c r="U108" s="33">
        <v>0</v>
      </c>
      <c r="V108" s="33" t="e">
        <v>#VALUE!</v>
      </c>
      <c r="W108" s="33"/>
      <c r="X108" s="24"/>
      <c r="Y108" s="20" t="s">
        <v>118</v>
      </c>
      <c r="Z108" s="20" t="s">
        <v>118</v>
      </c>
      <c r="AA108" s="20" t="s">
        <v>118</v>
      </c>
      <c r="AB108" s="20" t="s">
        <v>118</v>
      </c>
      <c r="AC108" s="20" t="s">
        <v>118</v>
      </c>
      <c r="AD108" s="20" t="s">
        <v>567</v>
      </c>
      <c r="AE108" s="20" t="s">
        <v>127</v>
      </c>
      <c r="AF108" s="20" t="s">
        <v>116</v>
      </c>
      <c r="AG108" s="20" t="e">
        <v>#N/A</v>
      </c>
      <c r="AH108" s="25" t="e">
        <v>#VALUE!</v>
      </c>
      <c r="AI108" s="25" t="e">
        <v>#VALUE!</v>
      </c>
      <c r="AJ108" s="25" t="e">
        <v>#VALUE!</v>
      </c>
      <c r="AK108" s="25" t="e">
        <v>#VALUE!</v>
      </c>
      <c r="AL108" s="25" t="e">
        <v>#VALUE!</v>
      </c>
      <c r="AM108" s="25" t="s">
        <v>564</v>
      </c>
      <c r="AN108" s="25" t="s">
        <v>564</v>
      </c>
      <c r="AO108" s="25" t="s">
        <v>564</v>
      </c>
      <c r="AP108" s="25" t="s">
        <v>564</v>
      </c>
      <c r="AQ108" s="25" t="s">
        <v>564</v>
      </c>
      <c r="AR108" s="25" t="s">
        <v>564</v>
      </c>
      <c r="AS108" s="25" t="s">
        <v>564</v>
      </c>
      <c r="AT108" s="25" t="s">
        <v>564</v>
      </c>
      <c r="AU108" s="25" t="s">
        <v>564</v>
      </c>
      <c r="AV108" s="25" t="s">
        <v>564</v>
      </c>
      <c r="AW108" s="25" t="s">
        <v>564</v>
      </c>
      <c r="AX108" s="25" t="s">
        <v>564</v>
      </c>
      <c r="AY108" s="25" t="s">
        <v>564</v>
      </c>
      <c r="AZ108" s="25" t="s">
        <v>564</v>
      </c>
      <c r="BA108" s="25" t="s">
        <v>564</v>
      </c>
      <c r="BB108" s="25" t="e">
        <v>#VALUE!</v>
      </c>
      <c r="BC108" s="25" t="e">
        <v>#VALUE!</v>
      </c>
      <c r="BD108" s="25" t="e">
        <v>#VALUE!</v>
      </c>
      <c r="BE108" s="25" t="e">
        <v>#VALUE!</v>
      </c>
      <c r="BF108" s="25" t="e">
        <v>#VALUE!</v>
      </c>
      <c r="BG108" s="20"/>
      <c r="BH108" s="26" t="e">
        <v>#N/A</v>
      </c>
      <c r="BI108" s="26" t="e">
        <v>#N/A</v>
      </c>
      <c r="BJ108" s="26" t="e">
        <v>#N/A</v>
      </c>
      <c r="BK108" s="26" t="e">
        <v>#N/A</v>
      </c>
      <c r="BL108" s="26"/>
      <c r="BM108" s="20"/>
      <c r="BN108" s="60" t="e">
        <v>#N/A</v>
      </c>
      <c r="BO108" s="20"/>
      <c r="BP108" s="20">
        <v>0.5</v>
      </c>
      <c r="BQ108" s="20">
        <v>0.5</v>
      </c>
      <c r="BR108" s="20">
        <v>0.5</v>
      </c>
      <c r="BS108" s="20">
        <v>0.5</v>
      </c>
      <c r="BT108" s="20">
        <v>0.5</v>
      </c>
      <c r="BU108" s="20">
        <v>0.5</v>
      </c>
      <c r="BV108" s="20">
        <v>0.5</v>
      </c>
      <c r="BW108" s="20">
        <v>0.5</v>
      </c>
      <c r="BX108" s="20">
        <v>0.5</v>
      </c>
      <c r="BY108" s="20">
        <v>0.5</v>
      </c>
      <c r="BZ108" s="20">
        <v>0.5</v>
      </c>
      <c r="CA108" s="20" t="s">
        <v>118</v>
      </c>
      <c r="CB108" s="20">
        <v>0.5</v>
      </c>
      <c r="CC108" s="20">
        <v>0.5</v>
      </c>
      <c r="CD108" s="20">
        <v>0.5</v>
      </c>
      <c r="CE108" s="20">
        <v>0.5</v>
      </c>
      <c r="CF108" s="20">
        <v>0.5</v>
      </c>
      <c r="CG108" s="20">
        <v>0.5</v>
      </c>
      <c r="CH108" s="20">
        <v>0.5</v>
      </c>
      <c r="CI108" s="20">
        <v>0.5</v>
      </c>
      <c r="CJ108" s="20">
        <v>0.5</v>
      </c>
      <c r="CK108" s="20"/>
      <c r="CL108" s="1" t="e">
        <v>#VALUE!</v>
      </c>
      <c r="CM108" t="e">
        <v>#VALUE!</v>
      </c>
      <c r="CN108" t="e">
        <v>#VALUE!</v>
      </c>
      <c r="CO108" s="1" t="e">
        <v>#VALUE!</v>
      </c>
      <c r="CP108" s="1" t="e">
        <v>#VALUE!</v>
      </c>
      <c r="CQ108" t="e">
        <v>#VALUE!</v>
      </c>
      <c r="CS108" s="33">
        <v>0</v>
      </c>
    </row>
    <row r="109" spans="1:97">
      <c r="A109" s="20" t="s">
        <v>102</v>
      </c>
      <c r="B109" s="20" t="s">
        <v>102</v>
      </c>
      <c r="C109" s="20" t="s">
        <v>123</v>
      </c>
      <c r="D109" s="20">
        <v>0</v>
      </c>
      <c r="E109" s="21" t="s">
        <v>256</v>
      </c>
      <c r="F109" s="22" t="s">
        <v>568</v>
      </c>
      <c r="G109" s="28" t="s">
        <v>569</v>
      </c>
      <c r="H109" s="20" t="s">
        <v>106</v>
      </c>
      <c r="I109" s="20" t="s">
        <v>118</v>
      </c>
      <c r="J109" s="20" t="s">
        <v>118</v>
      </c>
      <c r="K109" s="20" t="s">
        <v>1222</v>
      </c>
      <c r="L109" s="20" t="s">
        <v>118</v>
      </c>
      <c r="M109" s="20" t="s">
        <v>118</v>
      </c>
      <c r="N109" s="24" t="s">
        <v>118</v>
      </c>
      <c r="O109" s="70">
        <v>4.1399999999999997</v>
      </c>
      <c r="P109" s="24"/>
      <c r="Q109" s="24" t="s">
        <v>118</v>
      </c>
      <c r="R109" s="70">
        <v>10.48</v>
      </c>
      <c r="S109" s="33" t="s">
        <v>1222</v>
      </c>
      <c r="T109" s="33">
        <v>10.48</v>
      </c>
      <c r="U109" s="33">
        <v>4.1399999999999997</v>
      </c>
      <c r="V109" s="33" t="b">
        <v>1</v>
      </c>
      <c r="W109" s="33"/>
      <c r="X109" s="24"/>
      <c r="Y109" s="20" t="s">
        <v>118</v>
      </c>
      <c r="Z109" s="20" t="s">
        <v>1433</v>
      </c>
      <c r="AA109" s="20" t="s">
        <v>148</v>
      </c>
      <c r="AB109" s="20" t="s">
        <v>118</v>
      </c>
      <c r="AC109" s="20" t="s">
        <v>118</v>
      </c>
      <c r="AD109" s="20" t="s">
        <v>569</v>
      </c>
      <c r="AE109" s="20" t="s">
        <v>127</v>
      </c>
      <c r="AF109" s="20" t="s">
        <v>116</v>
      </c>
      <c r="AG109" s="20" t="e">
        <v>#N/A</v>
      </c>
      <c r="AH109" s="25">
        <v>21985281.554693334</v>
      </c>
      <c r="AI109" s="25">
        <v>22796416.546875</v>
      </c>
      <c r="AJ109" s="25">
        <v>23629466.968752939</v>
      </c>
      <c r="AK109" s="25">
        <v>24484835.890622221</v>
      </c>
      <c r="AL109" s="25">
        <v>25362249.5</v>
      </c>
      <c r="AM109" s="25">
        <v>100</v>
      </c>
      <c r="AN109" s="25">
        <v>100</v>
      </c>
      <c r="AO109" s="25">
        <v>100</v>
      </c>
      <c r="AP109" s="25">
        <v>100</v>
      </c>
      <c r="AQ109" s="25">
        <v>100</v>
      </c>
      <c r="AR109" s="25">
        <v>75</v>
      </c>
      <c r="AS109" s="25">
        <v>80</v>
      </c>
      <c r="AT109" s="25">
        <v>85</v>
      </c>
      <c r="AU109" s="25">
        <v>90</v>
      </c>
      <c r="AV109" s="25">
        <v>100</v>
      </c>
      <c r="AW109" s="25">
        <v>16488961.16602</v>
      </c>
      <c r="AX109" s="25">
        <v>18237133.237500001</v>
      </c>
      <c r="AY109" s="25">
        <v>20085046.923439998</v>
      </c>
      <c r="AZ109" s="25">
        <v>22036352.30156</v>
      </c>
      <c r="BA109" s="25">
        <v>25362249.5</v>
      </c>
      <c r="BB109" s="25">
        <v>21985281.554693334</v>
      </c>
      <c r="BC109" s="25">
        <v>22796416.546875</v>
      </c>
      <c r="BD109" s="25">
        <v>23629466.968752939</v>
      </c>
      <c r="BE109" s="25">
        <v>24484835.890622221</v>
      </c>
      <c r="BF109" s="25">
        <v>25362249.5</v>
      </c>
      <c r="BG109" s="20"/>
      <c r="BH109" s="26">
        <v>0</v>
      </c>
      <c r="BI109" s="26">
        <v>0</v>
      </c>
      <c r="BJ109" s="26">
        <v>0</v>
      </c>
      <c r="BK109" s="26">
        <v>0</v>
      </c>
      <c r="BL109" s="26">
        <v>9.9999999999999995E-7</v>
      </c>
      <c r="BM109" s="20" t="s">
        <v>570</v>
      </c>
      <c r="BN109" s="60">
        <v>9.9999999999999995E-7</v>
      </c>
      <c r="BO109" s="20"/>
      <c r="BP109" s="20" t="s">
        <v>118</v>
      </c>
      <c r="BQ109" s="20" t="s">
        <v>118</v>
      </c>
      <c r="BR109" s="20" t="s">
        <v>118</v>
      </c>
      <c r="BS109" s="20" t="s">
        <v>118</v>
      </c>
      <c r="BT109" s="20" t="s">
        <v>118</v>
      </c>
      <c r="BU109" s="20" t="s">
        <v>118</v>
      </c>
      <c r="BV109" s="20" t="s">
        <v>118</v>
      </c>
      <c r="BW109" s="20" t="s">
        <v>118</v>
      </c>
      <c r="BX109" s="20" t="s">
        <v>118</v>
      </c>
      <c r="BY109" s="20" t="s">
        <v>118</v>
      </c>
      <c r="BZ109" s="20" t="s">
        <v>118</v>
      </c>
      <c r="CA109" s="20" t="s">
        <v>118</v>
      </c>
      <c r="CB109" s="20" t="s">
        <v>118</v>
      </c>
      <c r="CC109" s="20" t="s">
        <v>118</v>
      </c>
      <c r="CD109" s="20" t="s">
        <v>118</v>
      </c>
      <c r="CE109" s="20" t="s">
        <v>118</v>
      </c>
      <c r="CF109" s="20" t="s">
        <v>118</v>
      </c>
      <c r="CG109" s="20" t="s">
        <v>118</v>
      </c>
      <c r="CH109" s="20" t="s">
        <v>118</v>
      </c>
      <c r="CI109" s="20" t="s">
        <v>118</v>
      </c>
      <c r="CJ109" s="20" t="s">
        <v>118</v>
      </c>
      <c r="CK109" s="20"/>
      <c r="CL109" s="1">
        <v>91019065.636430398</v>
      </c>
      <c r="CM109">
        <v>4.1399999999999997</v>
      </c>
      <c r="CN109">
        <v>230405750.69318613</v>
      </c>
      <c r="CO109" s="1">
        <v>10.48</v>
      </c>
      <c r="CP109" s="1">
        <v>4.8371070656344752</v>
      </c>
      <c r="CQ109">
        <v>1.1683833491870714</v>
      </c>
      <c r="CS109" s="33">
        <v>0</v>
      </c>
    </row>
    <row r="110" spans="1:97">
      <c r="A110" s="20" t="s">
        <v>102</v>
      </c>
      <c r="B110" s="20" t="s">
        <v>102</v>
      </c>
      <c r="C110" s="20" t="s">
        <v>123</v>
      </c>
      <c r="D110" s="20">
        <v>0</v>
      </c>
      <c r="E110" s="21" t="s">
        <v>256</v>
      </c>
      <c r="F110" s="22" t="s">
        <v>571</v>
      </c>
      <c r="G110" s="28" t="s">
        <v>572</v>
      </c>
      <c r="H110" s="20" t="s">
        <v>164</v>
      </c>
      <c r="I110" s="20" t="s">
        <v>460</v>
      </c>
      <c r="J110" s="20" t="s">
        <v>573</v>
      </c>
      <c r="K110" s="20" t="s">
        <v>574</v>
      </c>
      <c r="L110" s="20" t="s">
        <v>575</v>
      </c>
      <c r="M110" s="20" t="s">
        <v>111</v>
      </c>
      <c r="N110" s="20">
        <v>16306</v>
      </c>
      <c r="O110" s="33">
        <v>3.3702762961023146E-4</v>
      </c>
      <c r="P110" s="20" t="s">
        <v>138</v>
      </c>
      <c r="Q110" s="20">
        <v>23935800</v>
      </c>
      <c r="R110" s="33">
        <v>0.49472745840945531</v>
      </c>
      <c r="S110" s="33" t="s">
        <v>1222</v>
      </c>
      <c r="T110" s="33">
        <v>10.48</v>
      </c>
      <c r="U110" s="33">
        <v>4.1399999999999997</v>
      </c>
      <c r="V110" s="33" t="b">
        <v>1</v>
      </c>
      <c r="W110" s="33"/>
      <c r="X110" s="20" t="s">
        <v>138</v>
      </c>
      <c r="Y110" s="20" t="s">
        <v>158</v>
      </c>
      <c r="Z110" s="20" t="s">
        <v>387</v>
      </c>
      <c r="AA110" s="20" t="s">
        <v>296</v>
      </c>
      <c r="AB110" s="20">
        <v>1467.91</v>
      </c>
      <c r="AC110" s="20">
        <v>0</v>
      </c>
      <c r="AD110" s="20" t="s">
        <v>572</v>
      </c>
      <c r="AE110" s="20" t="s">
        <v>127</v>
      </c>
      <c r="AF110" s="20" t="s">
        <v>116</v>
      </c>
      <c r="AG110" s="33" t="s">
        <v>576</v>
      </c>
      <c r="AH110" s="30">
        <v>18000</v>
      </c>
      <c r="AI110" s="30">
        <v>18000</v>
      </c>
      <c r="AJ110" s="30">
        <v>18000</v>
      </c>
      <c r="AK110" s="30">
        <v>18000</v>
      </c>
      <c r="AL110" s="30">
        <v>18000</v>
      </c>
      <c r="AM110" s="25">
        <v>100</v>
      </c>
      <c r="AN110" s="25">
        <v>100</v>
      </c>
      <c r="AO110" s="25">
        <v>100</v>
      </c>
      <c r="AP110" s="25">
        <v>100</v>
      </c>
      <c r="AQ110" s="25">
        <v>100</v>
      </c>
      <c r="AR110" s="25">
        <v>75</v>
      </c>
      <c r="AS110" s="25">
        <v>80</v>
      </c>
      <c r="AT110" s="25">
        <v>85</v>
      </c>
      <c r="AU110" s="25">
        <v>90</v>
      </c>
      <c r="AV110" s="25">
        <v>100</v>
      </c>
      <c r="AW110" s="30">
        <v>13500</v>
      </c>
      <c r="AX110" s="30">
        <v>14400</v>
      </c>
      <c r="AY110" s="30">
        <v>15300</v>
      </c>
      <c r="AZ110" s="30">
        <v>16200</v>
      </c>
      <c r="BA110" s="30">
        <v>18000</v>
      </c>
      <c r="BB110" s="30">
        <v>18000</v>
      </c>
      <c r="BC110" s="30">
        <v>18000</v>
      </c>
      <c r="BD110" s="30">
        <v>18000</v>
      </c>
      <c r="BE110" s="30">
        <v>18000</v>
      </c>
      <c r="BF110" s="30">
        <v>18000</v>
      </c>
      <c r="BG110" s="20"/>
      <c r="BH110" s="26">
        <v>0</v>
      </c>
      <c r="BI110" s="26">
        <v>19.187434537978788</v>
      </c>
      <c r="BJ110" s="26">
        <v>0</v>
      </c>
      <c r="BK110" s="26">
        <v>0</v>
      </c>
      <c r="BL110" s="26"/>
      <c r="BM110" s="20"/>
      <c r="BN110" s="60">
        <v>19.187434537978788</v>
      </c>
      <c r="BO110" s="20"/>
      <c r="BP110" s="20" t="s">
        <v>118</v>
      </c>
      <c r="BQ110" s="20" t="s">
        <v>118</v>
      </c>
      <c r="BR110" s="20" t="s">
        <v>118</v>
      </c>
      <c r="BS110" s="20" t="s">
        <v>118</v>
      </c>
      <c r="BT110" s="20" t="s">
        <v>118</v>
      </c>
      <c r="BU110" s="20" t="s">
        <v>118</v>
      </c>
      <c r="BV110" s="20" t="s">
        <v>118</v>
      </c>
      <c r="BW110" s="20" t="s">
        <v>118</v>
      </c>
      <c r="BX110" s="20" t="s">
        <v>118</v>
      </c>
      <c r="BY110" s="20" t="s">
        <v>118</v>
      </c>
      <c r="BZ110" s="20" t="s">
        <v>118</v>
      </c>
      <c r="CA110" s="20" t="s">
        <v>118</v>
      </c>
      <c r="CB110" s="20" t="s">
        <v>118</v>
      </c>
      <c r="CC110" s="20" t="s">
        <v>118</v>
      </c>
      <c r="CD110" s="20" t="s">
        <v>118</v>
      </c>
      <c r="CE110" s="20" t="s">
        <v>118</v>
      </c>
      <c r="CF110" s="20" t="s">
        <v>118</v>
      </c>
      <c r="CG110" s="20" t="s">
        <v>118</v>
      </c>
      <c r="CH110" s="20" t="s">
        <v>118</v>
      </c>
      <c r="CI110" s="20" t="s">
        <v>118</v>
      </c>
      <c r="CJ110" s="20" t="s">
        <v>118</v>
      </c>
      <c r="CK110" s="20"/>
      <c r="CL110" s="1">
        <v>14920.074981516807</v>
      </c>
      <c r="CM110">
        <v>0.82889305452871154</v>
      </c>
      <c r="CN110">
        <v>21901381.745528638</v>
      </c>
      <c r="CO110" s="1">
        <v>1216.7434303071466</v>
      </c>
      <c r="CP110" s="1">
        <v>1334.7675430469399</v>
      </c>
      <c r="CQ110">
        <v>1610.3012756040721</v>
      </c>
      <c r="CS110" s="33">
        <v>0</v>
      </c>
    </row>
    <row r="111" spans="1:97">
      <c r="A111" s="20" t="s">
        <v>102</v>
      </c>
      <c r="B111" s="20" t="s">
        <v>102</v>
      </c>
      <c r="C111" s="20" t="s">
        <v>123</v>
      </c>
      <c r="D111" s="20">
        <v>0</v>
      </c>
      <c r="E111" s="21" t="s">
        <v>256</v>
      </c>
      <c r="F111" s="22" t="s">
        <v>577</v>
      </c>
      <c r="G111" s="28" t="s">
        <v>578</v>
      </c>
      <c r="H111" s="20" t="s">
        <v>164</v>
      </c>
      <c r="I111" s="20" t="s">
        <v>579</v>
      </c>
      <c r="J111" s="20" t="s">
        <v>573</v>
      </c>
      <c r="K111" s="20" t="s">
        <v>1454</v>
      </c>
      <c r="L111" s="20" t="s">
        <v>580</v>
      </c>
      <c r="M111" s="20" t="s">
        <v>581</v>
      </c>
      <c r="N111" s="20" t="s">
        <v>118</v>
      </c>
      <c r="O111" s="33">
        <v>0.75900000000000001</v>
      </c>
      <c r="P111" s="20"/>
      <c r="Q111" s="20" t="s">
        <v>118</v>
      </c>
      <c r="R111" s="33">
        <v>364.5</v>
      </c>
      <c r="S111" s="33" t="s">
        <v>1222</v>
      </c>
      <c r="T111" s="33">
        <v>10.48</v>
      </c>
      <c r="U111" s="33">
        <v>4.1399999999999997</v>
      </c>
      <c r="V111" s="33" t="b">
        <v>0</v>
      </c>
      <c r="W111" s="33" t="s">
        <v>1455</v>
      </c>
      <c r="X111" s="20"/>
      <c r="Y111" s="20" t="s">
        <v>118</v>
      </c>
      <c r="Z111" s="20" t="s">
        <v>429</v>
      </c>
      <c r="AA111" s="20" t="s">
        <v>148</v>
      </c>
      <c r="AB111" s="20">
        <v>480.23715415019763</v>
      </c>
      <c r="AC111" s="20" t="s">
        <v>118</v>
      </c>
      <c r="AD111" s="20" t="s">
        <v>578</v>
      </c>
      <c r="AE111" s="20" t="s">
        <v>127</v>
      </c>
      <c r="AF111" s="20" t="s">
        <v>116</v>
      </c>
      <c r="AG111" s="33" t="s">
        <v>576</v>
      </c>
      <c r="AH111" s="30">
        <v>18000</v>
      </c>
      <c r="AI111" s="30">
        <v>18000</v>
      </c>
      <c r="AJ111" s="30">
        <v>18000</v>
      </c>
      <c r="AK111" s="30">
        <v>18000</v>
      </c>
      <c r="AL111" s="30">
        <v>18000</v>
      </c>
      <c r="AM111" s="25">
        <v>100</v>
      </c>
      <c r="AN111" s="25">
        <v>100</v>
      </c>
      <c r="AO111" s="25">
        <v>100</v>
      </c>
      <c r="AP111" s="25">
        <v>100</v>
      </c>
      <c r="AQ111" s="25">
        <v>100</v>
      </c>
      <c r="AR111" s="25">
        <v>75</v>
      </c>
      <c r="AS111" s="25">
        <v>80</v>
      </c>
      <c r="AT111" s="25">
        <v>85</v>
      </c>
      <c r="AU111" s="25">
        <v>90</v>
      </c>
      <c r="AV111" s="25">
        <v>100</v>
      </c>
      <c r="AW111" s="30">
        <v>13500</v>
      </c>
      <c r="AX111" s="30">
        <v>14400</v>
      </c>
      <c r="AY111" s="30">
        <v>15300</v>
      </c>
      <c r="AZ111" s="30">
        <v>16200</v>
      </c>
      <c r="BA111" s="30">
        <v>18000</v>
      </c>
      <c r="BB111" s="30">
        <v>18000</v>
      </c>
      <c r="BC111" s="30">
        <v>18000</v>
      </c>
      <c r="BD111" s="30">
        <v>18000</v>
      </c>
      <c r="BE111" s="30">
        <v>18000</v>
      </c>
      <c r="BF111" s="30">
        <v>18000</v>
      </c>
      <c r="BG111" s="20"/>
      <c r="BH111" s="26">
        <v>0</v>
      </c>
      <c r="BI111" s="26">
        <v>0</v>
      </c>
      <c r="BJ111" s="26">
        <v>0</v>
      </c>
      <c r="BK111" s="26">
        <v>0</v>
      </c>
      <c r="BL111" s="26">
        <v>211.76</v>
      </c>
      <c r="BM111" s="20" t="s">
        <v>582</v>
      </c>
      <c r="BN111" s="60">
        <v>211.76</v>
      </c>
      <c r="BO111" s="20"/>
      <c r="BP111" s="20" t="s">
        <v>118</v>
      </c>
      <c r="BQ111" s="20" t="s">
        <v>118</v>
      </c>
      <c r="BR111" s="20" t="s">
        <v>118</v>
      </c>
      <c r="BS111" s="20" t="s">
        <v>118</v>
      </c>
      <c r="BT111" s="20" t="s">
        <v>118</v>
      </c>
      <c r="BU111" s="20" t="s">
        <v>118</v>
      </c>
      <c r="BV111" s="20" t="s">
        <v>118</v>
      </c>
      <c r="BW111" s="20" t="s">
        <v>118</v>
      </c>
      <c r="BX111" s="20" t="s">
        <v>118</v>
      </c>
      <c r="BY111" s="20" t="s">
        <v>118</v>
      </c>
      <c r="BZ111" s="20" t="s">
        <v>118</v>
      </c>
      <c r="CA111" s="20" t="s">
        <v>118</v>
      </c>
      <c r="CB111" s="20" t="s">
        <v>118</v>
      </c>
      <c r="CC111" s="20" t="s">
        <v>118</v>
      </c>
      <c r="CD111" s="20" t="s">
        <v>118</v>
      </c>
      <c r="CE111" s="20" t="s">
        <v>118</v>
      </c>
      <c r="CF111" s="20" t="s">
        <v>118</v>
      </c>
      <c r="CG111" s="20" t="s">
        <v>118</v>
      </c>
      <c r="CH111" s="20" t="s">
        <v>118</v>
      </c>
      <c r="CI111" s="20" t="s">
        <v>118</v>
      </c>
      <c r="CJ111" s="20" t="s">
        <v>118</v>
      </c>
      <c r="CK111" s="20"/>
      <c r="CL111" s="1">
        <v>13662</v>
      </c>
      <c r="CM111">
        <v>0.75900000000000001</v>
      </c>
      <c r="CN111">
        <v>6561000</v>
      </c>
      <c r="CO111" s="1">
        <v>364.5</v>
      </c>
      <c r="CP111" s="1">
        <v>434.48399999999998</v>
      </c>
      <c r="CQ111">
        <v>572.44268774703551</v>
      </c>
      <c r="CS111" s="33">
        <v>0</v>
      </c>
    </row>
    <row r="112" spans="1:97">
      <c r="A112" s="20" t="s">
        <v>102</v>
      </c>
      <c r="B112" s="20" t="s">
        <v>123</v>
      </c>
      <c r="C112" s="20" t="s">
        <v>102</v>
      </c>
      <c r="D112" s="20">
        <v>0</v>
      </c>
      <c r="E112" s="21" t="s">
        <v>256</v>
      </c>
      <c r="F112" s="22" t="s">
        <v>583</v>
      </c>
      <c r="G112" s="23" t="s">
        <v>584</v>
      </c>
      <c r="H112" s="20" t="s">
        <v>164</v>
      </c>
      <c r="I112" s="20" t="s">
        <v>585</v>
      </c>
      <c r="J112" s="20" t="s">
        <v>318</v>
      </c>
      <c r="K112" s="20" t="s">
        <v>586</v>
      </c>
      <c r="L112" s="20" t="s">
        <v>587</v>
      </c>
      <c r="M112" s="20" t="s">
        <v>111</v>
      </c>
      <c r="N112" s="20">
        <v>1413</v>
      </c>
      <c r="O112" s="33">
        <v>0</v>
      </c>
      <c r="P112" s="20"/>
      <c r="Q112" s="20">
        <v>0</v>
      </c>
      <c r="R112" s="33">
        <v>0</v>
      </c>
      <c r="S112" s="33" t="s">
        <v>1456</v>
      </c>
      <c r="T112" s="33">
        <v>327.24</v>
      </c>
      <c r="U112" s="33">
        <v>6.87</v>
      </c>
      <c r="V112" s="33" t="b">
        <v>1</v>
      </c>
      <c r="W112" s="33"/>
      <c r="X112" s="20"/>
      <c r="Y112" s="20" t="s">
        <v>168</v>
      </c>
      <c r="Z112" s="20" t="s">
        <v>588</v>
      </c>
      <c r="AA112" s="20" t="s">
        <v>188</v>
      </c>
      <c r="AB112" s="20">
        <v>0</v>
      </c>
      <c r="AC112" s="20">
        <v>0</v>
      </c>
      <c r="AD112" s="20" t="s">
        <v>589</v>
      </c>
      <c r="AE112" s="20" t="s">
        <v>127</v>
      </c>
      <c r="AF112" s="20" t="s">
        <v>529</v>
      </c>
      <c r="AG112" s="33" t="s">
        <v>590</v>
      </c>
      <c r="AH112" s="30">
        <v>44300</v>
      </c>
      <c r="AI112" s="30">
        <v>44300</v>
      </c>
      <c r="AJ112" s="30">
        <v>44300</v>
      </c>
      <c r="AK112" s="30">
        <v>44300</v>
      </c>
      <c r="AL112" s="30">
        <v>44300</v>
      </c>
      <c r="AM112" s="30">
        <v>100</v>
      </c>
      <c r="AN112" s="30">
        <v>100</v>
      </c>
      <c r="AO112" s="30">
        <v>100</v>
      </c>
      <c r="AP112" s="30">
        <v>100</v>
      </c>
      <c r="AQ112" s="30">
        <v>100</v>
      </c>
      <c r="AR112" s="30">
        <v>75</v>
      </c>
      <c r="AS112" s="30">
        <v>80</v>
      </c>
      <c r="AT112" s="30">
        <v>85</v>
      </c>
      <c r="AU112" s="30">
        <v>90</v>
      </c>
      <c r="AV112" s="30">
        <v>100</v>
      </c>
      <c r="AW112" s="30">
        <v>33225</v>
      </c>
      <c r="AX112" s="30">
        <v>35440</v>
      </c>
      <c r="AY112" s="30">
        <v>37655</v>
      </c>
      <c r="AZ112" s="30">
        <v>39870</v>
      </c>
      <c r="BA112" s="30">
        <v>44300</v>
      </c>
      <c r="BB112" s="30">
        <v>44300</v>
      </c>
      <c r="BC112" s="30">
        <v>44300</v>
      </c>
      <c r="BD112" s="30">
        <v>44300</v>
      </c>
      <c r="BE112" s="30">
        <v>44300</v>
      </c>
      <c r="BF112" s="30">
        <v>44300</v>
      </c>
      <c r="BG112" s="20" t="s">
        <v>591</v>
      </c>
      <c r="BH112" s="26" t="s">
        <v>118</v>
      </c>
      <c r="BI112" s="26" t="s">
        <v>118</v>
      </c>
      <c r="BJ112" s="26" t="s">
        <v>118</v>
      </c>
      <c r="BK112" s="26" t="s">
        <v>118</v>
      </c>
      <c r="BL112" s="26">
        <v>88.788826122594855</v>
      </c>
      <c r="BM112" s="20" t="s">
        <v>543</v>
      </c>
      <c r="BN112" s="60">
        <v>88.788826122594855</v>
      </c>
      <c r="BO112" s="20"/>
      <c r="BP112" s="20">
        <v>0</v>
      </c>
      <c r="BQ112" s="20">
        <v>0</v>
      </c>
      <c r="BR112" s="20">
        <v>0</v>
      </c>
      <c r="BS112" s="20">
        <v>0</v>
      </c>
      <c r="BT112" s="20">
        <v>35</v>
      </c>
      <c r="BU112" s="20">
        <v>0</v>
      </c>
      <c r="BV112" s="20">
        <v>0</v>
      </c>
      <c r="BW112" s="20">
        <v>0</v>
      </c>
      <c r="BX112" s="20">
        <v>0</v>
      </c>
      <c r="BY112" s="20">
        <v>0</v>
      </c>
      <c r="BZ112" s="20">
        <v>0</v>
      </c>
      <c r="CA112" s="20" t="s">
        <v>118</v>
      </c>
      <c r="CB112" s="20">
        <v>0</v>
      </c>
      <c r="CC112" s="20">
        <v>0</v>
      </c>
      <c r="CD112" s="20">
        <v>0</v>
      </c>
      <c r="CE112" s="20">
        <v>0</v>
      </c>
      <c r="CF112" s="20">
        <v>0</v>
      </c>
      <c r="CG112" s="20">
        <v>0</v>
      </c>
      <c r="CH112" s="20">
        <v>0</v>
      </c>
      <c r="CI112" s="20">
        <v>0</v>
      </c>
      <c r="CJ112" s="20">
        <v>0</v>
      </c>
      <c r="CK112" s="20"/>
      <c r="CL112" s="1">
        <v>0</v>
      </c>
      <c r="CM112">
        <v>0</v>
      </c>
      <c r="CN112">
        <v>0</v>
      </c>
      <c r="CO112" s="1">
        <v>0</v>
      </c>
      <c r="CP112" s="1">
        <v>0</v>
      </c>
      <c r="CQ112" t="e">
        <v>#DIV/0!</v>
      </c>
      <c r="CS112" s="33" t="s">
        <v>1541</v>
      </c>
    </row>
    <row r="113" spans="1:97">
      <c r="A113" s="20" t="s">
        <v>102</v>
      </c>
      <c r="B113" s="20" t="s">
        <v>102</v>
      </c>
      <c r="C113" s="20" t="s">
        <v>102</v>
      </c>
      <c r="D113" s="20">
        <v>0</v>
      </c>
      <c r="E113" s="21" t="s">
        <v>256</v>
      </c>
      <c r="F113" s="22" t="s">
        <v>592</v>
      </c>
      <c r="G113" s="23" t="s">
        <v>593</v>
      </c>
      <c r="H113" s="20" t="s">
        <v>106</v>
      </c>
      <c r="I113" s="20" t="s">
        <v>460</v>
      </c>
      <c r="J113" s="20" t="s">
        <v>461</v>
      </c>
      <c r="K113" s="20" t="s">
        <v>594</v>
      </c>
      <c r="L113" s="20" t="s">
        <v>595</v>
      </c>
      <c r="M113" s="20" t="s">
        <v>596</v>
      </c>
      <c r="N113" s="20">
        <v>1061260</v>
      </c>
      <c r="O113" s="33">
        <v>6.87</v>
      </c>
      <c r="P113" s="20"/>
      <c r="Q113" s="20">
        <v>50533700</v>
      </c>
      <c r="R113" s="33">
        <v>327.24</v>
      </c>
      <c r="S113" s="33" t="s">
        <v>1456</v>
      </c>
      <c r="T113" s="33">
        <v>327.24</v>
      </c>
      <c r="U113" s="33">
        <v>6.87</v>
      </c>
      <c r="V113" s="33" t="b">
        <v>1</v>
      </c>
      <c r="W113" s="33"/>
      <c r="X113" s="20"/>
      <c r="Y113" s="20" t="s">
        <v>168</v>
      </c>
      <c r="Z113" s="20" t="s">
        <v>169</v>
      </c>
      <c r="AA113" s="20" t="s">
        <v>170</v>
      </c>
      <c r="AB113" s="20">
        <v>47.616900000000001</v>
      </c>
      <c r="AC113" s="20">
        <v>0</v>
      </c>
      <c r="AD113" s="20" t="s">
        <v>597</v>
      </c>
      <c r="AE113" s="20" t="s">
        <v>127</v>
      </c>
      <c r="AF113" s="20" t="s">
        <v>529</v>
      </c>
      <c r="AG113" s="33" t="s">
        <v>598</v>
      </c>
      <c r="AH113" s="30">
        <v>2215</v>
      </c>
      <c r="AI113" s="30">
        <v>2215</v>
      </c>
      <c r="AJ113" s="30">
        <v>2215</v>
      </c>
      <c r="AK113" s="30">
        <v>2215</v>
      </c>
      <c r="AL113" s="30">
        <v>2215</v>
      </c>
      <c r="AM113" s="30">
        <v>100</v>
      </c>
      <c r="AN113" s="30">
        <v>100</v>
      </c>
      <c r="AO113" s="30">
        <v>100</v>
      </c>
      <c r="AP113" s="30">
        <v>100</v>
      </c>
      <c r="AQ113" s="30">
        <v>100</v>
      </c>
      <c r="AR113" s="30">
        <v>75</v>
      </c>
      <c r="AS113" s="30">
        <v>80</v>
      </c>
      <c r="AT113" s="30">
        <v>85</v>
      </c>
      <c r="AU113" s="30">
        <v>90</v>
      </c>
      <c r="AV113" s="30">
        <v>100</v>
      </c>
      <c r="AW113" s="30">
        <v>1661.25</v>
      </c>
      <c r="AX113" s="30">
        <v>1772</v>
      </c>
      <c r="AY113" s="30">
        <v>1882.75</v>
      </c>
      <c r="AZ113" s="30">
        <v>1993.5</v>
      </c>
      <c r="BA113" s="30">
        <v>2215</v>
      </c>
      <c r="BB113" s="30">
        <v>2215</v>
      </c>
      <c r="BC113" s="30">
        <v>2215</v>
      </c>
      <c r="BD113" s="30">
        <v>2215</v>
      </c>
      <c r="BE113" s="30">
        <v>2215</v>
      </c>
      <c r="BF113" s="30">
        <v>2215</v>
      </c>
      <c r="BG113" s="20" t="s">
        <v>599</v>
      </c>
      <c r="BH113" s="26" t="s">
        <v>118</v>
      </c>
      <c r="BI113" s="26" t="s">
        <v>118</v>
      </c>
      <c r="BJ113" s="26" t="s">
        <v>118</v>
      </c>
      <c r="BK113" s="26" t="s">
        <v>118</v>
      </c>
      <c r="BL113" s="26">
        <v>88.788826122594855</v>
      </c>
      <c r="BM113" s="20" t="s">
        <v>543</v>
      </c>
      <c r="BN113" s="60">
        <v>88.788826122594855</v>
      </c>
      <c r="BO113" s="20"/>
      <c r="BP113" s="20">
        <v>0</v>
      </c>
      <c r="BQ113" s="20">
        <v>0</v>
      </c>
      <c r="BR113" s="20">
        <v>0</v>
      </c>
      <c r="BS113" s="20">
        <v>0</v>
      </c>
      <c r="BT113" s="20">
        <v>35</v>
      </c>
      <c r="BU113" s="20">
        <v>0</v>
      </c>
      <c r="BV113" s="20">
        <v>0</v>
      </c>
      <c r="BW113" s="20">
        <v>0</v>
      </c>
      <c r="BX113" s="20">
        <v>0</v>
      </c>
      <c r="BY113" s="20">
        <v>0</v>
      </c>
      <c r="BZ113" s="20">
        <v>0</v>
      </c>
      <c r="CA113" s="20" t="s">
        <v>118</v>
      </c>
      <c r="CB113" s="20">
        <v>0</v>
      </c>
      <c r="CC113" s="20">
        <v>0</v>
      </c>
      <c r="CD113" s="20">
        <v>0</v>
      </c>
      <c r="CE113" s="20">
        <v>0</v>
      </c>
      <c r="CF113" s="20">
        <v>0</v>
      </c>
      <c r="CG113" s="20">
        <v>0</v>
      </c>
      <c r="CH113" s="20">
        <v>0</v>
      </c>
      <c r="CI113" s="20">
        <v>0</v>
      </c>
      <c r="CJ113" s="20">
        <v>0</v>
      </c>
      <c r="CK113" s="20"/>
      <c r="CL113" s="1">
        <v>15217.050000000001</v>
      </c>
      <c r="CM113">
        <v>6.87</v>
      </c>
      <c r="CN113">
        <v>724836.6</v>
      </c>
      <c r="CO113" s="1">
        <v>327.24</v>
      </c>
      <c r="CP113" s="1">
        <v>372.07188000000002</v>
      </c>
      <c r="CQ113">
        <v>54.158934497816595</v>
      </c>
      <c r="CS113" s="33" t="s">
        <v>1541</v>
      </c>
    </row>
    <row r="114" spans="1:97">
      <c r="A114" s="20" t="s">
        <v>102</v>
      </c>
      <c r="B114" s="20" t="s">
        <v>102</v>
      </c>
      <c r="C114" s="20" t="s">
        <v>102</v>
      </c>
      <c r="D114" s="20">
        <v>0</v>
      </c>
      <c r="E114" s="21" t="s">
        <v>256</v>
      </c>
      <c r="F114" s="22" t="s">
        <v>600</v>
      </c>
      <c r="G114" s="23" t="s">
        <v>601</v>
      </c>
      <c r="H114" s="20" t="s">
        <v>106</v>
      </c>
      <c r="I114" s="20" t="s">
        <v>460</v>
      </c>
      <c r="J114" s="20" t="s">
        <v>461</v>
      </c>
      <c r="K114" s="20" t="s">
        <v>594</v>
      </c>
      <c r="L114" s="20" t="s">
        <v>595</v>
      </c>
      <c r="M114" s="20" t="s">
        <v>596</v>
      </c>
      <c r="N114" s="20">
        <v>1061260</v>
      </c>
      <c r="O114" s="33">
        <v>6.87</v>
      </c>
      <c r="P114" s="20"/>
      <c r="Q114" s="20">
        <v>50533700</v>
      </c>
      <c r="R114" s="33">
        <v>327.24</v>
      </c>
      <c r="S114" s="33" t="s">
        <v>1456</v>
      </c>
      <c r="T114" s="33">
        <v>327.24</v>
      </c>
      <c r="U114" s="33">
        <v>6.87</v>
      </c>
      <c r="V114" s="33" t="b">
        <v>1</v>
      </c>
      <c r="W114" s="33"/>
      <c r="X114" s="20"/>
      <c r="Y114" s="20" t="s">
        <v>168</v>
      </c>
      <c r="Z114" s="20" t="s">
        <v>169</v>
      </c>
      <c r="AA114" s="20" t="s">
        <v>170</v>
      </c>
      <c r="AB114" s="20">
        <v>47.616900000000001</v>
      </c>
      <c r="AC114" s="20">
        <v>0</v>
      </c>
      <c r="AD114" s="20" t="s">
        <v>602</v>
      </c>
      <c r="AE114" s="20" t="s">
        <v>127</v>
      </c>
      <c r="AF114" s="20" t="s">
        <v>529</v>
      </c>
      <c r="AG114" s="33" t="s">
        <v>603</v>
      </c>
      <c r="AH114" s="30">
        <v>24100</v>
      </c>
      <c r="AI114" s="30">
        <v>24100</v>
      </c>
      <c r="AJ114" s="30">
        <v>24100</v>
      </c>
      <c r="AK114" s="30">
        <v>24100</v>
      </c>
      <c r="AL114" s="30">
        <v>24100</v>
      </c>
      <c r="AM114" s="30">
        <v>100</v>
      </c>
      <c r="AN114" s="30">
        <v>100</v>
      </c>
      <c r="AO114" s="30">
        <v>100</v>
      </c>
      <c r="AP114" s="30">
        <v>100</v>
      </c>
      <c r="AQ114" s="30">
        <v>100</v>
      </c>
      <c r="AR114" s="30">
        <v>75</v>
      </c>
      <c r="AS114" s="30">
        <v>80</v>
      </c>
      <c r="AT114" s="30">
        <v>85</v>
      </c>
      <c r="AU114" s="30">
        <v>90</v>
      </c>
      <c r="AV114" s="30">
        <v>100</v>
      </c>
      <c r="AW114" s="30">
        <v>18075</v>
      </c>
      <c r="AX114" s="30">
        <v>19280</v>
      </c>
      <c r="AY114" s="30">
        <v>20485</v>
      </c>
      <c r="AZ114" s="30">
        <v>21690</v>
      </c>
      <c r="BA114" s="30">
        <v>24100</v>
      </c>
      <c r="BB114" s="30">
        <v>24100</v>
      </c>
      <c r="BC114" s="30">
        <v>24100</v>
      </c>
      <c r="BD114" s="30">
        <v>24100</v>
      </c>
      <c r="BE114" s="30">
        <v>24100</v>
      </c>
      <c r="BF114" s="30">
        <v>24100</v>
      </c>
      <c r="BG114" s="20" t="s">
        <v>591</v>
      </c>
      <c r="BH114" s="26" t="s">
        <v>118</v>
      </c>
      <c r="BI114" s="26" t="s">
        <v>118</v>
      </c>
      <c r="BJ114" s="26" t="s">
        <v>118</v>
      </c>
      <c r="BK114" s="26" t="s">
        <v>118</v>
      </c>
      <c r="BL114" s="26">
        <v>118.37553777596084</v>
      </c>
      <c r="BM114" s="20" t="s">
        <v>543</v>
      </c>
      <c r="BN114" s="60">
        <v>118.37553777596084</v>
      </c>
      <c r="BO114" s="20"/>
      <c r="BP114" s="20">
        <v>0</v>
      </c>
      <c r="BQ114" s="20">
        <v>0</v>
      </c>
      <c r="BR114" s="20">
        <v>0</v>
      </c>
      <c r="BS114" s="20">
        <v>0</v>
      </c>
      <c r="BT114" s="20">
        <v>35</v>
      </c>
      <c r="BU114" s="20">
        <v>0</v>
      </c>
      <c r="BV114" s="20">
        <v>0</v>
      </c>
      <c r="BW114" s="20">
        <v>0</v>
      </c>
      <c r="BX114" s="20">
        <v>0</v>
      </c>
      <c r="BY114" s="20">
        <v>0</v>
      </c>
      <c r="BZ114" s="20">
        <v>0</v>
      </c>
      <c r="CA114" s="20" t="s">
        <v>118</v>
      </c>
      <c r="CB114" s="20">
        <v>0</v>
      </c>
      <c r="CC114" s="20">
        <v>0</v>
      </c>
      <c r="CD114" s="20">
        <v>0</v>
      </c>
      <c r="CE114" s="20">
        <v>0</v>
      </c>
      <c r="CF114" s="20">
        <v>0</v>
      </c>
      <c r="CG114" s="20">
        <v>0</v>
      </c>
      <c r="CH114" s="20">
        <v>0</v>
      </c>
      <c r="CI114" s="20">
        <v>0</v>
      </c>
      <c r="CJ114" s="20">
        <v>0</v>
      </c>
      <c r="CK114" s="20"/>
      <c r="CL114" s="1">
        <v>165567</v>
      </c>
      <c r="CM114">
        <v>6.87</v>
      </c>
      <c r="CN114">
        <v>7886484</v>
      </c>
      <c r="CO114" s="1">
        <v>327.24</v>
      </c>
      <c r="CP114" s="1">
        <v>372.07188000000002</v>
      </c>
      <c r="CQ114">
        <v>54.158934497816595</v>
      </c>
      <c r="CS114" s="33" t="s">
        <v>1541</v>
      </c>
    </row>
    <row r="115" spans="1:97">
      <c r="A115" s="20" t="s">
        <v>102</v>
      </c>
      <c r="B115" s="20" t="s">
        <v>123</v>
      </c>
      <c r="C115" s="20" t="s">
        <v>123</v>
      </c>
      <c r="D115" s="20">
        <v>0</v>
      </c>
      <c r="E115" s="21" t="s">
        <v>256</v>
      </c>
      <c r="F115" s="22" t="s">
        <v>604</v>
      </c>
      <c r="G115" s="28" t="s">
        <v>605</v>
      </c>
      <c r="H115" s="20" t="s">
        <v>118</v>
      </c>
      <c r="I115" s="20" t="s">
        <v>118</v>
      </c>
      <c r="J115" s="20" t="s">
        <v>118</v>
      </c>
      <c r="K115" s="20" t="s">
        <v>118</v>
      </c>
      <c r="L115" s="20" t="s">
        <v>118</v>
      </c>
      <c r="M115" s="20" t="s">
        <v>118</v>
      </c>
      <c r="N115" s="24" t="s">
        <v>118</v>
      </c>
      <c r="O115" s="70" t="s">
        <v>118</v>
      </c>
      <c r="P115" s="24"/>
      <c r="Q115" s="24" t="s">
        <v>118</v>
      </c>
      <c r="R115" s="70" t="s">
        <v>118</v>
      </c>
      <c r="S115" s="33" t="s">
        <v>1222</v>
      </c>
      <c r="T115" s="33">
        <v>102.58</v>
      </c>
      <c r="U115" s="33">
        <v>1.81</v>
      </c>
      <c r="V115" s="33" t="e">
        <v>#VALUE!</v>
      </c>
      <c r="W115" s="33"/>
      <c r="X115" s="24"/>
      <c r="Y115" s="20" t="s">
        <v>118</v>
      </c>
      <c r="Z115" s="20" t="s">
        <v>118</v>
      </c>
      <c r="AA115" s="20" t="s">
        <v>118</v>
      </c>
      <c r="AB115" s="20" t="s">
        <v>118</v>
      </c>
      <c r="AC115" s="20" t="s">
        <v>118</v>
      </c>
      <c r="AD115" s="20" t="s">
        <v>605</v>
      </c>
      <c r="AE115" s="20" t="s">
        <v>127</v>
      </c>
      <c r="AF115" s="20" t="s">
        <v>529</v>
      </c>
      <c r="AG115" s="33" t="s">
        <v>606</v>
      </c>
      <c r="AH115" s="30">
        <v>9765300</v>
      </c>
      <c r="AI115" s="30">
        <v>10176600</v>
      </c>
      <c r="AJ115" s="30">
        <v>10580600</v>
      </c>
      <c r="AK115" s="30">
        <v>10976000</v>
      </c>
      <c r="AL115" s="30">
        <v>11363100</v>
      </c>
      <c r="AM115" s="30">
        <v>100</v>
      </c>
      <c r="AN115" s="30">
        <v>100</v>
      </c>
      <c r="AO115" s="30">
        <v>100</v>
      </c>
      <c r="AP115" s="30">
        <v>100</v>
      </c>
      <c r="AQ115" s="30">
        <v>100</v>
      </c>
      <c r="AR115" s="30">
        <v>71</v>
      </c>
      <c r="AS115" s="30">
        <v>71</v>
      </c>
      <c r="AT115" s="30">
        <v>71</v>
      </c>
      <c r="AU115" s="30">
        <v>71</v>
      </c>
      <c r="AV115" s="30">
        <v>71</v>
      </c>
      <c r="AW115" s="30">
        <v>6933363</v>
      </c>
      <c r="AX115" s="30">
        <v>7225386</v>
      </c>
      <c r="AY115" s="30">
        <v>7512226</v>
      </c>
      <c r="AZ115" s="30">
        <v>7792960</v>
      </c>
      <c r="BA115" s="30">
        <v>8067801</v>
      </c>
      <c r="BB115" s="30">
        <v>9765300</v>
      </c>
      <c r="BC115" s="30">
        <v>10176600</v>
      </c>
      <c r="BD115" s="30">
        <v>10580600</v>
      </c>
      <c r="BE115" s="30">
        <v>10976000</v>
      </c>
      <c r="BF115" s="30">
        <v>11363100</v>
      </c>
      <c r="BG115" s="20" t="s">
        <v>549</v>
      </c>
      <c r="BH115" s="26" t="s">
        <v>118</v>
      </c>
      <c r="BI115" s="26" t="s">
        <v>118</v>
      </c>
      <c r="BJ115" s="26" t="s">
        <v>118</v>
      </c>
      <c r="BK115" s="26" t="s">
        <v>118</v>
      </c>
      <c r="BL115" s="26">
        <v>9.9999999999999995E-7</v>
      </c>
      <c r="BM115" s="20" t="s">
        <v>1607</v>
      </c>
      <c r="BN115" s="60">
        <v>9.9999999999999995E-7</v>
      </c>
      <c r="BO115" s="20"/>
      <c r="BP115" s="20" t="s">
        <v>118</v>
      </c>
      <c r="BQ115" s="20" t="s">
        <v>118</v>
      </c>
      <c r="BR115" s="20" t="s">
        <v>118</v>
      </c>
      <c r="BS115" s="20" t="s">
        <v>118</v>
      </c>
      <c r="BT115" s="20" t="s">
        <v>118</v>
      </c>
      <c r="BU115" s="20" t="s">
        <v>118</v>
      </c>
      <c r="BV115" s="20" t="s">
        <v>118</v>
      </c>
      <c r="BW115" s="20" t="s">
        <v>118</v>
      </c>
      <c r="BX115" s="20" t="s">
        <v>118</v>
      </c>
      <c r="BY115" s="20" t="s">
        <v>118</v>
      </c>
      <c r="BZ115" s="20" t="s">
        <v>118</v>
      </c>
      <c r="CA115" s="20" t="s">
        <v>118</v>
      </c>
      <c r="CB115" s="20" t="s">
        <v>118</v>
      </c>
      <c r="CC115" s="20" t="s">
        <v>118</v>
      </c>
      <c r="CD115" s="20" t="s">
        <v>118</v>
      </c>
      <c r="CE115" s="20" t="s">
        <v>118</v>
      </c>
      <c r="CF115" s="20" t="s">
        <v>118</v>
      </c>
      <c r="CG115" s="20" t="s">
        <v>118</v>
      </c>
      <c r="CH115" s="20" t="s">
        <v>118</v>
      </c>
      <c r="CI115" s="20" t="s">
        <v>118</v>
      </c>
      <c r="CJ115" s="20" t="s">
        <v>118</v>
      </c>
      <c r="CK115" s="20"/>
      <c r="CL115" s="1" t="e">
        <v>#VALUE!</v>
      </c>
      <c r="CM115" t="e">
        <v>#VALUE!</v>
      </c>
      <c r="CN115" t="e">
        <v>#VALUE!</v>
      </c>
      <c r="CO115" s="1" t="e">
        <v>#VALUE!</v>
      </c>
      <c r="CP115" s="1" t="e">
        <v>#VALUE!</v>
      </c>
      <c r="CQ115" t="e">
        <v>#VALUE!</v>
      </c>
      <c r="CS115" s="33" t="s">
        <v>1541</v>
      </c>
    </row>
    <row r="116" spans="1:97">
      <c r="A116" s="20" t="s">
        <v>102</v>
      </c>
      <c r="B116" s="20" t="s">
        <v>102</v>
      </c>
      <c r="C116" s="20" t="s">
        <v>102</v>
      </c>
      <c r="D116" s="20">
        <v>0</v>
      </c>
      <c r="E116" s="21" t="s">
        <v>256</v>
      </c>
      <c r="F116" s="22" t="s">
        <v>607</v>
      </c>
      <c r="G116" s="28" t="s">
        <v>608</v>
      </c>
      <c r="H116" s="20" t="s">
        <v>407</v>
      </c>
      <c r="I116" s="20" t="s">
        <v>144</v>
      </c>
      <c r="J116" s="20" t="s">
        <v>145</v>
      </c>
      <c r="K116" s="20" t="s">
        <v>259</v>
      </c>
      <c r="L116" s="20" t="s">
        <v>1608</v>
      </c>
      <c r="M116" s="20" t="s">
        <v>260</v>
      </c>
      <c r="N116" s="20">
        <v>16700000</v>
      </c>
      <c r="O116" s="33">
        <v>2.955421362121851E-2</v>
      </c>
      <c r="P116" s="20" t="s">
        <v>138</v>
      </c>
      <c r="Q116" s="20">
        <v>70000000</v>
      </c>
      <c r="R116" s="33">
        <v>0.12387993733444884</v>
      </c>
      <c r="S116" s="33" t="e">
        <v>#N/A</v>
      </c>
      <c r="T116" s="33" t="e">
        <v>#N/A</v>
      </c>
      <c r="U116" s="33" t="e">
        <v>#N/A</v>
      </c>
      <c r="V116" s="33" t="e">
        <v>#N/A</v>
      </c>
      <c r="W116" s="33"/>
      <c r="X116" s="20" t="s">
        <v>138</v>
      </c>
      <c r="Y116" s="20">
        <v>1100</v>
      </c>
      <c r="Z116" s="20" t="s">
        <v>139</v>
      </c>
      <c r="AA116" s="20" t="s">
        <v>261</v>
      </c>
      <c r="AB116" s="20">
        <v>3.6206900000000002</v>
      </c>
      <c r="AC116" s="20">
        <v>4</v>
      </c>
      <c r="AD116" s="20" t="s">
        <v>589</v>
      </c>
      <c r="AE116" s="20" t="s">
        <v>115</v>
      </c>
      <c r="AF116" s="20" t="s">
        <v>609</v>
      </c>
      <c r="AG116" s="33" t="s">
        <v>590</v>
      </c>
      <c r="AH116" s="30">
        <v>44300</v>
      </c>
      <c r="AI116" s="30">
        <v>44300</v>
      </c>
      <c r="AJ116" s="30">
        <v>44300</v>
      </c>
      <c r="AK116" s="30">
        <v>44300</v>
      </c>
      <c r="AL116" s="30">
        <v>44300</v>
      </c>
      <c r="AM116" s="30">
        <v>100</v>
      </c>
      <c r="AN116" s="30">
        <v>100</v>
      </c>
      <c r="AO116" s="30">
        <v>100</v>
      </c>
      <c r="AP116" s="30">
        <v>100</v>
      </c>
      <c r="AQ116" s="30">
        <v>100</v>
      </c>
      <c r="AR116" s="30">
        <v>71</v>
      </c>
      <c r="AS116" s="30">
        <v>71</v>
      </c>
      <c r="AT116" s="30">
        <v>71</v>
      </c>
      <c r="AU116" s="30">
        <v>71</v>
      </c>
      <c r="AV116" s="30">
        <v>71</v>
      </c>
      <c r="AW116" s="30">
        <v>31453</v>
      </c>
      <c r="AX116" s="30">
        <v>31453</v>
      </c>
      <c r="AY116" s="30">
        <v>31453</v>
      </c>
      <c r="AZ116" s="30">
        <v>31453</v>
      </c>
      <c r="BA116" s="30">
        <v>31453</v>
      </c>
      <c r="BB116" s="30">
        <v>44300</v>
      </c>
      <c r="BC116" s="30">
        <v>44300</v>
      </c>
      <c r="BD116" s="30">
        <v>44300</v>
      </c>
      <c r="BE116" s="30">
        <v>44300</v>
      </c>
      <c r="BF116" s="30">
        <v>44300</v>
      </c>
      <c r="BG116" s="20" t="s">
        <v>549</v>
      </c>
      <c r="BH116" s="26" t="s">
        <v>118</v>
      </c>
      <c r="BI116" s="26" t="s">
        <v>118</v>
      </c>
      <c r="BJ116" s="26" t="s">
        <v>118</v>
      </c>
      <c r="BK116" s="26" t="s">
        <v>118</v>
      </c>
      <c r="BL116" s="26">
        <v>9.9999999999999995E-7</v>
      </c>
      <c r="BM116" s="20" t="s">
        <v>610</v>
      </c>
      <c r="BN116" s="60">
        <v>9.9999999999999995E-7</v>
      </c>
      <c r="BO116" s="20"/>
      <c r="BP116" s="20">
        <v>0</v>
      </c>
      <c r="BQ116" s="20">
        <v>0</v>
      </c>
      <c r="BR116" s="20">
        <v>0</v>
      </c>
      <c r="BS116" s="20">
        <v>0</v>
      </c>
      <c r="BT116" s="20">
        <v>0</v>
      </c>
      <c r="BU116" s="20">
        <v>0</v>
      </c>
      <c r="BV116" s="20">
        <v>0</v>
      </c>
      <c r="BW116" s="20">
        <v>0</v>
      </c>
      <c r="BX116" s="20">
        <v>0</v>
      </c>
      <c r="BY116" s="20">
        <v>0</v>
      </c>
      <c r="BZ116" s="20">
        <v>0</v>
      </c>
      <c r="CA116" s="20">
        <v>0</v>
      </c>
      <c r="CB116" s="20">
        <v>0</v>
      </c>
      <c r="CC116" s="20">
        <v>0</v>
      </c>
      <c r="CD116" s="20">
        <v>0</v>
      </c>
      <c r="CE116" s="20">
        <v>0</v>
      </c>
      <c r="CF116" s="20">
        <v>0</v>
      </c>
      <c r="CG116" s="20">
        <v>0</v>
      </c>
      <c r="CH116" s="20">
        <v>0</v>
      </c>
      <c r="CI116" s="20">
        <v>0</v>
      </c>
      <c r="CJ116" s="20">
        <v>0</v>
      </c>
      <c r="CK116" s="20"/>
      <c r="CL116" s="1">
        <v>1308352.9197837587</v>
      </c>
      <c r="CM116">
        <v>29.533925954486651</v>
      </c>
      <c r="CN116">
        <v>5484114.0350217428</v>
      </c>
      <c r="CO116" s="1">
        <v>123.79489921042308</v>
      </c>
      <c r="CP116" s="1">
        <v>68.200652049233938</v>
      </c>
      <c r="CQ116">
        <v>2.3092308199842706</v>
      </c>
      <c r="CS116" s="33" t="s">
        <v>1541</v>
      </c>
    </row>
    <row r="117" spans="1:97">
      <c r="A117" s="20" t="s">
        <v>102</v>
      </c>
      <c r="B117" s="20" t="s">
        <v>102</v>
      </c>
      <c r="C117" s="20" t="s">
        <v>102</v>
      </c>
      <c r="D117" s="20">
        <v>0</v>
      </c>
      <c r="E117" s="21" t="s">
        <v>256</v>
      </c>
      <c r="F117" s="22" t="s">
        <v>611</v>
      </c>
      <c r="G117" s="23" t="s">
        <v>612</v>
      </c>
      <c r="H117" s="20" t="s">
        <v>407</v>
      </c>
      <c r="I117" s="20" t="s">
        <v>144</v>
      </c>
      <c r="J117" s="20" t="s">
        <v>145</v>
      </c>
      <c r="K117" s="20" t="s">
        <v>259</v>
      </c>
      <c r="L117" s="20" t="s">
        <v>1609</v>
      </c>
      <c r="M117" s="20" t="s">
        <v>260</v>
      </c>
      <c r="N117" s="20">
        <v>5000000</v>
      </c>
      <c r="O117" s="33">
        <v>8.8485669524606316E-3</v>
      </c>
      <c r="P117" s="20" t="s">
        <v>138</v>
      </c>
      <c r="Q117" s="20">
        <v>406000000</v>
      </c>
      <c r="R117" s="33">
        <v>0.71850363653980331</v>
      </c>
      <c r="S117" s="33" t="s">
        <v>1451</v>
      </c>
      <c r="T117" s="33">
        <v>406</v>
      </c>
      <c r="U117" s="33">
        <v>5</v>
      </c>
      <c r="V117" s="33" t="b">
        <v>1</v>
      </c>
      <c r="W117" s="33"/>
      <c r="X117" s="20" t="s">
        <v>138</v>
      </c>
      <c r="Y117" s="20">
        <v>1100</v>
      </c>
      <c r="Z117" s="20" t="s">
        <v>139</v>
      </c>
      <c r="AA117" s="20" t="s">
        <v>261</v>
      </c>
      <c r="AB117" s="20">
        <v>81.2</v>
      </c>
      <c r="AC117" s="20">
        <v>82</v>
      </c>
      <c r="AD117" s="20" t="s">
        <v>528</v>
      </c>
      <c r="AE117" s="20" t="s">
        <v>115</v>
      </c>
      <c r="AF117" s="20" t="s">
        <v>116</v>
      </c>
      <c r="AG117" s="20" t="s">
        <v>510</v>
      </c>
      <c r="AH117" s="25">
        <v>21985281.554693334</v>
      </c>
      <c r="AI117" s="25">
        <v>22796416.546875</v>
      </c>
      <c r="AJ117" s="25">
        <v>23629466.968752939</v>
      </c>
      <c r="AK117" s="25">
        <v>24484835.890622221</v>
      </c>
      <c r="AL117" s="25">
        <v>25362249.5</v>
      </c>
      <c r="AM117" s="25">
        <v>100</v>
      </c>
      <c r="AN117" s="25">
        <v>100</v>
      </c>
      <c r="AO117" s="25">
        <v>100</v>
      </c>
      <c r="AP117" s="25">
        <v>100</v>
      </c>
      <c r="AQ117" s="25">
        <v>100</v>
      </c>
      <c r="AR117" s="25">
        <v>75</v>
      </c>
      <c r="AS117" s="25">
        <v>80</v>
      </c>
      <c r="AT117" s="25">
        <v>85</v>
      </c>
      <c r="AU117" s="25">
        <v>90</v>
      </c>
      <c r="AV117" s="25">
        <v>100</v>
      </c>
      <c r="AW117" s="25">
        <v>16488961.16602</v>
      </c>
      <c r="AX117" s="25">
        <v>18237133.237500001</v>
      </c>
      <c r="AY117" s="25">
        <v>20085046.923439998</v>
      </c>
      <c r="AZ117" s="25">
        <v>22036352.30156</v>
      </c>
      <c r="BA117" s="25">
        <v>25362249.5</v>
      </c>
      <c r="BB117" s="25">
        <v>21985281.554693334</v>
      </c>
      <c r="BC117" s="25">
        <v>22796416.546875</v>
      </c>
      <c r="BD117" s="25">
        <v>23629466.968752939</v>
      </c>
      <c r="BE117" s="25">
        <v>24484835.890622221</v>
      </c>
      <c r="BF117" s="25">
        <v>25362249.5</v>
      </c>
      <c r="BG117" s="20"/>
      <c r="BH117" s="26">
        <v>0</v>
      </c>
      <c r="BI117" s="26">
        <v>0</v>
      </c>
      <c r="BJ117" s="26">
        <v>0</v>
      </c>
      <c r="BK117" s="26">
        <v>0</v>
      </c>
      <c r="BL117" s="26">
        <v>14.388009236001633</v>
      </c>
      <c r="BM117" s="20" t="s">
        <v>613</v>
      </c>
      <c r="BN117" s="60">
        <v>14.388009236001633</v>
      </c>
      <c r="BO117" s="20"/>
      <c r="BP117" s="20">
        <v>0</v>
      </c>
      <c r="BQ117" s="20">
        <v>0</v>
      </c>
      <c r="BR117" s="20">
        <v>0</v>
      </c>
      <c r="BS117" s="20">
        <v>0</v>
      </c>
      <c r="BT117" s="20">
        <v>20</v>
      </c>
      <c r="BU117" s="20">
        <v>0</v>
      </c>
      <c r="BV117" s="20">
        <v>0</v>
      </c>
      <c r="BW117" s="20">
        <v>0</v>
      </c>
      <c r="BX117" s="20">
        <v>0</v>
      </c>
      <c r="BY117" s="20">
        <v>0</v>
      </c>
      <c r="BZ117" s="20">
        <v>0</v>
      </c>
      <c r="CA117" s="20" t="s">
        <v>118</v>
      </c>
      <c r="CB117" s="20">
        <v>0</v>
      </c>
      <c r="CC117" s="20">
        <v>0</v>
      </c>
      <c r="CD117" s="20">
        <v>0</v>
      </c>
      <c r="CE117" s="20">
        <v>0</v>
      </c>
      <c r="CF117" s="20">
        <v>0</v>
      </c>
      <c r="CG117" s="20">
        <v>0</v>
      </c>
      <c r="CH117" s="20">
        <v>0</v>
      </c>
      <c r="CI117" s="20">
        <v>0</v>
      </c>
      <c r="CJ117" s="20">
        <v>0</v>
      </c>
      <c r="CK117" s="20"/>
      <c r="CL117" s="1">
        <v>391722.43107298168</v>
      </c>
      <c r="CM117">
        <v>1.7817485307089837E-2</v>
      </c>
      <c r="CN117">
        <v>31807861.403126113</v>
      </c>
      <c r="CO117" s="1">
        <v>1.4467798069356947</v>
      </c>
      <c r="CP117" s="1">
        <v>0.79705486117776492</v>
      </c>
      <c r="CQ117">
        <v>44.734419444735288</v>
      </c>
      <c r="CS117" s="33">
        <v>0</v>
      </c>
    </row>
    <row r="118" spans="1:97">
      <c r="A118" s="20" t="s">
        <v>102</v>
      </c>
      <c r="B118" s="20" t="s">
        <v>102</v>
      </c>
      <c r="C118" s="20" t="s">
        <v>102</v>
      </c>
      <c r="D118" s="20" t="s">
        <v>614</v>
      </c>
      <c r="E118" s="21" t="s">
        <v>256</v>
      </c>
      <c r="F118" s="22" t="s">
        <v>615</v>
      </c>
      <c r="G118" s="23" t="s">
        <v>616</v>
      </c>
      <c r="H118" s="20" t="s">
        <v>164</v>
      </c>
      <c r="I118" s="20" t="s">
        <v>154</v>
      </c>
      <c r="J118" s="20" t="s">
        <v>155</v>
      </c>
      <c r="K118" s="20" t="s">
        <v>617</v>
      </c>
      <c r="L118" s="20" t="s">
        <v>618</v>
      </c>
      <c r="M118" s="20" t="s">
        <v>111</v>
      </c>
      <c r="N118" s="20">
        <v>1538</v>
      </c>
      <c r="O118" s="33">
        <v>1.538E-2</v>
      </c>
      <c r="P118" s="20"/>
      <c r="Q118" s="20">
        <v>123040</v>
      </c>
      <c r="R118" s="33">
        <v>1.2303999999999999</v>
      </c>
      <c r="S118" s="33" t="s">
        <v>1452</v>
      </c>
      <c r="T118" s="33">
        <v>5.47</v>
      </c>
      <c r="U118" s="33">
        <v>0.06</v>
      </c>
      <c r="V118" s="33" t="b">
        <v>1</v>
      </c>
      <c r="W118" s="33"/>
      <c r="X118" s="20"/>
      <c r="Y118" s="20" t="s">
        <v>168</v>
      </c>
      <c r="Z118" s="20" t="s">
        <v>113</v>
      </c>
      <c r="AA118" s="20" t="s">
        <v>296</v>
      </c>
      <c r="AB118" s="20">
        <v>80</v>
      </c>
      <c r="AC118" s="20">
        <v>0</v>
      </c>
      <c r="AD118" s="20" t="s">
        <v>619</v>
      </c>
      <c r="AE118" s="20" t="s">
        <v>115</v>
      </c>
      <c r="AF118" s="20" t="s">
        <v>529</v>
      </c>
      <c r="AG118" s="20" t="s">
        <v>510</v>
      </c>
      <c r="AH118" s="25" t="s">
        <v>118</v>
      </c>
      <c r="AI118" s="25" t="s">
        <v>118</v>
      </c>
      <c r="AJ118" s="25" t="s">
        <v>118</v>
      </c>
      <c r="AK118" s="25" t="s">
        <v>118</v>
      </c>
      <c r="AL118" s="25" t="s">
        <v>118</v>
      </c>
      <c r="AM118" s="25" t="s">
        <v>118</v>
      </c>
      <c r="AN118" s="25" t="s">
        <v>118</v>
      </c>
      <c r="AO118" s="25" t="s">
        <v>118</v>
      </c>
      <c r="AP118" s="25" t="s">
        <v>118</v>
      </c>
      <c r="AQ118" s="25" t="s">
        <v>118</v>
      </c>
      <c r="AR118" s="25" t="s">
        <v>118</v>
      </c>
      <c r="AS118" s="25" t="s">
        <v>118</v>
      </c>
      <c r="AT118" s="25" t="s">
        <v>118</v>
      </c>
      <c r="AU118" s="25" t="s">
        <v>118</v>
      </c>
      <c r="AV118" s="25" t="s">
        <v>118</v>
      </c>
      <c r="AW118" s="25" t="s">
        <v>118</v>
      </c>
      <c r="AX118" s="25" t="s">
        <v>118</v>
      </c>
      <c r="AY118" s="25" t="s">
        <v>118</v>
      </c>
      <c r="AZ118" s="25" t="s">
        <v>118</v>
      </c>
      <c r="BA118" s="25" t="s">
        <v>118</v>
      </c>
      <c r="BB118" s="25" t="s">
        <v>118</v>
      </c>
      <c r="BC118" s="25" t="s">
        <v>118</v>
      </c>
      <c r="BD118" s="25" t="s">
        <v>118</v>
      </c>
      <c r="BE118" s="25" t="s">
        <v>118</v>
      </c>
      <c r="BF118" s="25" t="s">
        <v>118</v>
      </c>
      <c r="BG118" s="20"/>
      <c r="BH118" s="26" t="s">
        <v>118</v>
      </c>
      <c r="BI118" s="26" t="s">
        <v>118</v>
      </c>
      <c r="BJ118" s="26" t="s">
        <v>118</v>
      </c>
      <c r="BK118" s="26" t="s">
        <v>118</v>
      </c>
      <c r="BL118" s="26"/>
      <c r="BM118" s="20"/>
      <c r="BN118" s="60">
        <v>0</v>
      </c>
      <c r="BO118" s="20"/>
      <c r="BP118" s="20">
        <v>0</v>
      </c>
      <c r="BQ118" s="20">
        <v>0</v>
      </c>
      <c r="BR118" s="20">
        <v>0</v>
      </c>
      <c r="BS118" s="20">
        <v>0</v>
      </c>
      <c r="BT118" s="20">
        <v>1</v>
      </c>
      <c r="BU118" s="20">
        <v>0</v>
      </c>
      <c r="BV118" s="20">
        <v>0</v>
      </c>
      <c r="BW118" s="20">
        <v>1</v>
      </c>
      <c r="BX118" s="20">
        <v>0</v>
      </c>
      <c r="BY118" s="20">
        <v>0</v>
      </c>
      <c r="BZ118" s="20">
        <v>0</v>
      </c>
      <c r="CA118" s="20" t="s">
        <v>118</v>
      </c>
      <c r="CB118" s="20">
        <v>0</v>
      </c>
      <c r="CC118" s="20">
        <v>0</v>
      </c>
      <c r="CD118" s="20">
        <v>0</v>
      </c>
      <c r="CE118" s="20">
        <v>0</v>
      </c>
      <c r="CF118" s="20">
        <v>0</v>
      </c>
      <c r="CG118" s="20">
        <v>0</v>
      </c>
      <c r="CH118" s="20">
        <v>0</v>
      </c>
      <c r="CI118" s="20">
        <v>0</v>
      </c>
      <c r="CJ118" s="20">
        <v>0</v>
      </c>
      <c r="CK118" s="20"/>
      <c r="CL118" s="1" t="e">
        <v>#VALUE!</v>
      </c>
      <c r="CM118" t="e">
        <v>#VALUE!</v>
      </c>
      <c r="CN118" t="e">
        <v>#VALUE!</v>
      </c>
      <c r="CO118" s="1" t="e">
        <v>#VALUE!</v>
      </c>
      <c r="CP118" s="1" t="e">
        <v>#VALUE!</v>
      </c>
      <c r="CQ118" t="e">
        <v>#VALUE!</v>
      </c>
      <c r="CS118" s="33" t="s">
        <v>1542</v>
      </c>
    </row>
    <row r="119" spans="1:97">
      <c r="A119" s="20" t="s">
        <v>102</v>
      </c>
      <c r="B119" s="20" t="s">
        <v>102</v>
      </c>
      <c r="C119" s="20" t="s">
        <v>102</v>
      </c>
      <c r="D119" s="20">
        <v>0</v>
      </c>
      <c r="E119" s="21" t="s">
        <v>256</v>
      </c>
      <c r="F119" s="22" t="s">
        <v>620</v>
      </c>
      <c r="G119" s="23" t="s">
        <v>621</v>
      </c>
      <c r="H119" s="20" t="s">
        <v>164</v>
      </c>
      <c r="I119" s="20" t="s">
        <v>342</v>
      </c>
      <c r="J119" s="20" t="s">
        <v>155</v>
      </c>
      <c r="K119" s="20" t="s">
        <v>622</v>
      </c>
      <c r="L119" s="20" t="s">
        <v>623</v>
      </c>
      <c r="M119" s="20" t="s">
        <v>1543</v>
      </c>
      <c r="N119" s="20">
        <v>0</v>
      </c>
      <c r="O119" s="33">
        <v>0.31</v>
      </c>
      <c r="P119" s="20"/>
      <c r="Q119" s="20">
        <v>0</v>
      </c>
      <c r="R119" s="33">
        <v>-79.63</v>
      </c>
      <c r="S119" s="33" t="s">
        <v>1457</v>
      </c>
      <c r="T119" s="33">
        <v>191.76</v>
      </c>
      <c r="U119" s="33">
        <v>9.73</v>
      </c>
      <c r="V119" s="33" t="b">
        <v>1</v>
      </c>
      <c r="W119" s="33"/>
      <c r="X119" s="20"/>
      <c r="Y119" s="20" t="s">
        <v>158</v>
      </c>
      <c r="Z119" s="20" t="s">
        <v>312</v>
      </c>
      <c r="AA119" s="20" t="s">
        <v>148</v>
      </c>
      <c r="AB119" s="20">
        <v>-325.39299999999997</v>
      </c>
      <c r="AC119" s="20">
        <v>0</v>
      </c>
      <c r="AD119" s="20" t="s">
        <v>624</v>
      </c>
      <c r="AE119" s="20" t="s">
        <v>127</v>
      </c>
      <c r="AF119" s="20" t="s">
        <v>116</v>
      </c>
      <c r="AG119" s="20" t="s">
        <v>510</v>
      </c>
      <c r="AH119" s="25">
        <v>2736460.1308499998</v>
      </c>
      <c r="AI119" s="25">
        <v>2270629.9093800001</v>
      </c>
      <c r="AJ119" s="25">
        <v>1961843.1979166667</v>
      </c>
      <c r="AK119" s="25">
        <v>1742838.4129428572</v>
      </c>
      <c r="AL119" s="25">
        <v>1579940.4316374999</v>
      </c>
      <c r="AM119" s="25">
        <v>100</v>
      </c>
      <c r="AN119" s="25">
        <v>100</v>
      </c>
      <c r="AO119" s="25">
        <v>100</v>
      </c>
      <c r="AP119" s="25">
        <v>100</v>
      </c>
      <c r="AQ119" s="25">
        <v>100</v>
      </c>
      <c r="AR119" s="25">
        <v>40</v>
      </c>
      <c r="AS119" s="25">
        <v>50</v>
      </c>
      <c r="AT119" s="25">
        <v>60</v>
      </c>
      <c r="AU119" s="25">
        <v>70</v>
      </c>
      <c r="AV119" s="25">
        <v>80</v>
      </c>
      <c r="AW119" s="25">
        <v>1094584.0523399999</v>
      </c>
      <c r="AX119" s="25">
        <v>1135314.95469</v>
      </c>
      <c r="AY119" s="25">
        <v>1177105.91875</v>
      </c>
      <c r="AZ119" s="25">
        <v>1219986.88906</v>
      </c>
      <c r="BA119" s="25">
        <v>1263952.34531</v>
      </c>
      <c r="BB119" s="25">
        <v>2736460.1308499998</v>
      </c>
      <c r="BC119" s="25">
        <v>2270629.9093800001</v>
      </c>
      <c r="BD119" s="25">
        <v>1961843.1979166667</v>
      </c>
      <c r="BE119" s="25">
        <v>1742838.4129428572</v>
      </c>
      <c r="BF119" s="25">
        <v>1579940.4316374999</v>
      </c>
      <c r="BG119" s="20"/>
      <c r="BH119" s="26">
        <v>10.308060271045226</v>
      </c>
      <c r="BI119" s="26">
        <v>10.308060271045226</v>
      </c>
      <c r="BJ119" s="26">
        <v>10.308060271045226</v>
      </c>
      <c r="BK119" s="26">
        <v>10.308060271045226</v>
      </c>
      <c r="BL119" s="26"/>
      <c r="BM119" s="20"/>
      <c r="BN119" s="60">
        <v>10.308060271045226</v>
      </c>
      <c r="BO119" s="20"/>
      <c r="BP119" s="20">
        <v>10</v>
      </c>
      <c r="BQ119" s="20">
        <v>10</v>
      </c>
      <c r="BR119" s="20">
        <v>0</v>
      </c>
      <c r="BS119" s="20">
        <v>0</v>
      </c>
      <c r="BT119" s="20">
        <v>20</v>
      </c>
      <c r="BU119" s="20">
        <v>0</v>
      </c>
      <c r="BV119" s="20">
        <v>0</v>
      </c>
      <c r="BW119" s="20">
        <v>0</v>
      </c>
      <c r="BX119" s="20">
        <v>0</v>
      </c>
      <c r="BY119" s="20">
        <v>0</v>
      </c>
      <c r="BZ119" s="20">
        <v>0</v>
      </c>
      <c r="CA119" s="20" t="s">
        <v>118</v>
      </c>
      <c r="CB119" s="20">
        <v>0</v>
      </c>
      <c r="CC119" s="20">
        <v>0</v>
      </c>
      <c r="CD119" s="20">
        <v>0</v>
      </c>
      <c r="CE119" s="20">
        <v>0</v>
      </c>
      <c r="CF119" s="20">
        <v>0</v>
      </c>
      <c r="CG119" s="20">
        <v>0</v>
      </c>
      <c r="CH119" s="20">
        <v>0</v>
      </c>
      <c r="CI119" s="20">
        <v>0</v>
      </c>
      <c r="CJ119" s="20">
        <v>0</v>
      </c>
      <c r="CK119" s="20"/>
      <c r="CL119" s="1">
        <v>848302.6405635</v>
      </c>
      <c r="CM119">
        <v>0.31</v>
      </c>
      <c r="CN119">
        <v>-217904320.21958548</v>
      </c>
      <c r="CO119" s="1">
        <v>-79.63</v>
      </c>
      <c r="CP119" s="1">
        <v>-94.520809999999997</v>
      </c>
      <c r="CQ119">
        <v>-304.90583870967743</v>
      </c>
      <c r="CS119" s="33" t="s">
        <v>1542</v>
      </c>
    </row>
    <row r="120" spans="1:97">
      <c r="A120" s="20" t="s">
        <v>102</v>
      </c>
      <c r="B120" s="20" t="s">
        <v>102</v>
      </c>
      <c r="C120" s="20" t="s">
        <v>102</v>
      </c>
      <c r="D120" s="20">
        <v>0</v>
      </c>
      <c r="E120" s="21" t="s">
        <v>256</v>
      </c>
      <c r="F120" s="22" t="s">
        <v>625</v>
      </c>
      <c r="G120" s="28" t="s">
        <v>626</v>
      </c>
      <c r="H120" s="20" t="s">
        <v>106</v>
      </c>
      <c r="I120" s="20" t="s">
        <v>342</v>
      </c>
      <c r="J120" s="20" t="s">
        <v>155</v>
      </c>
      <c r="K120" s="20" t="s">
        <v>627</v>
      </c>
      <c r="L120" s="20" t="s">
        <v>628</v>
      </c>
      <c r="M120" s="20" t="s">
        <v>111</v>
      </c>
      <c r="N120" s="20">
        <v>0</v>
      </c>
      <c r="O120" s="33">
        <v>8.58</v>
      </c>
      <c r="P120" s="20"/>
      <c r="Q120" s="20">
        <v>0</v>
      </c>
      <c r="R120" s="33">
        <v>294</v>
      </c>
      <c r="S120" s="33" t="s">
        <v>1451</v>
      </c>
      <c r="T120" s="33">
        <v>161</v>
      </c>
      <c r="U120" s="33">
        <v>4.7</v>
      </c>
      <c r="V120" s="33" t="b">
        <v>0</v>
      </c>
      <c r="W120" s="33" t="s">
        <v>1442</v>
      </c>
      <c r="X120" s="20"/>
      <c r="Y120" s="20" t="s">
        <v>158</v>
      </c>
      <c r="Z120" s="20" t="s">
        <v>169</v>
      </c>
      <c r="AA120" s="20" t="s">
        <v>629</v>
      </c>
      <c r="AB120" s="20">
        <v>34.265700000000002</v>
      </c>
      <c r="AC120" s="20">
        <v>0</v>
      </c>
      <c r="AD120" s="20" t="s">
        <v>626</v>
      </c>
      <c r="AE120" s="20" t="s">
        <v>127</v>
      </c>
      <c r="AF120" s="20" t="s">
        <v>116</v>
      </c>
      <c r="AG120" s="20" t="s">
        <v>464</v>
      </c>
      <c r="AH120" s="25">
        <v>74517.289066792728</v>
      </c>
      <c r="AI120" s="25">
        <v>69572.664059999996</v>
      </c>
      <c r="AJ120" s="25">
        <v>67211.757809999996</v>
      </c>
      <c r="AK120" s="25">
        <v>65360.6875</v>
      </c>
      <c r="AL120" s="25">
        <v>60263.308590000001</v>
      </c>
      <c r="AM120" s="25">
        <v>100</v>
      </c>
      <c r="AN120" s="25">
        <v>100</v>
      </c>
      <c r="AO120" s="25">
        <v>100</v>
      </c>
      <c r="AP120" s="25">
        <v>100</v>
      </c>
      <c r="AQ120" s="25">
        <v>100</v>
      </c>
      <c r="AR120" s="25">
        <v>98.749979999999994</v>
      </c>
      <c r="AS120" s="25">
        <v>100</v>
      </c>
      <c r="AT120" s="25">
        <v>100</v>
      </c>
      <c r="AU120" s="25">
        <v>100</v>
      </c>
      <c r="AV120" s="25">
        <v>100</v>
      </c>
      <c r="AW120" s="25">
        <v>73585.808050000007</v>
      </c>
      <c r="AX120" s="25">
        <v>69572.664059999996</v>
      </c>
      <c r="AY120" s="25">
        <v>67211.757809999996</v>
      </c>
      <c r="AZ120" s="25">
        <v>65360.6875</v>
      </c>
      <c r="BA120" s="25">
        <v>60263.308590000001</v>
      </c>
      <c r="BB120" s="25">
        <v>74517.289066792728</v>
      </c>
      <c r="BC120" s="25">
        <v>69572.664059999996</v>
      </c>
      <c r="BD120" s="25">
        <v>67211.757809999996</v>
      </c>
      <c r="BE120" s="25">
        <v>65360.6875</v>
      </c>
      <c r="BF120" s="25">
        <v>60263.308590000001</v>
      </c>
      <c r="BG120" s="20"/>
      <c r="BH120" s="26">
        <v>0</v>
      </c>
      <c r="BI120" s="26">
        <v>0</v>
      </c>
      <c r="BJ120" s="26">
        <v>21.95593003137849</v>
      </c>
      <c r="BK120" s="26">
        <v>21.95593003137849</v>
      </c>
      <c r="BL120" s="26"/>
      <c r="BM120" s="20"/>
      <c r="BN120" s="60">
        <v>21.95593003137849</v>
      </c>
      <c r="BO120" s="20"/>
      <c r="BP120" s="20">
        <v>3</v>
      </c>
      <c r="BQ120" s="20">
        <v>3</v>
      </c>
      <c r="BR120" s="20">
        <v>0</v>
      </c>
      <c r="BS120" s="20">
        <v>10</v>
      </c>
      <c r="BT120" s="20">
        <v>10</v>
      </c>
      <c r="BU120" s="20">
        <v>0.44999999999999996</v>
      </c>
      <c r="BV120" s="20">
        <v>1</v>
      </c>
      <c r="BW120" s="20">
        <v>1</v>
      </c>
      <c r="BX120" s="20">
        <v>0</v>
      </c>
      <c r="BY120" s="20">
        <v>0</v>
      </c>
      <c r="BZ120" s="20">
        <v>0</v>
      </c>
      <c r="CA120" s="20" t="s">
        <v>118</v>
      </c>
      <c r="CB120" s="20">
        <v>0</v>
      </c>
      <c r="CC120" s="20">
        <v>0</v>
      </c>
      <c r="CD120" s="20">
        <v>0</v>
      </c>
      <c r="CE120" s="20">
        <v>0</v>
      </c>
      <c r="CF120" s="20">
        <v>0</v>
      </c>
      <c r="CG120" s="20">
        <v>0</v>
      </c>
      <c r="CH120" s="20">
        <v>0</v>
      </c>
      <c r="CI120" s="20">
        <v>0</v>
      </c>
      <c r="CJ120" s="20">
        <v>0</v>
      </c>
      <c r="CK120" s="20"/>
      <c r="CL120" s="1">
        <v>639358.34019308165</v>
      </c>
      <c r="CM120">
        <v>8.58</v>
      </c>
      <c r="CN120">
        <v>21908082.985637061</v>
      </c>
      <c r="CO120" s="1">
        <v>294</v>
      </c>
      <c r="CP120" s="1">
        <v>334.27800000000002</v>
      </c>
      <c r="CQ120">
        <v>38.960139860139861</v>
      </c>
      <c r="CS120" s="33" t="s">
        <v>1544</v>
      </c>
    </row>
    <row r="121" spans="1:97">
      <c r="A121" s="20" t="s">
        <v>123</v>
      </c>
      <c r="B121" s="20" t="s">
        <v>123</v>
      </c>
      <c r="C121" s="20" t="s">
        <v>102</v>
      </c>
      <c r="D121" s="20">
        <v>0</v>
      </c>
      <c r="E121" s="21" t="s">
        <v>256</v>
      </c>
      <c r="F121" s="22" t="s">
        <v>630</v>
      </c>
      <c r="G121" s="28" t="s">
        <v>631</v>
      </c>
      <c r="H121" s="20" t="s">
        <v>118</v>
      </c>
      <c r="I121" s="20" t="s">
        <v>118</v>
      </c>
      <c r="J121" s="20" t="s">
        <v>118</v>
      </c>
      <c r="K121" s="20" t="s">
        <v>118</v>
      </c>
      <c r="L121" s="20" t="s">
        <v>118</v>
      </c>
      <c r="M121" s="20" t="s">
        <v>118</v>
      </c>
      <c r="N121" s="24" t="s">
        <v>118</v>
      </c>
      <c r="O121" s="70" t="s">
        <v>118</v>
      </c>
      <c r="P121" s="24"/>
      <c r="Q121" s="24" t="s">
        <v>118</v>
      </c>
      <c r="R121" s="70" t="s">
        <v>118</v>
      </c>
      <c r="S121" s="33">
        <v>0</v>
      </c>
      <c r="T121" s="33">
        <v>0</v>
      </c>
      <c r="U121" s="33">
        <v>0</v>
      </c>
      <c r="V121" s="33" t="e">
        <v>#VALUE!</v>
      </c>
      <c r="W121" s="33"/>
      <c r="X121" s="24"/>
      <c r="Y121" s="20" t="s">
        <v>118</v>
      </c>
      <c r="Z121" s="20" t="s">
        <v>118</v>
      </c>
      <c r="AA121" s="20" t="s">
        <v>118</v>
      </c>
      <c r="AB121" s="20" t="s">
        <v>118</v>
      </c>
      <c r="AC121" s="20" t="s">
        <v>118</v>
      </c>
      <c r="AD121" s="20" t="s">
        <v>631</v>
      </c>
      <c r="AE121" s="20" t="s">
        <v>127</v>
      </c>
      <c r="AF121" s="20" t="s">
        <v>116</v>
      </c>
      <c r="AG121" s="20" t="s">
        <v>510</v>
      </c>
      <c r="AH121" s="25">
        <v>47542927.555657141</v>
      </c>
      <c r="AI121" s="25">
        <v>49090173.598637491</v>
      </c>
      <c r="AJ121" s="25">
        <v>50695498.638666667</v>
      </c>
      <c r="AK121" s="25">
        <v>52367791.696288891</v>
      </c>
      <c r="AL121" s="25">
        <v>53994500.523440003</v>
      </c>
      <c r="AM121" s="25">
        <v>100</v>
      </c>
      <c r="AN121" s="25">
        <v>100</v>
      </c>
      <c r="AO121" s="25">
        <v>100</v>
      </c>
      <c r="AP121" s="25">
        <v>100</v>
      </c>
      <c r="AQ121" s="25">
        <v>100</v>
      </c>
      <c r="AR121" s="25">
        <v>70</v>
      </c>
      <c r="AS121" s="25">
        <v>80</v>
      </c>
      <c r="AT121" s="25">
        <v>90</v>
      </c>
      <c r="AU121" s="25">
        <v>90</v>
      </c>
      <c r="AV121" s="25">
        <v>100</v>
      </c>
      <c r="AW121" s="25">
        <v>33280049.288959999</v>
      </c>
      <c r="AX121" s="25">
        <v>39272138.878909998</v>
      </c>
      <c r="AY121" s="25">
        <v>45625948.774800003</v>
      </c>
      <c r="AZ121" s="25">
        <v>47131012.526660003</v>
      </c>
      <c r="BA121" s="25">
        <v>53994500.523440003</v>
      </c>
      <c r="BB121" s="25">
        <v>47542927.555657141</v>
      </c>
      <c r="BC121" s="25">
        <v>49090173.598637491</v>
      </c>
      <c r="BD121" s="25">
        <v>50695498.638666667</v>
      </c>
      <c r="BE121" s="25">
        <v>52367791.696288891</v>
      </c>
      <c r="BF121" s="25">
        <v>53994500.523440003</v>
      </c>
      <c r="BG121" s="20"/>
      <c r="BH121" s="26">
        <v>0</v>
      </c>
      <c r="BI121" s="26">
        <v>0</v>
      </c>
      <c r="BJ121" s="26">
        <v>0</v>
      </c>
      <c r="BK121" s="26">
        <v>0</v>
      </c>
      <c r="BL121" s="26"/>
      <c r="BM121" s="20"/>
      <c r="BN121" s="60">
        <v>0</v>
      </c>
      <c r="BO121" s="20"/>
      <c r="BP121" s="20">
        <v>0</v>
      </c>
      <c r="BQ121" s="20">
        <v>0</v>
      </c>
      <c r="BR121" s="20">
        <v>0</v>
      </c>
      <c r="BS121" s="20">
        <v>0</v>
      </c>
      <c r="BT121" s="20">
        <v>35</v>
      </c>
      <c r="BU121" s="20">
        <v>0</v>
      </c>
      <c r="BV121" s="20">
        <v>0</v>
      </c>
      <c r="BW121" s="20">
        <v>0</v>
      </c>
      <c r="BX121" s="20">
        <v>0</v>
      </c>
      <c r="BY121" s="20">
        <v>0</v>
      </c>
      <c r="BZ121" s="20">
        <v>0</v>
      </c>
      <c r="CA121" s="20" t="s">
        <v>118</v>
      </c>
      <c r="CB121" s="20">
        <v>0</v>
      </c>
      <c r="CC121" s="20">
        <v>0</v>
      </c>
      <c r="CD121" s="20">
        <v>0</v>
      </c>
      <c r="CE121" s="20">
        <v>0</v>
      </c>
      <c r="CF121" s="20">
        <v>0</v>
      </c>
      <c r="CG121" s="20">
        <v>0</v>
      </c>
      <c r="CH121" s="20">
        <v>0</v>
      </c>
      <c r="CI121" s="20">
        <v>0</v>
      </c>
      <c r="CJ121" s="20">
        <v>0</v>
      </c>
      <c r="CK121" s="20"/>
      <c r="CL121" s="1" t="e">
        <v>#VALUE!</v>
      </c>
      <c r="CM121" t="e">
        <v>#VALUE!</v>
      </c>
      <c r="CN121" t="e">
        <v>#VALUE!</v>
      </c>
      <c r="CO121" s="1" t="e">
        <v>#VALUE!</v>
      </c>
      <c r="CP121" s="1" t="e">
        <v>#VALUE!</v>
      </c>
      <c r="CQ121" t="e">
        <v>#VALUE!</v>
      </c>
      <c r="CS121" s="33" t="s">
        <v>1544</v>
      </c>
    </row>
    <row r="122" spans="1:97">
      <c r="A122" s="20" t="s">
        <v>102</v>
      </c>
      <c r="B122" s="20" t="s">
        <v>102</v>
      </c>
      <c r="C122" s="20" t="s">
        <v>102</v>
      </c>
      <c r="D122" s="20">
        <v>0</v>
      </c>
      <c r="E122" s="21" t="s">
        <v>256</v>
      </c>
      <c r="F122" s="22" t="s">
        <v>632</v>
      </c>
      <c r="G122" s="39" t="s">
        <v>633</v>
      </c>
      <c r="H122" s="20" t="s">
        <v>523</v>
      </c>
      <c r="I122" s="20" t="s">
        <v>342</v>
      </c>
      <c r="J122" s="20" t="s">
        <v>155</v>
      </c>
      <c r="K122" s="20" t="s">
        <v>634</v>
      </c>
      <c r="L122" s="20" t="s">
        <v>635</v>
      </c>
      <c r="M122" s="20" t="s">
        <v>1458</v>
      </c>
      <c r="N122" s="20">
        <v>18000</v>
      </c>
      <c r="O122" s="33">
        <v>16.201620162016201</v>
      </c>
      <c r="P122" s="20"/>
      <c r="Q122" s="20">
        <v>34000000</v>
      </c>
      <c r="R122" s="33">
        <v>30603.060306030602</v>
      </c>
      <c r="S122" s="33" t="e">
        <v>#N/A</v>
      </c>
      <c r="T122" s="33" t="e">
        <v>#N/A</v>
      </c>
      <c r="U122" s="33" t="e">
        <v>#N/A</v>
      </c>
      <c r="V122" s="33" t="e">
        <v>#N/A</v>
      </c>
      <c r="W122" s="33"/>
      <c r="X122" s="20"/>
      <c r="Y122" s="20" t="s">
        <v>168</v>
      </c>
      <c r="Z122" s="20" t="s">
        <v>113</v>
      </c>
      <c r="AA122" s="20" t="s">
        <v>322</v>
      </c>
      <c r="AB122" s="20">
        <v>1888.89</v>
      </c>
      <c r="AC122" s="20">
        <v>1888.8888888888889</v>
      </c>
      <c r="AD122" s="20" t="s">
        <v>631</v>
      </c>
      <c r="AE122" s="20" t="s">
        <v>115</v>
      </c>
      <c r="AF122" s="20" t="s">
        <v>276</v>
      </c>
      <c r="AG122" s="20" t="s">
        <v>636</v>
      </c>
      <c r="AH122" s="30">
        <v>1111</v>
      </c>
      <c r="AI122" s="30">
        <v>1111</v>
      </c>
      <c r="AJ122" s="30">
        <v>1111</v>
      </c>
      <c r="AK122" s="30">
        <v>1111</v>
      </c>
      <c r="AL122" s="30">
        <v>1111</v>
      </c>
      <c r="AM122" s="30">
        <v>100</v>
      </c>
      <c r="AN122" s="30">
        <v>100</v>
      </c>
      <c r="AO122" s="30">
        <v>100</v>
      </c>
      <c r="AP122" s="30">
        <v>100</v>
      </c>
      <c r="AQ122" s="30">
        <v>100</v>
      </c>
      <c r="AR122" s="30">
        <v>90</v>
      </c>
      <c r="AS122" s="30">
        <v>90</v>
      </c>
      <c r="AT122" s="30">
        <v>90</v>
      </c>
      <c r="AU122" s="30">
        <v>90</v>
      </c>
      <c r="AV122" s="30">
        <v>90</v>
      </c>
      <c r="AW122" s="30">
        <v>999.9</v>
      </c>
      <c r="AX122" s="30">
        <v>999.9</v>
      </c>
      <c r="AY122" s="30">
        <v>999.9</v>
      </c>
      <c r="AZ122" s="30">
        <v>999.9</v>
      </c>
      <c r="BA122" s="30">
        <v>999.9</v>
      </c>
      <c r="BB122" s="30">
        <v>1111</v>
      </c>
      <c r="BC122" s="30">
        <v>1111</v>
      </c>
      <c r="BD122" s="30">
        <v>1111</v>
      </c>
      <c r="BE122" s="30">
        <v>1111</v>
      </c>
      <c r="BF122" s="30">
        <v>1111</v>
      </c>
      <c r="BG122" s="20" t="s">
        <v>637</v>
      </c>
      <c r="BH122" s="26">
        <v>0</v>
      </c>
      <c r="BI122" s="26">
        <v>0</v>
      </c>
      <c r="BJ122" s="26">
        <v>0</v>
      </c>
      <c r="BK122" s="26">
        <v>0</v>
      </c>
      <c r="BL122" s="26">
        <v>101</v>
      </c>
      <c r="BM122" s="20" t="s">
        <v>638</v>
      </c>
      <c r="BN122" s="60">
        <v>101</v>
      </c>
      <c r="BO122" s="20"/>
      <c r="BP122" s="20">
        <v>0</v>
      </c>
      <c r="BQ122" s="20">
        <v>0</v>
      </c>
      <c r="BR122" s="20">
        <v>0</v>
      </c>
      <c r="BS122" s="20">
        <v>0</v>
      </c>
      <c r="BT122" s="20">
        <v>35</v>
      </c>
      <c r="BU122" s="20">
        <v>0</v>
      </c>
      <c r="BV122" s="20">
        <v>0</v>
      </c>
      <c r="BW122" s="20">
        <v>0</v>
      </c>
      <c r="BX122" s="20">
        <v>0</v>
      </c>
      <c r="BY122" s="20">
        <v>0</v>
      </c>
      <c r="BZ122" s="20">
        <v>0</v>
      </c>
      <c r="CA122" s="20" t="s">
        <v>118</v>
      </c>
      <c r="CB122" s="20">
        <v>0</v>
      </c>
      <c r="CC122" s="20">
        <v>0</v>
      </c>
      <c r="CD122" s="20">
        <v>0</v>
      </c>
      <c r="CE122" s="20">
        <v>0</v>
      </c>
      <c r="CF122" s="20">
        <v>0</v>
      </c>
      <c r="CG122" s="20">
        <v>0</v>
      </c>
      <c r="CH122" s="20">
        <v>0</v>
      </c>
      <c r="CI122" s="20">
        <v>0</v>
      </c>
      <c r="CJ122" s="20">
        <v>0</v>
      </c>
      <c r="CK122" s="20"/>
      <c r="CL122" s="1">
        <v>18000</v>
      </c>
      <c r="CM122">
        <v>16.201620162016201</v>
      </c>
      <c r="CN122">
        <v>34000000</v>
      </c>
      <c r="CO122" s="1">
        <v>30603.060306030602</v>
      </c>
      <c r="CP122" s="1">
        <v>34091.809180918091</v>
      </c>
      <c r="CQ122">
        <v>2104.2222222222222</v>
      </c>
      <c r="CS122" s="33">
        <v>0</v>
      </c>
    </row>
    <row r="123" spans="1:97">
      <c r="A123" s="20" t="s">
        <v>102</v>
      </c>
      <c r="B123" s="20" t="s">
        <v>102</v>
      </c>
      <c r="C123" s="20" t="s">
        <v>102</v>
      </c>
      <c r="D123" s="20">
        <v>0</v>
      </c>
      <c r="E123" s="21" t="s">
        <v>256</v>
      </c>
      <c r="F123" s="22" t="s">
        <v>639</v>
      </c>
      <c r="G123" s="39" t="s">
        <v>640</v>
      </c>
      <c r="H123" s="20" t="s">
        <v>153</v>
      </c>
      <c r="I123" s="20" t="s">
        <v>342</v>
      </c>
      <c r="J123" s="20" t="s">
        <v>155</v>
      </c>
      <c r="K123" s="20" t="s">
        <v>641</v>
      </c>
      <c r="L123" s="20" t="s">
        <v>642</v>
      </c>
      <c r="M123" s="20" t="s">
        <v>111</v>
      </c>
      <c r="N123" s="20">
        <v>0</v>
      </c>
      <c r="O123" s="33">
        <v>0.34</v>
      </c>
      <c r="P123" s="20"/>
      <c r="Q123" s="20">
        <v>0</v>
      </c>
      <c r="R123" s="33">
        <v>333</v>
      </c>
      <c r="S123" s="33" t="e">
        <v>#N/A</v>
      </c>
      <c r="T123" s="33" t="e">
        <v>#N/A</v>
      </c>
      <c r="U123" s="33" t="e">
        <v>#N/A</v>
      </c>
      <c r="V123" s="33" t="e">
        <v>#N/A</v>
      </c>
      <c r="W123" s="33"/>
      <c r="X123" s="20"/>
      <c r="Y123" s="20" t="s">
        <v>158</v>
      </c>
      <c r="Z123" s="20" t="s">
        <v>643</v>
      </c>
      <c r="AA123" s="20" t="s">
        <v>148</v>
      </c>
      <c r="AB123" s="20">
        <v>979.41200000000003</v>
      </c>
      <c r="AC123" s="20">
        <v>0</v>
      </c>
      <c r="AD123" s="20" t="s">
        <v>631</v>
      </c>
      <c r="AE123" s="20" t="s">
        <v>115</v>
      </c>
      <c r="AF123" s="20" t="s">
        <v>276</v>
      </c>
      <c r="AG123" s="20" t="s">
        <v>464</v>
      </c>
      <c r="AH123" s="30">
        <v>74517.289066792728</v>
      </c>
      <c r="AI123" s="30">
        <v>69572.664059999996</v>
      </c>
      <c r="AJ123" s="30">
        <v>67211.757809999996</v>
      </c>
      <c r="AK123" s="30">
        <v>65360.6875</v>
      </c>
      <c r="AL123" s="30">
        <v>60263.308590000001</v>
      </c>
      <c r="AM123" s="30">
        <v>100</v>
      </c>
      <c r="AN123" s="30">
        <v>100</v>
      </c>
      <c r="AO123" s="30">
        <v>100</v>
      </c>
      <c r="AP123" s="30">
        <v>100</v>
      </c>
      <c r="AQ123" s="30">
        <v>100</v>
      </c>
      <c r="AR123" s="30">
        <v>98.749979999999994</v>
      </c>
      <c r="AS123" s="30">
        <v>100</v>
      </c>
      <c r="AT123" s="30">
        <v>100</v>
      </c>
      <c r="AU123" s="30">
        <v>100</v>
      </c>
      <c r="AV123" s="30">
        <v>100</v>
      </c>
      <c r="AW123" s="30">
        <v>73585.808050000007</v>
      </c>
      <c r="AX123" s="30">
        <v>69572.664059999996</v>
      </c>
      <c r="AY123" s="30">
        <v>67211.757809999996</v>
      </c>
      <c r="AZ123" s="30">
        <v>65360.6875</v>
      </c>
      <c r="BA123" s="30">
        <v>60263.308590000001</v>
      </c>
      <c r="BB123" s="30">
        <v>74517.289066792728</v>
      </c>
      <c r="BC123" s="30">
        <v>69572.664059999996</v>
      </c>
      <c r="BD123" s="30">
        <v>67211.757809999996</v>
      </c>
      <c r="BE123" s="30">
        <v>65360.6875</v>
      </c>
      <c r="BF123" s="30">
        <v>60263.308590000001</v>
      </c>
      <c r="BG123" s="20" t="s">
        <v>644</v>
      </c>
      <c r="BH123" s="26">
        <v>0</v>
      </c>
      <c r="BI123" s="26">
        <v>0</v>
      </c>
      <c r="BJ123" s="26">
        <v>0</v>
      </c>
      <c r="BK123" s="26">
        <v>0</v>
      </c>
      <c r="BL123" s="26">
        <v>101</v>
      </c>
      <c r="BM123" s="20" t="s">
        <v>638</v>
      </c>
      <c r="BN123" s="60">
        <v>101</v>
      </c>
      <c r="BO123" s="20"/>
      <c r="BP123" s="20">
        <v>3</v>
      </c>
      <c r="BQ123" s="20">
        <v>3</v>
      </c>
      <c r="BR123" s="20">
        <v>0</v>
      </c>
      <c r="BS123" s="20">
        <v>10</v>
      </c>
      <c r="BT123" s="20">
        <v>10</v>
      </c>
      <c r="BU123" s="20">
        <v>0.44999999999999996</v>
      </c>
      <c r="BV123" s="20">
        <v>1</v>
      </c>
      <c r="BW123" s="20">
        <v>1</v>
      </c>
      <c r="BX123" s="20">
        <v>0</v>
      </c>
      <c r="BY123" s="20">
        <v>0</v>
      </c>
      <c r="BZ123" s="20">
        <v>0</v>
      </c>
      <c r="CA123" s="20" t="s">
        <v>118</v>
      </c>
      <c r="CB123" s="20">
        <v>0</v>
      </c>
      <c r="CC123" s="20">
        <v>0</v>
      </c>
      <c r="CD123" s="20">
        <v>0</v>
      </c>
      <c r="CE123" s="20">
        <v>0</v>
      </c>
      <c r="CF123" s="20">
        <v>0</v>
      </c>
      <c r="CG123" s="20">
        <v>0</v>
      </c>
      <c r="CH123" s="20">
        <v>0</v>
      </c>
      <c r="CI123" s="20">
        <v>0</v>
      </c>
      <c r="CJ123" s="20">
        <v>0</v>
      </c>
      <c r="CK123" s="20"/>
      <c r="CL123" s="1">
        <v>25335.878282709531</v>
      </c>
      <c r="CM123">
        <v>0.34</v>
      </c>
      <c r="CN123">
        <v>24814257.25924198</v>
      </c>
      <c r="CO123" s="1">
        <v>333</v>
      </c>
      <c r="CP123" s="1">
        <v>359.30699999999996</v>
      </c>
      <c r="CQ123">
        <v>1056.7852941176468</v>
      </c>
      <c r="CS123" s="33">
        <v>0</v>
      </c>
    </row>
    <row r="124" spans="1:97">
      <c r="A124" s="20" t="s">
        <v>102</v>
      </c>
      <c r="B124" s="20" t="s">
        <v>102</v>
      </c>
      <c r="C124" s="20" t="s">
        <v>102</v>
      </c>
      <c r="D124" s="20">
        <v>0</v>
      </c>
      <c r="E124" s="21" t="s">
        <v>256</v>
      </c>
      <c r="F124" s="22" t="s">
        <v>645</v>
      </c>
      <c r="G124" s="28" t="s">
        <v>646</v>
      </c>
      <c r="H124" s="20" t="s">
        <v>1584</v>
      </c>
      <c r="I124" s="20" t="s">
        <v>234</v>
      </c>
      <c r="J124" s="20" t="s">
        <v>318</v>
      </c>
      <c r="K124" s="20" t="s">
        <v>1585</v>
      </c>
      <c r="L124" s="20" t="s">
        <v>1586</v>
      </c>
      <c r="M124" s="20" t="s">
        <v>1593</v>
      </c>
      <c r="N124" s="20">
        <v>98000000</v>
      </c>
      <c r="O124" s="33">
        <v>0.58622679981792303</v>
      </c>
      <c r="P124" s="20"/>
      <c r="Q124" s="20">
        <v>30100000000</v>
      </c>
      <c r="R124" s="33">
        <v>180.05537422979066</v>
      </c>
      <c r="S124" s="33" t="s">
        <v>1459</v>
      </c>
      <c r="T124" s="33">
        <v>930.74</v>
      </c>
      <c r="U124" s="33">
        <v>3.03</v>
      </c>
      <c r="V124" s="33" t="b">
        <v>1</v>
      </c>
      <c r="W124" s="33"/>
      <c r="X124" s="20"/>
      <c r="Y124" s="20" t="s">
        <v>168</v>
      </c>
      <c r="Z124" s="20" t="s">
        <v>1587</v>
      </c>
      <c r="AA124" s="20" t="s">
        <v>148</v>
      </c>
      <c r="AB124" s="20">
        <v>307.14285714285717</v>
      </c>
      <c r="AC124" s="20">
        <v>0</v>
      </c>
      <c r="AD124" s="20" t="s">
        <v>647</v>
      </c>
      <c r="AE124" s="20" t="s">
        <v>127</v>
      </c>
      <c r="AF124" s="20" t="s">
        <v>116</v>
      </c>
      <c r="AG124" s="20" t="e">
        <v>#N/A</v>
      </c>
      <c r="AH124" s="25">
        <v>580674.79693827161</v>
      </c>
      <c r="AI124" s="25">
        <v>587808.93172839493</v>
      </c>
      <c r="AJ124" s="25">
        <v>595384.98707407399</v>
      </c>
      <c r="AK124" s="25">
        <v>603378.80262962962</v>
      </c>
      <c r="AL124" s="25">
        <v>611771.53219753085</v>
      </c>
      <c r="AM124" s="25">
        <v>100</v>
      </c>
      <c r="AN124" s="25">
        <v>100</v>
      </c>
      <c r="AO124" s="25">
        <v>100</v>
      </c>
      <c r="AP124" s="25">
        <v>100</v>
      </c>
      <c r="AQ124" s="25">
        <v>100</v>
      </c>
      <c r="AR124" s="25">
        <v>81</v>
      </c>
      <c r="AS124" s="25">
        <v>81</v>
      </c>
      <c r="AT124" s="25">
        <v>81</v>
      </c>
      <c r="AU124" s="25">
        <v>81</v>
      </c>
      <c r="AV124" s="25">
        <v>81</v>
      </c>
      <c r="AW124" s="25">
        <v>470346.58552000002</v>
      </c>
      <c r="AX124" s="25">
        <v>476125.23469999997</v>
      </c>
      <c r="AY124" s="25">
        <v>482261.83953</v>
      </c>
      <c r="AZ124" s="25">
        <v>488736.83013000002</v>
      </c>
      <c r="BA124" s="25">
        <v>495534.94108000002</v>
      </c>
      <c r="BB124" s="25">
        <v>580674.79693827161</v>
      </c>
      <c r="BC124" s="25">
        <v>587808.93172839493</v>
      </c>
      <c r="BD124" s="25">
        <v>595384.98707407399</v>
      </c>
      <c r="BE124" s="25">
        <v>603378.80262962962</v>
      </c>
      <c r="BF124" s="25">
        <v>611771.53219753085</v>
      </c>
      <c r="BG124" s="20"/>
      <c r="BH124" s="26">
        <v>0</v>
      </c>
      <c r="BI124" s="26">
        <v>0</v>
      </c>
      <c r="BJ124" s="26">
        <v>152.74284914250163</v>
      </c>
      <c r="BK124" s="26">
        <v>152.74284914250163</v>
      </c>
      <c r="BL124" s="26"/>
      <c r="BM124" s="20"/>
      <c r="BN124" s="60">
        <v>152.74284914250163</v>
      </c>
      <c r="BO124" s="20"/>
      <c r="BP124" s="20">
        <v>6</v>
      </c>
      <c r="BQ124" s="20">
        <v>6</v>
      </c>
      <c r="BR124" s="20">
        <v>0</v>
      </c>
      <c r="BS124" s="20">
        <v>4</v>
      </c>
      <c r="BT124" s="20">
        <v>4</v>
      </c>
      <c r="BU124" s="20">
        <v>0.44999999999999996</v>
      </c>
      <c r="BV124" s="20">
        <v>1</v>
      </c>
      <c r="BW124" s="20">
        <v>1</v>
      </c>
      <c r="BX124" s="20">
        <v>0</v>
      </c>
      <c r="BY124" s="20">
        <v>0</v>
      </c>
      <c r="BZ124" s="20">
        <v>0</v>
      </c>
      <c r="CA124" s="20" t="s">
        <v>118</v>
      </c>
      <c r="CB124" s="20">
        <v>0</v>
      </c>
      <c r="CC124" s="20">
        <v>0</v>
      </c>
      <c r="CD124" s="20">
        <v>0</v>
      </c>
      <c r="CE124" s="20">
        <v>0</v>
      </c>
      <c r="CF124" s="20">
        <v>0</v>
      </c>
      <c r="CG124" s="20">
        <v>0</v>
      </c>
      <c r="CH124" s="20">
        <v>0</v>
      </c>
      <c r="CI124" s="20">
        <v>0</v>
      </c>
      <c r="CJ124" s="20">
        <v>0</v>
      </c>
      <c r="CK124" s="20"/>
      <c r="CL124" s="1">
        <v>340407.12794404523</v>
      </c>
      <c r="CM124">
        <v>0.58622679981792303</v>
      </c>
      <c r="CN124">
        <v>104553617.86852819</v>
      </c>
      <c r="CO124" s="1">
        <v>180.05537422979066</v>
      </c>
      <c r="CP124" s="1">
        <v>211.02489859731463</v>
      </c>
      <c r="CQ124">
        <v>359.97142857142859</v>
      </c>
      <c r="CS124" s="33" t="s">
        <v>1545</v>
      </c>
    </row>
    <row r="125" spans="1:97">
      <c r="A125" s="20" t="s">
        <v>102</v>
      </c>
      <c r="B125" s="20" t="s">
        <v>102</v>
      </c>
      <c r="C125" s="20" t="s">
        <v>102</v>
      </c>
      <c r="D125" s="20">
        <v>0</v>
      </c>
      <c r="E125" s="21" t="s">
        <v>256</v>
      </c>
      <c r="F125" s="22" t="s">
        <v>648</v>
      </c>
      <c r="G125" s="28" t="s">
        <v>649</v>
      </c>
      <c r="H125" s="20" t="s">
        <v>1584</v>
      </c>
      <c r="I125" s="20" t="s">
        <v>234</v>
      </c>
      <c r="J125" s="20" t="s">
        <v>318</v>
      </c>
      <c r="K125" s="20" t="s">
        <v>1585</v>
      </c>
      <c r="L125" s="20" t="s">
        <v>1586</v>
      </c>
      <c r="M125" s="20" t="s">
        <v>1593</v>
      </c>
      <c r="N125" s="20">
        <v>98000000</v>
      </c>
      <c r="O125" s="33">
        <v>0.58622679981792303</v>
      </c>
      <c r="P125" s="20"/>
      <c r="Q125" s="20">
        <v>30100000000</v>
      </c>
      <c r="R125" s="33">
        <v>180.05537422979066</v>
      </c>
      <c r="S125" s="33" t="s">
        <v>1459</v>
      </c>
      <c r="T125" s="33">
        <v>930.74</v>
      </c>
      <c r="U125" s="33">
        <v>3.03</v>
      </c>
      <c r="V125" s="33" t="b">
        <v>1</v>
      </c>
      <c r="W125" s="33"/>
      <c r="X125" s="20"/>
      <c r="Y125" s="20" t="s">
        <v>168</v>
      </c>
      <c r="Z125" s="20" t="s">
        <v>1587</v>
      </c>
      <c r="AA125" s="20" t="s">
        <v>148</v>
      </c>
      <c r="AB125" s="20">
        <v>307.14285714285717</v>
      </c>
      <c r="AC125" s="20">
        <v>0</v>
      </c>
      <c r="AD125" s="20" t="s">
        <v>650</v>
      </c>
      <c r="AE125" s="20" t="s">
        <v>127</v>
      </c>
      <c r="AF125" s="20" t="s">
        <v>116</v>
      </c>
      <c r="AG125" s="20" t="e">
        <v>#N/A</v>
      </c>
      <c r="AH125" s="25">
        <v>837528.58395294123</v>
      </c>
      <c r="AI125" s="25">
        <v>850635.42928235291</v>
      </c>
      <c r="AJ125" s="25">
        <v>864277.61021176481</v>
      </c>
      <c r="AK125" s="25">
        <v>878432.35051764711</v>
      </c>
      <c r="AL125" s="25">
        <v>893005.7303764706</v>
      </c>
      <c r="AM125" s="25">
        <v>100</v>
      </c>
      <c r="AN125" s="25">
        <v>100</v>
      </c>
      <c r="AO125" s="25">
        <v>100</v>
      </c>
      <c r="AP125" s="25">
        <v>100</v>
      </c>
      <c r="AQ125" s="25">
        <v>100</v>
      </c>
      <c r="AR125" s="25">
        <v>85</v>
      </c>
      <c r="AS125" s="25">
        <v>85</v>
      </c>
      <c r="AT125" s="25">
        <v>85</v>
      </c>
      <c r="AU125" s="25">
        <v>85</v>
      </c>
      <c r="AV125" s="25">
        <v>85</v>
      </c>
      <c r="AW125" s="25">
        <v>711899.29636000004</v>
      </c>
      <c r="AX125" s="25">
        <v>723040.11488999997</v>
      </c>
      <c r="AY125" s="25">
        <v>734635.96868000005</v>
      </c>
      <c r="AZ125" s="25">
        <v>746667.49794000003</v>
      </c>
      <c r="BA125" s="25">
        <v>759054.87081999995</v>
      </c>
      <c r="BB125" s="25">
        <v>837528.58395294123</v>
      </c>
      <c r="BC125" s="25">
        <v>850635.42928235291</v>
      </c>
      <c r="BD125" s="25">
        <v>864277.61021176481</v>
      </c>
      <c r="BE125" s="25">
        <v>878432.35051764711</v>
      </c>
      <c r="BF125" s="25">
        <v>893005.7303764706</v>
      </c>
      <c r="BG125" s="20"/>
      <c r="BH125" s="26">
        <v>0</v>
      </c>
      <c r="BI125" s="26">
        <v>0</v>
      </c>
      <c r="BJ125" s="26">
        <v>152.74284914250163</v>
      </c>
      <c r="BK125" s="26">
        <v>152.74284914250163</v>
      </c>
      <c r="BL125" s="26"/>
      <c r="BM125" s="20"/>
      <c r="BN125" s="60">
        <v>152.74284914250163</v>
      </c>
      <c r="BO125" s="20"/>
      <c r="BP125" s="20">
        <v>6</v>
      </c>
      <c r="BQ125" s="20">
        <v>6</v>
      </c>
      <c r="BR125" s="20">
        <v>0</v>
      </c>
      <c r="BS125" s="20">
        <v>4</v>
      </c>
      <c r="BT125" s="20">
        <v>4</v>
      </c>
      <c r="BU125" s="20">
        <v>0.44999999999999996</v>
      </c>
      <c r="BV125" s="20">
        <v>1</v>
      </c>
      <c r="BW125" s="20">
        <v>1</v>
      </c>
      <c r="BX125" s="20">
        <v>0</v>
      </c>
      <c r="BY125" s="20">
        <v>0</v>
      </c>
      <c r="BZ125" s="20">
        <v>0</v>
      </c>
      <c r="CA125" s="20" t="s">
        <v>118</v>
      </c>
      <c r="CB125" s="20">
        <v>0</v>
      </c>
      <c r="CC125" s="20">
        <v>0</v>
      </c>
      <c r="CD125" s="20">
        <v>0</v>
      </c>
      <c r="CE125" s="20">
        <v>0</v>
      </c>
      <c r="CF125" s="20">
        <v>0</v>
      </c>
      <c r="CG125" s="20">
        <v>0</v>
      </c>
      <c r="CH125" s="20">
        <v>0</v>
      </c>
      <c r="CI125" s="20">
        <v>0</v>
      </c>
      <c r="CJ125" s="20">
        <v>0</v>
      </c>
      <c r="CK125" s="20"/>
      <c r="CL125" s="1">
        <v>490981.70152676944</v>
      </c>
      <c r="CM125">
        <v>0.58622679981792303</v>
      </c>
      <c r="CN125">
        <v>150801522.61179349</v>
      </c>
      <c r="CO125" s="1">
        <v>180.05537422979066</v>
      </c>
      <c r="CP125" s="1">
        <v>211.02489859731463</v>
      </c>
      <c r="CQ125">
        <v>359.97142857142859</v>
      </c>
      <c r="CS125" s="33" t="s">
        <v>1545</v>
      </c>
    </row>
    <row r="126" spans="1:97">
      <c r="A126" s="20" t="s">
        <v>102</v>
      </c>
      <c r="B126" s="20" t="s">
        <v>102</v>
      </c>
      <c r="C126" s="20" t="s">
        <v>102</v>
      </c>
      <c r="D126" s="20">
        <v>0</v>
      </c>
      <c r="E126" s="21" t="s">
        <v>256</v>
      </c>
      <c r="F126" s="22" t="s">
        <v>651</v>
      </c>
      <c r="G126" s="39" t="s">
        <v>652</v>
      </c>
      <c r="H126" s="20" t="s">
        <v>153</v>
      </c>
      <c r="I126" s="20" t="s">
        <v>342</v>
      </c>
      <c r="J126" s="20" t="s">
        <v>155</v>
      </c>
      <c r="K126" s="20" t="s">
        <v>653</v>
      </c>
      <c r="L126" s="20" t="s">
        <v>654</v>
      </c>
      <c r="M126" s="20" t="s">
        <v>655</v>
      </c>
      <c r="N126" s="20">
        <v>6861</v>
      </c>
      <c r="O126" s="33">
        <v>6.8609999999999998</v>
      </c>
      <c r="P126" s="20"/>
      <c r="Q126" s="20">
        <v>4095490</v>
      </c>
      <c r="R126" s="33">
        <v>4095.49</v>
      </c>
      <c r="S126" s="33" t="e">
        <v>#N/A</v>
      </c>
      <c r="T126" s="33" t="e">
        <v>#N/A</v>
      </c>
      <c r="U126" s="33" t="e">
        <v>#N/A</v>
      </c>
      <c r="V126" s="33" t="e">
        <v>#N/A</v>
      </c>
      <c r="W126" s="33"/>
      <c r="X126" s="20"/>
      <c r="Y126" s="20" t="s">
        <v>112</v>
      </c>
      <c r="Z126" s="20" t="s">
        <v>308</v>
      </c>
      <c r="AA126" s="20" t="s">
        <v>527</v>
      </c>
      <c r="AB126" s="20">
        <v>596.92200000000003</v>
      </c>
      <c r="AC126" s="20">
        <v>0</v>
      </c>
      <c r="AD126" s="20">
        <v>0</v>
      </c>
      <c r="AE126" s="20">
        <v>0</v>
      </c>
      <c r="AF126" s="20" t="s">
        <v>656</v>
      </c>
      <c r="AG126" s="20" t="e">
        <v>#N/A</v>
      </c>
      <c r="AH126" s="30">
        <v>1418203.3808912127</v>
      </c>
      <c r="AI126" s="30">
        <v>1438444.361010748</v>
      </c>
      <c r="AJ126" s="30">
        <v>1459662.5972858388</v>
      </c>
      <c r="AK126" s="30">
        <v>1481811.1531472767</v>
      </c>
      <c r="AL126" s="30">
        <v>1504777.2625740014</v>
      </c>
      <c r="AM126" s="30">
        <v>100</v>
      </c>
      <c r="AN126" s="30">
        <v>100</v>
      </c>
      <c r="AO126" s="30">
        <v>100</v>
      </c>
      <c r="AP126" s="30">
        <v>100</v>
      </c>
      <c r="AQ126" s="30">
        <v>100</v>
      </c>
      <c r="AR126" s="30">
        <v>85</v>
      </c>
      <c r="AS126" s="30">
        <v>85</v>
      </c>
      <c r="AT126" s="30">
        <v>85</v>
      </c>
      <c r="AU126" s="30">
        <v>85</v>
      </c>
      <c r="AV126" s="30">
        <v>85</v>
      </c>
      <c r="AW126" s="30">
        <v>1205472.8737575307</v>
      </c>
      <c r="AX126" s="30">
        <v>1222677.7068591358</v>
      </c>
      <c r="AY126" s="30">
        <v>1240713.2076929628</v>
      </c>
      <c r="AZ126" s="30">
        <v>1259539.4801751853</v>
      </c>
      <c r="BA126" s="30">
        <v>1279060.6731879013</v>
      </c>
      <c r="BB126" s="30">
        <v>1418203.3808912127</v>
      </c>
      <c r="BC126" s="30">
        <v>1438444.361010748</v>
      </c>
      <c r="BD126" s="30">
        <v>1459662.5972858388</v>
      </c>
      <c r="BE126" s="30">
        <v>1481811.1531472767</v>
      </c>
      <c r="BF126" s="30">
        <v>1504777.2625740014</v>
      </c>
      <c r="BG126" s="20" t="s">
        <v>657</v>
      </c>
      <c r="BH126" s="26" t="s">
        <v>118</v>
      </c>
      <c r="BI126" s="26" t="s">
        <v>118</v>
      </c>
      <c r="BJ126" s="26" t="s">
        <v>118</v>
      </c>
      <c r="BK126" s="26" t="s">
        <v>118</v>
      </c>
      <c r="BL126" s="26">
        <v>647.58500000000004</v>
      </c>
      <c r="BM126" s="20" t="s">
        <v>658</v>
      </c>
      <c r="BN126" s="60">
        <v>647.58500000000004</v>
      </c>
      <c r="BO126" s="20"/>
      <c r="BP126" s="20">
        <v>4.5</v>
      </c>
      <c r="BQ126" s="20">
        <v>7.5</v>
      </c>
      <c r="BR126" s="20">
        <v>0</v>
      </c>
      <c r="BS126" s="20">
        <v>0</v>
      </c>
      <c r="BT126" s="20">
        <v>6</v>
      </c>
      <c r="BU126" s="20">
        <v>0</v>
      </c>
      <c r="BV126" s="20">
        <v>0.75</v>
      </c>
      <c r="BW126" s="20">
        <v>0.75</v>
      </c>
      <c r="BX126" s="20">
        <v>0</v>
      </c>
      <c r="BY126" s="20">
        <v>0</v>
      </c>
      <c r="BZ126" s="20">
        <v>0</v>
      </c>
      <c r="CA126" s="20" t="s">
        <v>118</v>
      </c>
      <c r="CB126" s="20">
        <v>0</v>
      </c>
      <c r="CC126" s="20">
        <v>0</v>
      </c>
      <c r="CD126" s="20">
        <v>0</v>
      </c>
      <c r="CE126" s="20">
        <v>0</v>
      </c>
      <c r="CF126" s="20">
        <v>0</v>
      </c>
      <c r="CG126" s="20">
        <v>0</v>
      </c>
      <c r="CH126" s="20">
        <v>0</v>
      </c>
      <c r="CI126" s="20">
        <v>0</v>
      </c>
      <c r="CJ126" s="20">
        <v>0</v>
      </c>
      <c r="CK126" s="20"/>
      <c r="CL126" s="1">
        <v>9730293.3962946106</v>
      </c>
      <c r="CM126">
        <v>6.8609999999999998</v>
      </c>
      <c r="CN126">
        <v>5808237764.4061527</v>
      </c>
      <c r="CO126" s="1">
        <v>4095.49</v>
      </c>
      <c r="CP126" s="1">
        <v>5541.1979699999993</v>
      </c>
      <c r="CQ126">
        <v>807.63707477044159</v>
      </c>
      <c r="CS126" s="33" t="s">
        <v>1545</v>
      </c>
    </row>
    <row r="127" spans="1:97">
      <c r="A127" s="20" t="s">
        <v>102</v>
      </c>
      <c r="B127" s="20" t="s">
        <v>123</v>
      </c>
      <c r="C127" s="20" t="s">
        <v>102</v>
      </c>
      <c r="D127" s="20">
        <v>0</v>
      </c>
      <c r="E127" s="21" t="s">
        <v>256</v>
      </c>
      <c r="F127" s="22" t="s">
        <v>659</v>
      </c>
      <c r="G127" s="28" t="s">
        <v>660</v>
      </c>
      <c r="H127" s="20" t="s">
        <v>118</v>
      </c>
      <c r="I127" s="20" t="s">
        <v>118</v>
      </c>
      <c r="J127" s="20" t="s">
        <v>118</v>
      </c>
      <c r="K127" s="20" t="s">
        <v>118</v>
      </c>
      <c r="L127" s="20" t="s">
        <v>118</v>
      </c>
      <c r="M127" s="20" t="s">
        <v>118</v>
      </c>
      <c r="N127" s="24" t="s">
        <v>118</v>
      </c>
      <c r="O127" s="70" t="s">
        <v>118</v>
      </c>
      <c r="P127" s="24"/>
      <c r="Q127" s="24" t="s">
        <v>118</v>
      </c>
      <c r="R127" s="70" t="s">
        <v>118</v>
      </c>
      <c r="S127" s="33" t="s">
        <v>1460</v>
      </c>
      <c r="T127" s="33">
        <v>-10.4</v>
      </c>
      <c r="U127" s="33">
        <v>2.5000000000000001E-3</v>
      </c>
      <c r="V127" s="33" t="e">
        <v>#VALUE!</v>
      </c>
      <c r="W127" s="33"/>
      <c r="X127" s="24"/>
      <c r="Y127" s="20" t="s">
        <v>118</v>
      </c>
      <c r="Z127" s="20" t="s">
        <v>118</v>
      </c>
      <c r="AA127" s="20" t="s">
        <v>118</v>
      </c>
      <c r="AB127" s="20" t="s">
        <v>118</v>
      </c>
      <c r="AC127" s="20" t="s">
        <v>118</v>
      </c>
      <c r="AD127" s="20" t="s">
        <v>660</v>
      </c>
      <c r="AE127" s="20" t="s">
        <v>127</v>
      </c>
      <c r="AF127" s="20" t="s">
        <v>116</v>
      </c>
      <c r="AG127" s="20" t="s">
        <v>510</v>
      </c>
      <c r="AH127" s="25">
        <v>100615.59530666667</v>
      </c>
      <c r="AI127" s="25">
        <v>94343.653066666666</v>
      </c>
      <c r="AJ127" s="25">
        <v>88449.319342222225</v>
      </c>
      <c r="AK127" s="25">
        <v>82547.778666666665</v>
      </c>
      <c r="AL127" s="25">
        <v>76460.358720000004</v>
      </c>
      <c r="AM127" s="25">
        <v>100</v>
      </c>
      <c r="AN127" s="25">
        <v>100</v>
      </c>
      <c r="AO127" s="25">
        <v>100</v>
      </c>
      <c r="AP127" s="25">
        <v>100</v>
      </c>
      <c r="AQ127" s="25">
        <v>100</v>
      </c>
      <c r="AR127" s="25">
        <v>56.25</v>
      </c>
      <c r="AS127" s="25">
        <v>56.25</v>
      </c>
      <c r="AT127" s="25">
        <v>56.25</v>
      </c>
      <c r="AU127" s="25">
        <v>56.25</v>
      </c>
      <c r="AV127" s="25">
        <v>56.25</v>
      </c>
      <c r="AW127" s="25">
        <v>56596.272360000003</v>
      </c>
      <c r="AX127" s="25">
        <v>53068.30485</v>
      </c>
      <c r="AY127" s="25">
        <v>49752.742129999999</v>
      </c>
      <c r="AZ127" s="25">
        <v>46433.125500000002</v>
      </c>
      <c r="BA127" s="25">
        <v>43008.951780000003</v>
      </c>
      <c r="BB127" s="25">
        <v>100615.59530666667</v>
      </c>
      <c r="BC127" s="25">
        <v>94343.653066666666</v>
      </c>
      <c r="BD127" s="25">
        <v>88449.319342222225</v>
      </c>
      <c r="BE127" s="25">
        <v>82547.778666666665</v>
      </c>
      <c r="BF127" s="25">
        <v>76460.358720000004</v>
      </c>
      <c r="BG127" s="20"/>
      <c r="BH127" s="26">
        <v>0</v>
      </c>
      <c r="BI127" s="26">
        <v>0</v>
      </c>
      <c r="BJ127" s="26">
        <v>9.7370745293226566</v>
      </c>
      <c r="BK127" s="26">
        <v>9.7370745293226566</v>
      </c>
      <c r="BL127" s="26"/>
      <c r="BM127" s="20"/>
      <c r="BN127" s="60">
        <v>9.7370745293226566</v>
      </c>
      <c r="BO127" s="20"/>
      <c r="BP127" s="20">
        <v>3</v>
      </c>
      <c r="BQ127" s="20">
        <v>12</v>
      </c>
      <c r="BR127" s="20">
        <v>0</v>
      </c>
      <c r="BS127" s="20">
        <v>4.5</v>
      </c>
      <c r="BT127" s="20">
        <v>0</v>
      </c>
      <c r="BU127" s="20">
        <v>0</v>
      </c>
      <c r="BV127" s="20">
        <v>1</v>
      </c>
      <c r="BW127" s="20">
        <v>1</v>
      </c>
      <c r="BX127" s="20">
        <v>0</v>
      </c>
      <c r="BY127" s="20">
        <v>0</v>
      </c>
      <c r="BZ127" s="20">
        <v>0</v>
      </c>
      <c r="CA127" s="20" t="s">
        <v>118</v>
      </c>
      <c r="CB127" s="20">
        <v>0</v>
      </c>
      <c r="CC127" s="20">
        <v>0</v>
      </c>
      <c r="CD127" s="20">
        <v>0</v>
      </c>
      <c r="CE127" s="20">
        <v>0</v>
      </c>
      <c r="CF127" s="20">
        <v>0</v>
      </c>
      <c r="CG127" s="20">
        <v>0</v>
      </c>
      <c r="CH127" s="20">
        <v>0</v>
      </c>
      <c r="CI127" s="20">
        <v>0</v>
      </c>
      <c r="CJ127" s="20">
        <v>0</v>
      </c>
      <c r="CK127" s="20"/>
      <c r="CL127" s="1" t="e">
        <v>#VALUE!</v>
      </c>
      <c r="CM127" t="e">
        <v>#VALUE!</v>
      </c>
      <c r="CN127" t="e">
        <v>#VALUE!</v>
      </c>
      <c r="CO127" s="1" t="e">
        <v>#VALUE!</v>
      </c>
      <c r="CP127" s="1" t="e">
        <v>#VALUE!</v>
      </c>
      <c r="CQ127" t="e">
        <v>#VALUE!</v>
      </c>
      <c r="CS127" s="33" t="s">
        <v>1544</v>
      </c>
    </row>
    <row r="128" spans="1:97">
      <c r="A128" s="20" t="s">
        <v>102</v>
      </c>
      <c r="B128" s="20" t="s">
        <v>123</v>
      </c>
      <c r="C128" s="20" t="s">
        <v>102</v>
      </c>
      <c r="D128" s="20">
        <v>0</v>
      </c>
      <c r="E128" s="21" t="s">
        <v>256</v>
      </c>
      <c r="F128" s="22" t="s">
        <v>661</v>
      </c>
      <c r="G128" s="28" t="s">
        <v>662</v>
      </c>
      <c r="H128" s="20" t="s">
        <v>118</v>
      </c>
      <c r="I128" s="20" t="s">
        <v>118</v>
      </c>
      <c r="J128" s="20" t="s">
        <v>118</v>
      </c>
      <c r="K128" s="20" t="s">
        <v>118</v>
      </c>
      <c r="L128" s="20" t="s">
        <v>118</v>
      </c>
      <c r="M128" s="20" t="s">
        <v>118</v>
      </c>
      <c r="N128" s="24" t="s">
        <v>118</v>
      </c>
      <c r="O128" s="70" t="s">
        <v>118</v>
      </c>
      <c r="P128" s="24"/>
      <c r="Q128" s="24" t="s">
        <v>118</v>
      </c>
      <c r="R128" s="70" t="s">
        <v>118</v>
      </c>
      <c r="S128" s="33" t="s">
        <v>1461</v>
      </c>
      <c r="T128" s="33">
        <v>11660</v>
      </c>
      <c r="U128" s="33">
        <v>14.59</v>
      </c>
      <c r="V128" s="33" t="e">
        <v>#VALUE!</v>
      </c>
      <c r="W128" s="33"/>
      <c r="X128" s="24"/>
      <c r="Y128" s="20" t="s">
        <v>118</v>
      </c>
      <c r="Z128" s="20" t="s">
        <v>118</v>
      </c>
      <c r="AA128" s="20" t="s">
        <v>118</v>
      </c>
      <c r="AB128" s="20" t="s">
        <v>118</v>
      </c>
      <c r="AC128" s="20" t="s">
        <v>118</v>
      </c>
      <c r="AD128" s="20" t="s">
        <v>662</v>
      </c>
      <c r="AE128" s="20" t="s">
        <v>127</v>
      </c>
      <c r="AF128" s="20" t="s">
        <v>116</v>
      </c>
      <c r="AG128" s="20" t="e">
        <v>#N/A</v>
      </c>
      <c r="AH128" s="25">
        <v>59365.22851851851</v>
      </c>
      <c r="AI128" s="25">
        <v>57269.527345679009</v>
      </c>
      <c r="AJ128" s="25">
        <v>55112.031246913575</v>
      </c>
      <c r="AK128" s="25">
        <v>52190.81738271605</v>
      </c>
      <c r="AL128" s="25">
        <v>48647.296876543202</v>
      </c>
      <c r="AM128" s="25">
        <v>100</v>
      </c>
      <c r="AN128" s="25">
        <v>100</v>
      </c>
      <c r="AO128" s="25">
        <v>100</v>
      </c>
      <c r="AP128" s="25">
        <v>100</v>
      </c>
      <c r="AQ128" s="25">
        <v>100</v>
      </c>
      <c r="AR128" s="25">
        <v>81</v>
      </c>
      <c r="AS128" s="25">
        <v>81</v>
      </c>
      <c r="AT128" s="25">
        <v>81</v>
      </c>
      <c r="AU128" s="25">
        <v>81</v>
      </c>
      <c r="AV128" s="25">
        <v>81</v>
      </c>
      <c r="AW128" s="25">
        <v>48085.835099999997</v>
      </c>
      <c r="AX128" s="25">
        <v>46388.317150000003</v>
      </c>
      <c r="AY128" s="25">
        <v>44640.745309999998</v>
      </c>
      <c r="AZ128" s="25">
        <v>42274.562080000003</v>
      </c>
      <c r="BA128" s="25">
        <v>39404.310469999997</v>
      </c>
      <c r="BB128" s="25">
        <v>59365.22851851851</v>
      </c>
      <c r="BC128" s="25">
        <v>57269.527345679009</v>
      </c>
      <c r="BD128" s="25">
        <v>55112.031246913575</v>
      </c>
      <c r="BE128" s="25">
        <v>52190.81738271605</v>
      </c>
      <c r="BF128" s="25">
        <v>48647.296876543202</v>
      </c>
      <c r="BG128" s="20"/>
      <c r="BH128" s="26">
        <v>0</v>
      </c>
      <c r="BI128" s="26">
        <v>0</v>
      </c>
      <c r="BJ128" s="26">
        <v>117.42729882601169</v>
      </c>
      <c r="BK128" s="26">
        <v>117.42729882601169</v>
      </c>
      <c r="BL128" s="26"/>
      <c r="BM128" s="20"/>
      <c r="BN128" s="60">
        <v>117.42729882601169</v>
      </c>
      <c r="BO128" s="20"/>
      <c r="BP128" s="20">
        <v>3</v>
      </c>
      <c r="BQ128" s="20">
        <v>12</v>
      </c>
      <c r="BR128" s="20">
        <v>0</v>
      </c>
      <c r="BS128" s="20">
        <v>4.5</v>
      </c>
      <c r="BT128" s="20">
        <v>0</v>
      </c>
      <c r="BU128" s="20">
        <v>0</v>
      </c>
      <c r="BV128" s="20">
        <v>1</v>
      </c>
      <c r="BW128" s="20">
        <v>1</v>
      </c>
      <c r="BX128" s="20">
        <v>0</v>
      </c>
      <c r="BY128" s="20">
        <v>0</v>
      </c>
      <c r="BZ128" s="20">
        <v>0</v>
      </c>
      <c r="CA128" s="20" t="s">
        <v>118</v>
      </c>
      <c r="CB128" s="20">
        <v>0</v>
      </c>
      <c r="CC128" s="20">
        <v>0</v>
      </c>
      <c r="CD128" s="20">
        <v>0</v>
      </c>
      <c r="CE128" s="20">
        <v>0</v>
      </c>
      <c r="CF128" s="20">
        <v>0</v>
      </c>
      <c r="CG128" s="20">
        <v>0</v>
      </c>
      <c r="CH128" s="20">
        <v>0</v>
      </c>
      <c r="CI128" s="20">
        <v>0</v>
      </c>
      <c r="CJ128" s="20">
        <v>0</v>
      </c>
      <c r="CK128" s="20"/>
      <c r="CL128" s="1" t="e">
        <v>#VALUE!</v>
      </c>
      <c r="CM128" t="e">
        <v>#VALUE!</v>
      </c>
      <c r="CN128" t="e">
        <v>#VALUE!</v>
      </c>
      <c r="CO128" s="1" t="e">
        <v>#VALUE!</v>
      </c>
      <c r="CP128" s="1" t="e">
        <v>#VALUE!</v>
      </c>
      <c r="CQ128" t="e">
        <v>#VALUE!</v>
      </c>
      <c r="CS128" s="33" t="s">
        <v>1544</v>
      </c>
    </row>
    <row r="129" spans="1:97">
      <c r="A129" s="20" t="s">
        <v>102</v>
      </c>
      <c r="B129" s="20" t="s">
        <v>123</v>
      </c>
      <c r="C129" s="20" t="s">
        <v>102</v>
      </c>
      <c r="D129" s="20" t="s">
        <v>663</v>
      </c>
      <c r="E129" s="21" t="s">
        <v>256</v>
      </c>
      <c r="F129" s="22" t="s">
        <v>664</v>
      </c>
      <c r="G129" s="28" t="s">
        <v>665</v>
      </c>
      <c r="H129" s="20" t="s">
        <v>118</v>
      </c>
      <c r="I129" s="20" t="s">
        <v>118</v>
      </c>
      <c r="J129" s="20" t="s">
        <v>118</v>
      </c>
      <c r="K129" s="20" t="s">
        <v>118</v>
      </c>
      <c r="L129" s="20" t="s">
        <v>118</v>
      </c>
      <c r="M129" s="20" t="s">
        <v>118</v>
      </c>
      <c r="N129" s="24" t="s">
        <v>118</v>
      </c>
      <c r="O129" s="70" t="s">
        <v>118</v>
      </c>
      <c r="P129" s="24"/>
      <c r="Q129" s="24" t="s">
        <v>118</v>
      </c>
      <c r="R129" s="70" t="s">
        <v>118</v>
      </c>
      <c r="S129" s="33">
        <v>0</v>
      </c>
      <c r="T129" s="33">
        <v>377.06</v>
      </c>
      <c r="U129" s="33">
        <v>0</v>
      </c>
      <c r="V129" s="33" t="e">
        <v>#VALUE!</v>
      </c>
      <c r="W129" s="33"/>
      <c r="X129" s="24"/>
      <c r="Y129" s="20" t="s">
        <v>118</v>
      </c>
      <c r="Z129" s="20" t="s">
        <v>118</v>
      </c>
      <c r="AA129" s="20" t="s">
        <v>118</v>
      </c>
      <c r="AB129" s="20" t="s">
        <v>118</v>
      </c>
      <c r="AC129" s="20" t="s">
        <v>118</v>
      </c>
      <c r="AD129" s="20" t="s">
        <v>665</v>
      </c>
      <c r="AE129" s="20" t="s">
        <v>127</v>
      </c>
      <c r="AF129" s="20" t="s">
        <v>116</v>
      </c>
      <c r="AG129" s="20" t="e">
        <v>#N/A</v>
      </c>
      <c r="AH129" s="25">
        <v>77.015217280665411</v>
      </c>
      <c r="AI129" s="25">
        <v>77.267048069967771</v>
      </c>
      <c r="AJ129" s="25">
        <v>77.545164659348487</v>
      </c>
      <c r="AK129" s="25">
        <v>77.836249385169808</v>
      </c>
      <c r="AL129" s="25">
        <v>78.135272893877783</v>
      </c>
      <c r="AM129" s="25">
        <v>-0.91693999999999998</v>
      </c>
      <c r="AN129" s="25">
        <v>-0.91242000000000001</v>
      </c>
      <c r="AO129" s="25">
        <v>-0.90003999999999995</v>
      </c>
      <c r="AP129" s="25">
        <v>-0.88551999999999997</v>
      </c>
      <c r="AQ129" s="25">
        <v>-0.87304999999999999</v>
      </c>
      <c r="AR129" s="25">
        <v>60</v>
      </c>
      <c r="AS129" s="25">
        <v>70</v>
      </c>
      <c r="AT129" s="25">
        <v>80</v>
      </c>
      <c r="AU129" s="25">
        <v>90</v>
      </c>
      <c r="AV129" s="25">
        <v>100</v>
      </c>
      <c r="AW129" s="25">
        <v>-0.42370999999999998</v>
      </c>
      <c r="AX129" s="25">
        <v>-0.49349999999999999</v>
      </c>
      <c r="AY129" s="25">
        <v>-0.55835000000000001</v>
      </c>
      <c r="AZ129" s="25">
        <v>-0.62033000000000005</v>
      </c>
      <c r="BA129" s="25">
        <v>-0.68215999999999999</v>
      </c>
      <c r="BB129" s="25">
        <v>-0.70618333333333327</v>
      </c>
      <c r="BC129" s="25">
        <v>-0.70500000000000007</v>
      </c>
      <c r="BD129" s="25">
        <v>-0.69793749999999999</v>
      </c>
      <c r="BE129" s="25">
        <v>-0.68925555555555562</v>
      </c>
      <c r="BF129" s="25">
        <v>-0.68215999999999999</v>
      </c>
      <c r="BG129" s="20"/>
      <c r="BH129" s="26">
        <v>0</v>
      </c>
      <c r="BI129" s="26">
        <v>0</v>
      </c>
      <c r="BJ129" s="26">
        <v>0</v>
      </c>
      <c r="BK129" s="26">
        <v>0</v>
      </c>
      <c r="BL129" s="26"/>
      <c r="BM129" s="20"/>
      <c r="BN129" s="60">
        <v>0</v>
      </c>
      <c r="BO129" s="20"/>
      <c r="BP129" s="20">
        <v>4.5</v>
      </c>
      <c r="BQ129" s="20">
        <v>7.5</v>
      </c>
      <c r="BR129" s="20">
        <v>0</v>
      </c>
      <c r="BS129" s="20">
        <v>0</v>
      </c>
      <c r="BT129" s="20">
        <v>6</v>
      </c>
      <c r="BU129" s="20">
        <v>0</v>
      </c>
      <c r="BV129" s="20">
        <v>0.75</v>
      </c>
      <c r="BW129" s="20">
        <v>0.75</v>
      </c>
      <c r="BX129" s="20">
        <v>0</v>
      </c>
      <c r="BY129" s="20">
        <v>0</v>
      </c>
      <c r="BZ129" s="20">
        <v>0</v>
      </c>
      <c r="CA129" s="20" t="s">
        <v>118</v>
      </c>
      <c r="CB129" s="20">
        <v>0</v>
      </c>
      <c r="CC129" s="20">
        <v>0</v>
      </c>
      <c r="CD129" s="20">
        <v>0</v>
      </c>
      <c r="CE129" s="20">
        <v>0</v>
      </c>
      <c r="CF129" s="20">
        <v>0</v>
      </c>
      <c r="CG129" s="20">
        <v>0</v>
      </c>
      <c r="CH129" s="20">
        <v>0</v>
      </c>
      <c r="CI129" s="20">
        <v>0</v>
      </c>
      <c r="CJ129" s="20">
        <v>0</v>
      </c>
      <c r="CK129" s="20"/>
      <c r="CL129" s="1" t="e">
        <v>#VALUE!</v>
      </c>
      <c r="CM129" t="e">
        <v>#VALUE!</v>
      </c>
      <c r="CN129" t="e">
        <v>#VALUE!</v>
      </c>
      <c r="CO129" s="1" t="e">
        <v>#VALUE!</v>
      </c>
      <c r="CP129" s="1" t="e">
        <v>#VALUE!</v>
      </c>
      <c r="CQ129" t="e">
        <v>#VALUE!</v>
      </c>
      <c r="CS129" s="33" t="s">
        <v>1538</v>
      </c>
    </row>
    <row r="130" spans="1:97">
      <c r="A130" s="20" t="s">
        <v>123</v>
      </c>
      <c r="B130" s="20" t="s">
        <v>123</v>
      </c>
      <c r="C130" s="20" t="s">
        <v>102</v>
      </c>
      <c r="D130" s="20">
        <v>0</v>
      </c>
      <c r="E130" s="21" t="s">
        <v>256</v>
      </c>
      <c r="F130" s="22" t="s">
        <v>666</v>
      </c>
      <c r="G130" s="28" t="s">
        <v>667</v>
      </c>
      <c r="H130" s="20" t="s">
        <v>118</v>
      </c>
      <c r="I130" s="20" t="s">
        <v>118</v>
      </c>
      <c r="J130" s="20" t="s">
        <v>118</v>
      </c>
      <c r="K130" s="20" t="s">
        <v>118</v>
      </c>
      <c r="L130" s="20" t="s">
        <v>118</v>
      </c>
      <c r="M130" s="20" t="s">
        <v>118</v>
      </c>
      <c r="N130" s="24" t="s">
        <v>118</v>
      </c>
      <c r="O130" s="70" t="s">
        <v>118</v>
      </c>
      <c r="P130" s="24"/>
      <c r="Q130" s="24" t="s">
        <v>118</v>
      </c>
      <c r="R130" s="70" t="s">
        <v>118</v>
      </c>
      <c r="S130" s="33">
        <v>0</v>
      </c>
      <c r="T130" s="33">
        <v>0</v>
      </c>
      <c r="U130" s="33">
        <v>0</v>
      </c>
      <c r="V130" s="33" t="e">
        <v>#VALUE!</v>
      </c>
      <c r="W130" s="33"/>
      <c r="X130" s="24"/>
      <c r="Y130" s="20" t="s">
        <v>118</v>
      </c>
      <c r="Z130" s="20" t="s">
        <v>118</v>
      </c>
      <c r="AA130" s="20" t="s">
        <v>118</v>
      </c>
      <c r="AB130" s="20" t="s">
        <v>118</v>
      </c>
      <c r="AC130" s="20" t="s">
        <v>118</v>
      </c>
      <c r="AD130" s="20" t="s">
        <v>667</v>
      </c>
      <c r="AE130" s="20" t="s">
        <v>127</v>
      </c>
      <c r="AF130" s="20" t="s">
        <v>116</v>
      </c>
      <c r="AG130" s="20" t="e">
        <v>#N/A</v>
      </c>
      <c r="AH130" s="25">
        <v>1291067.3765</v>
      </c>
      <c r="AI130" s="25">
        <v>1307844.9072714287</v>
      </c>
      <c r="AJ130" s="25">
        <v>1326255.9362999997</v>
      </c>
      <c r="AK130" s="25">
        <v>1345807.4371444443</v>
      </c>
      <c r="AL130" s="25">
        <v>1366134.3146200001</v>
      </c>
      <c r="AM130" s="25">
        <v>100</v>
      </c>
      <c r="AN130" s="25">
        <v>100</v>
      </c>
      <c r="AO130" s="25">
        <v>100</v>
      </c>
      <c r="AP130" s="25">
        <v>100</v>
      </c>
      <c r="AQ130" s="25">
        <v>100</v>
      </c>
      <c r="AR130" s="25">
        <v>60</v>
      </c>
      <c r="AS130" s="25">
        <v>70</v>
      </c>
      <c r="AT130" s="25">
        <v>80</v>
      </c>
      <c r="AU130" s="25">
        <v>90</v>
      </c>
      <c r="AV130" s="25">
        <v>100</v>
      </c>
      <c r="AW130" s="25">
        <v>774640.42590000003</v>
      </c>
      <c r="AX130" s="25">
        <v>915491.43509000004</v>
      </c>
      <c r="AY130" s="25">
        <v>1061004.7490399999</v>
      </c>
      <c r="AZ130" s="25">
        <v>1211226.69343</v>
      </c>
      <c r="BA130" s="25">
        <v>1366134.3146200001</v>
      </c>
      <c r="BB130" s="25">
        <v>1291067.3765</v>
      </c>
      <c r="BC130" s="25">
        <v>1307844.9072714287</v>
      </c>
      <c r="BD130" s="25">
        <v>1326255.9362999997</v>
      </c>
      <c r="BE130" s="25">
        <v>1345807.4371444443</v>
      </c>
      <c r="BF130" s="25">
        <v>1366134.3146200001</v>
      </c>
      <c r="BG130" s="20"/>
      <c r="BH130" s="26">
        <v>0</v>
      </c>
      <c r="BI130" s="26">
        <v>0</v>
      </c>
      <c r="BJ130" s="26">
        <v>0</v>
      </c>
      <c r="BK130" s="26">
        <v>0</v>
      </c>
      <c r="BL130" s="26"/>
      <c r="BM130" s="20"/>
      <c r="BN130" s="60">
        <v>0</v>
      </c>
      <c r="BO130" s="20"/>
      <c r="BP130" s="20">
        <v>0</v>
      </c>
      <c r="BQ130" s="20">
        <v>0</v>
      </c>
      <c r="BR130" s="20">
        <v>0</v>
      </c>
      <c r="BS130" s="20">
        <v>0</v>
      </c>
      <c r="BT130" s="20">
        <v>0</v>
      </c>
      <c r="BU130" s="20">
        <v>0</v>
      </c>
      <c r="BV130" s="20">
        <v>0</v>
      </c>
      <c r="BW130" s="20">
        <v>0</v>
      </c>
      <c r="BX130" s="20">
        <v>2.5</v>
      </c>
      <c r="BY130" s="20">
        <v>4.5</v>
      </c>
      <c r="BZ130" s="20">
        <v>4.5</v>
      </c>
      <c r="CA130" s="20" t="s">
        <v>118</v>
      </c>
      <c r="CB130" s="20">
        <v>0</v>
      </c>
      <c r="CC130" s="20">
        <v>0</v>
      </c>
      <c r="CD130" s="20">
        <v>0</v>
      </c>
      <c r="CE130" s="20">
        <v>0</v>
      </c>
      <c r="CF130" s="20">
        <v>0</v>
      </c>
      <c r="CG130" s="20">
        <v>0</v>
      </c>
      <c r="CH130" s="20">
        <v>0</v>
      </c>
      <c r="CI130" s="20">
        <v>0</v>
      </c>
      <c r="CJ130" s="20">
        <v>0</v>
      </c>
      <c r="CK130" s="20"/>
      <c r="CL130" s="1" t="e">
        <v>#VALUE!</v>
      </c>
      <c r="CM130" t="e">
        <v>#VALUE!</v>
      </c>
      <c r="CN130" t="e">
        <v>#VALUE!</v>
      </c>
      <c r="CO130" s="1" t="e">
        <v>#VALUE!</v>
      </c>
      <c r="CP130" s="1" t="e">
        <v>#VALUE!</v>
      </c>
      <c r="CQ130" t="e">
        <v>#VALUE!</v>
      </c>
      <c r="CS130" s="33" t="s">
        <v>1544</v>
      </c>
    </row>
    <row r="131" spans="1:97">
      <c r="A131" s="20" t="s">
        <v>102</v>
      </c>
      <c r="B131" s="20" t="s">
        <v>123</v>
      </c>
      <c r="C131" s="20" t="s">
        <v>102</v>
      </c>
      <c r="D131" s="20">
        <v>0</v>
      </c>
      <c r="E131" s="21" t="s">
        <v>256</v>
      </c>
      <c r="F131" s="22" t="s">
        <v>668</v>
      </c>
      <c r="G131" s="28" t="s">
        <v>669</v>
      </c>
      <c r="H131" s="20" t="s">
        <v>118</v>
      </c>
      <c r="I131" s="20" t="s">
        <v>118</v>
      </c>
      <c r="J131" s="20" t="s">
        <v>118</v>
      </c>
      <c r="K131" s="20" t="s">
        <v>118</v>
      </c>
      <c r="L131" s="20" t="s">
        <v>118</v>
      </c>
      <c r="M131" s="20" t="s">
        <v>118</v>
      </c>
      <c r="N131" s="24" t="s">
        <v>118</v>
      </c>
      <c r="O131" s="70" t="s">
        <v>118</v>
      </c>
      <c r="P131" s="24"/>
      <c r="Q131" s="24" t="s">
        <v>118</v>
      </c>
      <c r="R131" s="70" t="s">
        <v>118</v>
      </c>
      <c r="S131" s="33">
        <v>0</v>
      </c>
      <c r="T131" s="33">
        <v>0</v>
      </c>
      <c r="U131" s="33">
        <v>0</v>
      </c>
      <c r="V131" s="33" t="e">
        <v>#VALUE!</v>
      </c>
      <c r="W131" s="33"/>
      <c r="X131" s="24"/>
      <c r="Y131" s="20" t="s">
        <v>118</v>
      </c>
      <c r="Z131" s="20" t="s">
        <v>118</v>
      </c>
      <c r="AA131" s="20" t="s">
        <v>118</v>
      </c>
      <c r="AB131" s="20" t="s">
        <v>118</v>
      </c>
      <c r="AC131" s="20" t="s">
        <v>118</v>
      </c>
      <c r="AD131" s="20" t="s">
        <v>669</v>
      </c>
      <c r="AE131" s="20" t="s">
        <v>127</v>
      </c>
      <c r="AF131" s="20" t="s">
        <v>116</v>
      </c>
      <c r="AG131" s="20" t="s">
        <v>670</v>
      </c>
      <c r="AH131" s="25">
        <v>186816.22491666666</v>
      </c>
      <c r="AI131" s="25">
        <v>189176.92997142856</v>
      </c>
      <c r="AJ131" s="25">
        <v>175393.33168749997</v>
      </c>
      <c r="AK131" s="25">
        <v>169611.9889</v>
      </c>
      <c r="AL131" s="25">
        <v>169644.17327999999</v>
      </c>
      <c r="AM131" s="25">
        <v>100</v>
      </c>
      <c r="AN131" s="25">
        <v>100</v>
      </c>
      <c r="AO131" s="25">
        <v>100</v>
      </c>
      <c r="AP131" s="25">
        <v>100</v>
      </c>
      <c r="AQ131" s="25">
        <v>100</v>
      </c>
      <c r="AR131" s="25">
        <v>60</v>
      </c>
      <c r="AS131" s="25">
        <v>70</v>
      </c>
      <c r="AT131" s="25">
        <v>80</v>
      </c>
      <c r="AU131" s="25">
        <v>90</v>
      </c>
      <c r="AV131" s="25">
        <v>100</v>
      </c>
      <c r="AW131" s="25">
        <v>112089.73495</v>
      </c>
      <c r="AX131" s="25">
        <v>132423.85097999999</v>
      </c>
      <c r="AY131" s="25">
        <v>140314.66535</v>
      </c>
      <c r="AZ131" s="25">
        <v>152650.79001</v>
      </c>
      <c r="BA131" s="25">
        <v>169644.17327999999</v>
      </c>
      <c r="BB131" s="25">
        <v>186816.22491666666</v>
      </c>
      <c r="BC131" s="25">
        <v>189176.92997142856</v>
      </c>
      <c r="BD131" s="25">
        <v>175393.33168749997</v>
      </c>
      <c r="BE131" s="25">
        <v>169611.9889</v>
      </c>
      <c r="BF131" s="25">
        <v>169644.17327999999</v>
      </c>
      <c r="BG131" s="20"/>
      <c r="BH131" s="26">
        <v>0</v>
      </c>
      <c r="BI131" s="26">
        <v>0</v>
      </c>
      <c r="BJ131" s="26">
        <v>0</v>
      </c>
      <c r="BK131" s="26">
        <v>0</v>
      </c>
      <c r="BL131" s="26">
        <v>233</v>
      </c>
      <c r="BM131" s="20" t="s">
        <v>671</v>
      </c>
      <c r="BN131" s="60">
        <v>233</v>
      </c>
      <c r="BO131" s="20"/>
      <c r="BP131" s="20">
        <v>4.5</v>
      </c>
      <c r="BQ131" s="20">
        <v>7.5</v>
      </c>
      <c r="BR131" s="20">
        <v>0</v>
      </c>
      <c r="BS131" s="20">
        <v>0</v>
      </c>
      <c r="BT131" s="20">
        <v>6</v>
      </c>
      <c r="BU131" s="20">
        <v>0</v>
      </c>
      <c r="BV131" s="20">
        <v>0.75</v>
      </c>
      <c r="BW131" s="20">
        <v>0.75</v>
      </c>
      <c r="BX131" s="20">
        <v>0</v>
      </c>
      <c r="BY131" s="20">
        <v>0</v>
      </c>
      <c r="BZ131" s="20">
        <v>0</v>
      </c>
      <c r="CA131" s="20" t="s">
        <v>118</v>
      </c>
      <c r="CB131" s="20">
        <v>0</v>
      </c>
      <c r="CC131" s="20">
        <v>0</v>
      </c>
      <c r="CD131" s="20">
        <v>0</v>
      </c>
      <c r="CE131" s="20">
        <v>0</v>
      </c>
      <c r="CF131" s="20">
        <v>0</v>
      </c>
      <c r="CG131" s="20">
        <v>0</v>
      </c>
      <c r="CH131" s="20">
        <v>0</v>
      </c>
      <c r="CI131" s="20">
        <v>0</v>
      </c>
      <c r="CJ131" s="20">
        <v>0</v>
      </c>
      <c r="CK131" s="20"/>
      <c r="CL131" s="1" t="e">
        <v>#VALUE!</v>
      </c>
      <c r="CM131" t="e">
        <v>#VALUE!</v>
      </c>
      <c r="CN131" t="e">
        <v>#VALUE!</v>
      </c>
      <c r="CO131" s="1" t="e">
        <v>#VALUE!</v>
      </c>
      <c r="CP131" s="1" t="e">
        <v>#VALUE!</v>
      </c>
      <c r="CQ131" t="e">
        <v>#VALUE!</v>
      </c>
      <c r="CS131" s="33">
        <v>0</v>
      </c>
    </row>
    <row r="132" spans="1:97">
      <c r="A132" s="20" t="s">
        <v>102</v>
      </c>
      <c r="B132" s="20" t="s">
        <v>123</v>
      </c>
      <c r="C132" s="20" t="s">
        <v>102</v>
      </c>
      <c r="D132" s="20">
        <v>0</v>
      </c>
      <c r="E132" s="21" t="s">
        <v>256</v>
      </c>
      <c r="F132" s="22" t="s">
        <v>672</v>
      </c>
      <c r="G132" s="23" t="s">
        <v>673</v>
      </c>
      <c r="H132" s="20" t="s">
        <v>118</v>
      </c>
      <c r="I132" s="20" t="s">
        <v>118</v>
      </c>
      <c r="J132" s="20" t="s">
        <v>118</v>
      </c>
      <c r="K132" s="20" t="s">
        <v>118</v>
      </c>
      <c r="L132" s="20" t="s">
        <v>118</v>
      </c>
      <c r="M132" s="20" t="s">
        <v>118</v>
      </c>
      <c r="N132" s="24" t="s">
        <v>118</v>
      </c>
      <c r="O132" s="70" t="s">
        <v>118</v>
      </c>
      <c r="P132" s="24"/>
      <c r="Q132" s="24" t="s">
        <v>118</v>
      </c>
      <c r="R132" s="70" t="s">
        <v>118</v>
      </c>
      <c r="S132" s="33">
        <v>0</v>
      </c>
      <c r="T132" s="33">
        <v>0</v>
      </c>
      <c r="U132" s="33">
        <v>0</v>
      </c>
      <c r="V132" s="33" t="e">
        <v>#VALUE!</v>
      </c>
      <c r="W132" s="33"/>
      <c r="X132" s="24"/>
      <c r="Y132" s="20" t="s">
        <v>118</v>
      </c>
      <c r="Z132" s="20" t="s">
        <v>118</v>
      </c>
      <c r="AA132" s="20" t="s">
        <v>118</v>
      </c>
      <c r="AB132" s="20" t="s">
        <v>118</v>
      </c>
      <c r="AC132" s="20" t="s">
        <v>118</v>
      </c>
      <c r="AD132" s="20" t="s">
        <v>674</v>
      </c>
      <c r="AE132" s="20" t="s">
        <v>127</v>
      </c>
      <c r="AF132" s="20" t="s">
        <v>116</v>
      </c>
      <c r="AG132" s="20" t="s">
        <v>510</v>
      </c>
      <c r="AH132" s="25">
        <v>38069.662149999996</v>
      </c>
      <c r="AI132" s="25">
        <v>12461.078914285716</v>
      </c>
      <c r="AJ132" s="25">
        <v>12727.5445375</v>
      </c>
      <c r="AK132" s="25">
        <v>12861.44721111111</v>
      </c>
      <c r="AL132" s="25">
        <v>13013.704900000001</v>
      </c>
      <c r="AM132" s="25">
        <v>100</v>
      </c>
      <c r="AN132" s="25">
        <v>100</v>
      </c>
      <c r="AO132" s="25">
        <v>100</v>
      </c>
      <c r="AP132" s="25">
        <v>100</v>
      </c>
      <c r="AQ132" s="25">
        <v>100</v>
      </c>
      <c r="AR132" s="25">
        <v>60</v>
      </c>
      <c r="AS132" s="25">
        <v>70</v>
      </c>
      <c r="AT132" s="25">
        <v>80</v>
      </c>
      <c r="AU132" s="25">
        <v>90</v>
      </c>
      <c r="AV132" s="25">
        <v>100</v>
      </c>
      <c r="AW132" s="25">
        <v>22841.797289999999</v>
      </c>
      <c r="AX132" s="25">
        <v>8722.7552400000004</v>
      </c>
      <c r="AY132" s="25">
        <v>10182.03563</v>
      </c>
      <c r="AZ132" s="25">
        <v>11575.30249</v>
      </c>
      <c r="BA132" s="25">
        <v>13013.704900000001</v>
      </c>
      <c r="BB132" s="25">
        <v>38069.662149999996</v>
      </c>
      <c r="BC132" s="25">
        <v>12461.078914285716</v>
      </c>
      <c r="BD132" s="25">
        <v>12727.5445375</v>
      </c>
      <c r="BE132" s="25">
        <v>12861.44721111111</v>
      </c>
      <c r="BF132" s="25">
        <v>13013.704900000001</v>
      </c>
      <c r="BG132" s="20"/>
      <c r="BH132" s="26">
        <v>0</v>
      </c>
      <c r="BI132" s="26">
        <v>0</v>
      </c>
      <c r="BJ132" s="26">
        <v>0</v>
      </c>
      <c r="BK132" s="26">
        <v>0</v>
      </c>
      <c r="BL132" s="26">
        <v>33.769999999999996</v>
      </c>
      <c r="BM132" s="20" t="s">
        <v>675</v>
      </c>
      <c r="BN132" s="60">
        <v>33.769999999999996</v>
      </c>
      <c r="BO132" s="20"/>
      <c r="BP132" s="20">
        <v>6</v>
      </c>
      <c r="BQ132" s="20">
        <v>6</v>
      </c>
      <c r="BR132" s="20">
        <v>0</v>
      </c>
      <c r="BS132" s="20">
        <v>4</v>
      </c>
      <c r="BT132" s="20">
        <v>4</v>
      </c>
      <c r="BU132" s="20">
        <v>0.44999999999999996</v>
      </c>
      <c r="BV132" s="20">
        <v>1</v>
      </c>
      <c r="BW132" s="20">
        <v>1</v>
      </c>
      <c r="BX132" s="20">
        <v>0</v>
      </c>
      <c r="BY132" s="20">
        <v>0</v>
      </c>
      <c r="BZ132" s="20">
        <v>0</v>
      </c>
      <c r="CA132" s="20" t="s">
        <v>118</v>
      </c>
      <c r="CB132" s="20">
        <v>0</v>
      </c>
      <c r="CC132" s="20">
        <v>0</v>
      </c>
      <c r="CD132" s="20">
        <v>0</v>
      </c>
      <c r="CE132" s="20">
        <v>0</v>
      </c>
      <c r="CF132" s="20">
        <v>0</v>
      </c>
      <c r="CG132" s="20">
        <v>0</v>
      </c>
      <c r="CH132" s="20">
        <v>0</v>
      </c>
      <c r="CI132" s="20">
        <v>0</v>
      </c>
      <c r="CJ132" s="20">
        <v>0</v>
      </c>
      <c r="CK132" s="20"/>
      <c r="CL132" s="1" t="e">
        <v>#VALUE!</v>
      </c>
      <c r="CM132" t="e">
        <v>#VALUE!</v>
      </c>
      <c r="CN132" t="e">
        <v>#VALUE!</v>
      </c>
      <c r="CO132" s="1" t="e">
        <v>#VALUE!</v>
      </c>
      <c r="CP132" s="1" t="e">
        <v>#VALUE!</v>
      </c>
      <c r="CQ132" t="e">
        <v>#VALUE!</v>
      </c>
      <c r="CS132" s="33">
        <v>0</v>
      </c>
    </row>
    <row r="133" spans="1:97">
      <c r="A133" s="20" t="s">
        <v>123</v>
      </c>
      <c r="B133" s="20" t="s">
        <v>123</v>
      </c>
      <c r="C133" s="20" t="s">
        <v>102</v>
      </c>
      <c r="D133" s="20">
        <v>0</v>
      </c>
      <c r="E133" s="21" t="s">
        <v>256</v>
      </c>
      <c r="F133" s="22" t="s">
        <v>676</v>
      </c>
      <c r="G133" s="28" t="s">
        <v>677</v>
      </c>
      <c r="H133" s="20" t="s">
        <v>118</v>
      </c>
      <c r="I133" s="20" t="s">
        <v>118</v>
      </c>
      <c r="J133" s="20" t="s">
        <v>118</v>
      </c>
      <c r="K133" s="20" t="s">
        <v>118</v>
      </c>
      <c r="L133" s="20" t="s">
        <v>118</v>
      </c>
      <c r="M133" s="20" t="s">
        <v>118</v>
      </c>
      <c r="N133" s="24" t="s">
        <v>118</v>
      </c>
      <c r="O133" s="70" t="s">
        <v>118</v>
      </c>
      <c r="P133" s="24"/>
      <c r="Q133" s="24" t="s">
        <v>118</v>
      </c>
      <c r="R133" s="70" t="s">
        <v>118</v>
      </c>
      <c r="S133" s="33">
        <v>0</v>
      </c>
      <c r="T133" s="33">
        <v>0</v>
      </c>
      <c r="U133" s="33">
        <v>0</v>
      </c>
      <c r="V133" s="33" t="e">
        <v>#VALUE!</v>
      </c>
      <c r="W133" s="33"/>
      <c r="X133" s="24"/>
      <c r="Y133" s="20" t="s">
        <v>118</v>
      </c>
      <c r="Z133" s="20" t="s">
        <v>118</v>
      </c>
      <c r="AA133" s="20" t="s">
        <v>118</v>
      </c>
      <c r="AB133" s="20" t="s">
        <v>118</v>
      </c>
      <c r="AC133" s="20" t="s">
        <v>118</v>
      </c>
      <c r="AD133" s="20">
        <v>0</v>
      </c>
      <c r="AE133" s="20">
        <v>0</v>
      </c>
      <c r="AF133" s="20" t="s">
        <v>656</v>
      </c>
      <c r="AG133" s="20" t="e">
        <v>#N/A</v>
      </c>
      <c r="AH133" s="25" t="s">
        <v>118</v>
      </c>
      <c r="AI133" s="25" t="s">
        <v>118</v>
      </c>
      <c r="AJ133" s="25" t="s">
        <v>118</v>
      </c>
      <c r="AK133" s="25" t="s">
        <v>118</v>
      </c>
      <c r="AL133" s="25" t="s">
        <v>118</v>
      </c>
      <c r="AM133" s="25" t="s">
        <v>118</v>
      </c>
      <c r="AN133" s="25" t="s">
        <v>118</v>
      </c>
      <c r="AO133" s="25" t="s">
        <v>118</v>
      </c>
      <c r="AP133" s="25" t="s">
        <v>118</v>
      </c>
      <c r="AQ133" s="25" t="s">
        <v>118</v>
      </c>
      <c r="AR133" s="25" t="s">
        <v>118</v>
      </c>
      <c r="AS133" s="25" t="s">
        <v>118</v>
      </c>
      <c r="AT133" s="25" t="s">
        <v>118</v>
      </c>
      <c r="AU133" s="25" t="s">
        <v>118</v>
      </c>
      <c r="AV133" s="25" t="s">
        <v>118</v>
      </c>
      <c r="AW133" s="25" t="s">
        <v>118</v>
      </c>
      <c r="AX133" s="25" t="s">
        <v>118</v>
      </c>
      <c r="AY133" s="25" t="s">
        <v>118</v>
      </c>
      <c r="AZ133" s="25" t="s">
        <v>118</v>
      </c>
      <c r="BA133" s="25" t="s">
        <v>118</v>
      </c>
      <c r="BB133" s="25" t="s">
        <v>118</v>
      </c>
      <c r="BC133" s="25" t="s">
        <v>118</v>
      </c>
      <c r="BD133" s="25" t="s">
        <v>118</v>
      </c>
      <c r="BE133" s="25" t="s">
        <v>118</v>
      </c>
      <c r="BF133" s="25" t="s">
        <v>118</v>
      </c>
      <c r="BG133" s="20"/>
      <c r="BH133" s="26" t="s">
        <v>118</v>
      </c>
      <c r="BI133" s="26" t="s">
        <v>118</v>
      </c>
      <c r="BJ133" s="26" t="s">
        <v>118</v>
      </c>
      <c r="BK133" s="26" t="s">
        <v>118</v>
      </c>
      <c r="BL133" s="26">
        <v>233</v>
      </c>
      <c r="BM133" s="20" t="s">
        <v>671</v>
      </c>
      <c r="BN133" s="60">
        <v>233</v>
      </c>
      <c r="BO133" s="20"/>
      <c r="BP133" s="20">
        <v>6</v>
      </c>
      <c r="BQ133" s="20">
        <v>6</v>
      </c>
      <c r="BR133" s="20">
        <v>0</v>
      </c>
      <c r="BS133" s="20">
        <v>4</v>
      </c>
      <c r="BT133" s="20">
        <v>4</v>
      </c>
      <c r="BU133" s="20">
        <v>0.44999999999999996</v>
      </c>
      <c r="BV133" s="20">
        <v>1</v>
      </c>
      <c r="BW133" s="20">
        <v>1</v>
      </c>
      <c r="BX133" s="20">
        <v>0</v>
      </c>
      <c r="BY133" s="20">
        <v>0</v>
      </c>
      <c r="BZ133" s="20">
        <v>0</v>
      </c>
      <c r="CA133" s="20" t="s">
        <v>118</v>
      </c>
      <c r="CB133" s="20">
        <v>0</v>
      </c>
      <c r="CC133" s="20">
        <v>0</v>
      </c>
      <c r="CD133" s="20">
        <v>0</v>
      </c>
      <c r="CE133" s="20">
        <v>0</v>
      </c>
      <c r="CF133" s="20">
        <v>0</v>
      </c>
      <c r="CG133" s="20">
        <v>0</v>
      </c>
      <c r="CH133" s="20">
        <v>0</v>
      </c>
      <c r="CI133" s="20">
        <v>0</v>
      </c>
      <c r="CJ133" s="20">
        <v>0</v>
      </c>
      <c r="CK133" s="20"/>
      <c r="CL133" s="1" t="e">
        <v>#VALUE!</v>
      </c>
      <c r="CM133" t="e">
        <v>#VALUE!</v>
      </c>
      <c r="CN133" t="e">
        <v>#VALUE!</v>
      </c>
      <c r="CO133" s="1" t="e">
        <v>#VALUE!</v>
      </c>
      <c r="CP133" s="1" t="e">
        <v>#VALUE!</v>
      </c>
      <c r="CQ133" t="e">
        <v>#VALUE!</v>
      </c>
      <c r="CS133" s="33">
        <v>0</v>
      </c>
    </row>
    <row r="134" spans="1:97">
      <c r="A134" s="20" t="s">
        <v>102</v>
      </c>
      <c r="B134" s="20" t="s">
        <v>102</v>
      </c>
      <c r="C134" s="20" t="s">
        <v>102</v>
      </c>
      <c r="D134" s="20">
        <v>0</v>
      </c>
      <c r="E134" s="21" t="s">
        <v>256</v>
      </c>
      <c r="F134" s="22" t="s">
        <v>678</v>
      </c>
      <c r="G134" s="28" t="s">
        <v>679</v>
      </c>
      <c r="H134" s="20" t="s">
        <v>523</v>
      </c>
      <c r="I134" s="20" t="s">
        <v>165</v>
      </c>
      <c r="J134" s="20" t="s">
        <v>155</v>
      </c>
      <c r="K134" s="20" t="s">
        <v>1462</v>
      </c>
      <c r="L134" s="20" t="s">
        <v>1463</v>
      </c>
      <c r="M134" s="20" t="s">
        <v>260</v>
      </c>
      <c r="N134" s="20">
        <v>10227.290322580644</v>
      </c>
      <c r="O134" s="33">
        <v>1.0227290322580644</v>
      </c>
      <c r="P134" s="20"/>
      <c r="Q134" s="20">
        <v>1046900</v>
      </c>
      <c r="R134" s="33">
        <v>104.69</v>
      </c>
      <c r="S134" s="33">
        <v>0</v>
      </c>
      <c r="T134" s="33">
        <v>0</v>
      </c>
      <c r="U134" s="33">
        <v>0</v>
      </c>
      <c r="V134" s="33" t="b">
        <v>0</v>
      </c>
      <c r="W134" s="33"/>
      <c r="X134" s="20"/>
      <c r="Y134" s="20" t="s">
        <v>118</v>
      </c>
      <c r="Z134" s="20" t="s">
        <v>295</v>
      </c>
      <c r="AA134" s="20" t="s">
        <v>148</v>
      </c>
      <c r="AB134" s="20" t="s">
        <v>118</v>
      </c>
      <c r="AC134" s="20">
        <v>102.36337944651565</v>
      </c>
      <c r="AD134" s="20" t="s">
        <v>679</v>
      </c>
      <c r="AE134" s="20" t="s">
        <v>127</v>
      </c>
      <c r="AF134" s="20" t="s">
        <v>116</v>
      </c>
      <c r="AG134" s="20" t="s">
        <v>510</v>
      </c>
      <c r="AH134" s="25">
        <v>1676397</v>
      </c>
      <c r="AI134" s="25">
        <v>1692615</v>
      </c>
      <c r="AJ134" s="25">
        <v>1710296.625</v>
      </c>
      <c r="AK134" s="25">
        <v>1729004.7499999998</v>
      </c>
      <c r="AL134" s="25">
        <v>1748435.25</v>
      </c>
      <c r="AM134" s="25">
        <v>100</v>
      </c>
      <c r="AN134" s="25">
        <v>100</v>
      </c>
      <c r="AO134" s="25">
        <v>100</v>
      </c>
      <c r="AP134" s="25">
        <v>100</v>
      </c>
      <c r="AQ134" s="25">
        <v>100</v>
      </c>
      <c r="AR134" s="25">
        <v>60</v>
      </c>
      <c r="AS134" s="25">
        <v>70</v>
      </c>
      <c r="AT134" s="25">
        <v>80</v>
      </c>
      <c r="AU134" s="25">
        <v>90</v>
      </c>
      <c r="AV134" s="25">
        <v>100</v>
      </c>
      <c r="AW134" s="25">
        <v>1005838.2</v>
      </c>
      <c r="AX134" s="25">
        <v>1184830.5</v>
      </c>
      <c r="AY134" s="25">
        <v>1368237.3</v>
      </c>
      <c r="AZ134" s="25">
        <v>1556104.2749999999</v>
      </c>
      <c r="BA134" s="25">
        <v>1748435.25</v>
      </c>
      <c r="BB134" s="25">
        <v>1676397</v>
      </c>
      <c r="BC134" s="25">
        <v>1692615</v>
      </c>
      <c r="BD134" s="25">
        <v>1710296.625</v>
      </c>
      <c r="BE134" s="25">
        <v>1729004.7499999998</v>
      </c>
      <c r="BF134" s="25">
        <v>1748435.25</v>
      </c>
      <c r="BG134" s="20"/>
      <c r="BH134" s="26">
        <v>11.967214888552261</v>
      </c>
      <c r="BI134" s="26">
        <v>11.967214888552261</v>
      </c>
      <c r="BJ134" s="26">
        <v>11.967214888552261</v>
      </c>
      <c r="BK134" s="26">
        <v>11.967214888552261</v>
      </c>
      <c r="BL134" s="26"/>
      <c r="BM134" s="20"/>
      <c r="BN134" s="60">
        <v>11.967214888552261</v>
      </c>
      <c r="BO134" s="20"/>
      <c r="BP134" s="20">
        <v>4.5</v>
      </c>
      <c r="BQ134" s="20">
        <v>7.5</v>
      </c>
      <c r="BR134" s="20">
        <v>0</v>
      </c>
      <c r="BS134" s="20">
        <v>0</v>
      </c>
      <c r="BT134" s="20">
        <v>6</v>
      </c>
      <c r="BU134" s="20">
        <v>0</v>
      </c>
      <c r="BV134" s="20">
        <v>0.75</v>
      </c>
      <c r="BW134" s="20">
        <v>0.75</v>
      </c>
      <c r="BX134" s="20">
        <v>0</v>
      </c>
      <c r="BY134" s="20">
        <v>0</v>
      </c>
      <c r="BZ134" s="20">
        <v>0</v>
      </c>
      <c r="CA134" s="20" t="s">
        <v>118</v>
      </c>
      <c r="CB134" s="20">
        <v>0</v>
      </c>
      <c r="CC134" s="20">
        <v>0</v>
      </c>
      <c r="CD134" s="20">
        <v>0</v>
      </c>
      <c r="CE134" s="20">
        <v>0</v>
      </c>
      <c r="CF134" s="20">
        <v>0</v>
      </c>
      <c r="CG134" s="20">
        <v>0</v>
      </c>
      <c r="CH134" s="20">
        <v>0</v>
      </c>
      <c r="CI134" s="20">
        <v>0</v>
      </c>
      <c r="CJ134" s="20">
        <v>0</v>
      </c>
      <c r="CK134" s="20"/>
      <c r="CL134" s="1">
        <v>1714499.8814903225</v>
      </c>
      <c r="CM134">
        <v>1.0227290322580644</v>
      </c>
      <c r="CN134">
        <v>175502001.93000001</v>
      </c>
      <c r="CO134" s="1">
        <v>104.69</v>
      </c>
      <c r="CP134" s="1">
        <v>114.84492999999999</v>
      </c>
      <c r="CQ134">
        <v>112.29262725282767</v>
      </c>
      <c r="CS134" s="33" t="s">
        <v>1539</v>
      </c>
    </row>
    <row r="135" spans="1:97">
      <c r="A135" s="20" t="s">
        <v>102</v>
      </c>
      <c r="B135" s="20" t="s">
        <v>123</v>
      </c>
      <c r="C135" s="20" t="s">
        <v>102</v>
      </c>
      <c r="D135" s="20">
        <v>0</v>
      </c>
      <c r="E135" s="21" t="s">
        <v>256</v>
      </c>
      <c r="F135" s="22" t="s">
        <v>680</v>
      </c>
      <c r="G135" s="28" t="s">
        <v>681</v>
      </c>
      <c r="H135" s="20" t="s">
        <v>118</v>
      </c>
      <c r="I135" s="20" t="s">
        <v>118</v>
      </c>
      <c r="J135" s="20" t="s">
        <v>118</v>
      </c>
      <c r="K135" s="20" t="s">
        <v>118</v>
      </c>
      <c r="L135" s="20" t="s">
        <v>118</v>
      </c>
      <c r="M135" s="20" t="s">
        <v>118</v>
      </c>
      <c r="N135" s="24" t="s">
        <v>118</v>
      </c>
      <c r="O135" s="70" t="s">
        <v>118</v>
      </c>
      <c r="P135" s="24"/>
      <c r="Q135" s="24" t="s">
        <v>118</v>
      </c>
      <c r="R135" s="70" t="s">
        <v>118</v>
      </c>
      <c r="S135" s="33">
        <v>0</v>
      </c>
      <c r="T135" s="33">
        <v>0</v>
      </c>
      <c r="U135" s="33">
        <v>0</v>
      </c>
      <c r="V135" s="33" t="e">
        <v>#VALUE!</v>
      </c>
      <c r="W135" s="33"/>
      <c r="X135" s="24"/>
      <c r="Y135" s="20" t="s">
        <v>118</v>
      </c>
      <c r="Z135" s="20" t="s">
        <v>118</v>
      </c>
      <c r="AA135" s="20" t="s">
        <v>118</v>
      </c>
      <c r="AB135" s="20" t="s">
        <v>118</v>
      </c>
      <c r="AC135" s="20" t="s">
        <v>118</v>
      </c>
      <c r="AD135" s="20" t="s">
        <v>681</v>
      </c>
      <c r="AE135" s="20" t="s">
        <v>127</v>
      </c>
      <c r="AF135" s="20" t="s">
        <v>116</v>
      </c>
      <c r="AG135" s="20" t="s">
        <v>516</v>
      </c>
      <c r="AH135" s="25">
        <v>1676397</v>
      </c>
      <c r="AI135" s="25">
        <v>1692615</v>
      </c>
      <c r="AJ135" s="25">
        <v>1710296.625</v>
      </c>
      <c r="AK135" s="25">
        <v>1729004.75</v>
      </c>
      <c r="AL135" s="25">
        <v>1748435.2499999998</v>
      </c>
      <c r="AM135" s="25">
        <v>100</v>
      </c>
      <c r="AN135" s="25">
        <v>100</v>
      </c>
      <c r="AO135" s="25">
        <v>100</v>
      </c>
      <c r="AP135" s="25">
        <v>100</v>
      </c>
      <c r="AQ135" s="25">
        <v>100</v>
      </c>
      <c r="AR135" s="25">
        <v>40</v>
      </c>
      <c r="AS135" s="25">
        <v>50</v>
      </c>
      <c r="AT135" s="25">
        <v>60</v>
      </c>
      <c r="AU135" s="25">
        <v>70</v>
      </c>
      <c r="AV135" s="25">
        <v>80</v>
      </c>
      <c r="AW135" s="25">
        <v>670558.80000000005</v>
      </c>
      <c r="AX135" s="25">
        <v>846307.5</v>
      </c>
      <c r="AY135" s="25">
        <v>1026177.975</v>
      </c>
      <c r="AZ135" s="25">
        <v>1210303.325</v>
      </c>
      <c r="BA135" s="25">
        <v>1398748.2</v>
      </c>
      <c r="BB135" s="25">
        <v>1676397</v>
      </c>
      <c r="BC135" s="25">
        <v>1692615</v>
      </c>
      <c r="BD135" s="25">
        <v>1710296.625</v>
      </c>
      <c r="BE135" s="25">
        <v>1729004.75</v>
      </c>
      <c r="BF135" s="25">
        <v>1748435.2499999998</v>
      </c>
      <c r="BG135" s="20"/>
      <c r="BH135" s="26">
        <v>0</v>
      </c>
      <c r="BI135" s="26">
        <v>0</v>
      </c>
      <c r="BJ135" s="26">
        <v>0</v>
      </c>
      <c r="BK135" s="26">
        <v>0</v>
      </c>
      <c r="BL135" s="26">
        <v>191.69114725979225</v>
      </c>
      <c r="BM135" s="20" t="s">
        <v>682</v>
      </c>
      <c r="BN135" s="60">
        <v>191.69114725979225</v>
      </c>
      <c r="BO135" s="20"/>
      <c r="BP135" s="20">
        <v>4.5</v>
      </c>
      <c r="BQ135" s="20">
        <v>7.5</v>
      </c>
      <c r="BR135" s="20">
        <v>0</v>
      </c>
      <c r="BS135" s="20">
        <v>0</v>
      </c>
      <c r="BT135" s="20">
        <v>6</v>
      </c>
      <c r="BU135" s="20">
        <v>0</v>
      </c>
      <c r="BV135" s="20">
        <v>0.75</v>
      </c>
      <c r="BW135" s="20">
        <v>0.75</v>
      </c>
      <c r="BX135" s="20">
        <v>0</v>
      </c>
      <c r="BY135" s="20">
        <v>0</v>
      </c>
      <c r="BZ135" s="20">
        <v>0</v>
      </c>
      <c r="CA135" s="20" t="s">
        <v>118</v>
      </c>
      <c r="CB135" s="20">
        <v>0</v>
      </c>
      <c r="CC135" s="20">
        <v>0</v>
      </c>
      <c r="CD135" s="20">
        <v>0</v>
      </c>
      <c r="CE135" s="20">
        <v>0</v>
      </c>
      <c r="CF135" s="20">
        <v>0</v>
      </c>
      <c r="CG135" s="20">
        <v>0</v>
      </c>
      <c r="CH135" s="20">
        <v>0</v>
      </c>
      <c r="CI135" s="20">
        <v>0</v>
      </c>
      <c r="CJ135" s="20">
        <v>0</v>
      </c>
      <c r="CK135" s="20"/>
      <c r="CL135" s="1" t="e">
        <v>#VALUE!</v>
      </c>
      <c r="CM135" t="e">
        <v>#VALUE!</v>
      </c>
      <c r="CN135" t="e">
        <v>#VALUE!</v>
      </c>
      <c r="CO135" s="1" t="e">
        <v>#VALUE!</v>
      </c>
      <c r="CP135" s="1" t="e">
        <v>#VALUE!</v>
      </c>
      <c r="CQ135" t="e">
        <v>#VALUE!</v>
      </c>
      <c r="CS135" s="33" t="s">
        <v>1538</v>
      </c>
    </row>
    <row r="136" spans="1:97">
      <c r="A136" s="20" t="s">
        <v>102</v>
      </c>
      <c r="B136" s="20" t="s">
        <v>123</v>
      </c>
      <c r="C136" s="20" t="s">
        <v>102</v>
      </c>
      <c r="D136" s="20">
        <v>0</v>
      </c>
      <c r="E136" s="21" t="s">
        <v>256</v>
      </c>
      <c r="F136" s="22" t="s">
        <v>683</v>
      </c>
      <c r="G136" s="28" t="s">
        <v>684</v>
      </c>
      <c r="H136" s="20" t="s">
        <v>118</v>
      </c>
      <c r="I136" s="20" t="s">
        <v>118</v>
      </c>
      <c r="J136" s="20" t="s">
        <v>118</v>
      </c>
      <c r="K136" s="20" t="s">
        <v>118</v>
      </c>
      <c r="L136" s="20" t="s">
        <v>118</v>
      </c>
      <c r="M136" s="20" t="s">
        <v>118</v>
      </c>
      <c r="N136" s="24" t="s">
        <v>118</v>
      </c>
      <c r="O136" s="70" t="s">
        <v>118</v>
      </c>
      <c r="P136" s="24"/>
      <c r="Q136" s="24" t="s">
        <v>118</v>
      </c>
      <c r="R136" s="70" t="s">
        <v>118</v>
      </c>
      <c r="S136" s="33">
        <v>0</v>
      </c>
      <c r="T136" s="33">
        <v>0</v>
      </c>
      <c r="U136" s="33">
        <v>0</v>
      </c>
      <c r="V136" s="33" t="e">
        <v>#VALUE!</v>
      </c>
      <c r="W136" s="33"/>
      <c r="X136" s="24"/>
      <c r="Y136" s="20" t="s">
        <v>118</v>
      </c>
      <c r="Z136" s="20" t="s">
        <v>118</v>
      </c>
      <c r="AA136" s="20" t="s">
        <v>118</v>
      </c>
      <c r="AB136" s="20" t="s">
        <v>118</v>
      </c>
      <c r="AC136" s="20" t="s">
        <v>118</v>
      </c>
      <c r="AD136" s="20" t="s">
        <v>684</v>
      </c>
      <c r="AE136" s="20" t="s">
        <v>127</v>
      </c>
      <c r="AF136" s="20" t="s">
        <v>116</v>
      </c>
      <c r="AG136" s="20" t="e">
        <v>#N/A</v>
      </c>
      <c r="AH136" s="25">
        <v>43623</v>
      </c>
      <c r="AI136" s="25">
        <v>43623</v>
      </c>
      <c r="AJ136" s="25">
        <v>43623</v>
      </c>
      <c r="AK136" s="25">
        <v>43622.999999999993</v>
      </c>
      <c r="AL136" s="25">
        <v>43623</v>
      </c>
      <c r="AM136" s="25">
        <v>100</v>
      </c>
      <c r="AN136" s="25">
        <v>100</v>
      </c>
      <c r="AO136" s="25">
        <v>100</v>
      </c>
      <c r="AP136" s="25">
        <v>100</v>
      </c>
      <c r="AQ136" s="25">
        <v>100</v>
      </c>
      <c r="AR136" s="25">
        <v>60</v>
      </c>
      <c r="AS136" s="25">
        <v>70</v>
      </c>
      <c r="AT136" s="25">
        <v>80</v>
      </c>
      <c r="AU136" s="25">
        <v>90</v>
      </c>
      <c r="AV136" s="25">
        <v>100</v>
      </c>
      <c r="AW136" s="25">
        <v>26173.8</v>
      </c>
      <c r="AX136" s="25">
        <v>30536.1</v>
      </c>
      <c r="AY136" s="25">
        <v>34898.400000000001</v>
      </c>
      <c r="AZ136" s="25">
        <v>39260.699999999997</v>
      </c>
      <c r="BA136" s="25">
        <v>43623</v>
      </c>
      <c r="BB136" s="25">
        <v>43623</v>
      </c>
      <c r="BC136" s="25">
        <v>43623</v>
      </c>
      <c r="BD136" s="25">
        <v>43623</v>
      </c>
      <c r="BE136" s="25">
        <v>43622.999999999993</v>
      </c>
      <c r="BF136" s="25">
        <v>43623</v>
      </c>
      <c r="BG136" s="20"/>
      <c r="BH136" s="26">
        <v>1.0271859446007356</v>
      </c>
      <c r="BI136" s="26">
        <v>1.0271859446007356</v>
      </c>
      <c r="BJ136" s="26">
        <v>1.0271859446007356</v>
      </c>
      <c r="BK136" s="26">
        <v>1.0271859446007356</v>
      </c>
      <c r="BL136" s="26"/>
      <c r="BM136" s="20"/>
      <c r="BN136" s="60">
        <v>1.0271859446007356</v>
      </c>
      <c r="BO136" s="20"/>
      <c r="BP136" s="20">
        <v>2.5</v>
      </c>
      <c r="BQ136" s="20">
        <v>2.5</v>
      </c>
      <c r="BR136" s="20">
        <v>0</v>
      </c>
      <c r="BS136" s="20">
        <v>11.25</v>
      </c>
      <c r="BT136" s="20">
        <v>5.25</v>
      </c>
      <c r="BU136" s="20">
        <v>1.5</v>
      </c>
      <c r="BV136" s="20">
        <v>1.5</v>
      </c>
      <c r="BW136" s="20">
        <v>0</v>
      </c>
      <c r="BX136" s="20">
        <v>0</v>
      </c>
      <c r="BY136" s="20">
        <v>0</v>
      </c>
      <c r="BZ136" s="20">
        <v>0</v>
      </c>
      <c r="CA136" s="20" t="s">
        <v>118</v>
      </c>
      <c r="CB136" s="20">
        <v>0</v>
      </c>
      <c r="CC136" s="20">
        <v>0</v>
      </c>
      <c r="CD136" s="20">
        <v>0</v>
      </c>
      <c r="CE136" s="20">
        <v>0</v>
      </c>
      <c r="CF136" s="20">
        <v>0</v>
      </c>
      <c r="CG136" s="20">
        <v>0</v>
      </c>
      <c r="CH136" s="20">
        <v>0</v>
      </c>
      <c r="CI136" s="20">
        <v>0</v>
      </c>
      <c r="CJ136" s="20">
        <v>0</v>
      </c>
      <c r="CK136" s="20"/>
      <c r="CL136" s="1" t="e">
        <v>#VALUE!</v>
      </c>
      <c r="CM136" t="e">
        <v>#VALUE!</v>
      </c>
      <c r="CN136" t="e">
        <v>#VALUE!</v>
      </c>
      <c r="CO136" s="1" t="e">
        <v>#VALUE!</v>
      </c>
      <c r="CP136" s="1" t="e">
        <v>#VALUE!</v>
      </c>
      <c r="CQ136" t="e">
        <v>#VALUE!</v>
      </c>
      <c r="CS136" s="33" t="s">
        <v>1538</v>
      </c>
    </row>
    <row r="137" spans="1:97">
      <c r="A137" s="20" t="s">
        <v>123</v>
      </c>
      <c r="B137" s="20" t="s">
        <v>123</v>
      </c>
      <c r="C137" s="20" t="s">
        <v>123</v>
      </c>
      <c r="D137" s="20">
        <v>0</v>
      </c>
      <c r="E137" s="21" t="s">
        <v>256</v>
      </c>
      <c r="F137" s="22" t="s">
        <v>685</v>
      </c>
      <c r="G137" s="27" t="s">
        <v>686</v>
      </c>
      <c r="H137" s="20" t="s">
        <v>118</v>
      </c>
      <c r="I137" s="20" t="s">
        <v>118</v>
      </c>
      <c r="J137" s="20" t="s">
        <v>118</v>
      </c>
      <c r="K137" s="20" t="s">
        <v>118</v>
      </c>
      <c r="L137" s="20" t="s">
        <v>118</v>
      </c>
      <c r="M137" s="20" t="s">
        <v>118</v>
      </c>
      <c r="N137" s="24" t="s">
        <v>118</v>
      </c>
      <c r="O137" s="70" t="s">
        <v>118</v>
      </c>
      <c r="P137" s="24"/>
      <c r="Q137" s="24" t="s">
        <v>118</v>
      </c>
      <c r="R137" s="70" t="s">
        <v>118</v>
      </c>
      <c r="S137" s="33" t="s">
        <v>1222</v>
      </c>
      <c r="T137" s="33">
        <v>48.72</v>
      </c>
      <c r="U137" s="33">
        <v>1.41</v>
      </c>
      <c r="V137" s="33" t="e">
        <v>#VALUE!</v>
      </c>
      <c r="W137" s="33"/>
      <c r="X137" s="24"/>
      <c r="Y137" s="20" t="s">
        <v>118</v>
      </c>
      <c r="Z137" s="20" t="s">
        <v>118</v>
      </c>
      <c r="AA137" s="20" t="s">
        <v>118</v>
      </c>
      <c r="AB137" s="20" t="s">
        <v>118</v>
      </c>
      <c r="AC137" s="20" t="s">
        <v>118</v>
      </c>
      <c r="AD137" s="20">
        <v>0</v>
      </c>
      <c r="AE137" s="20">
        <v>0</v>
      </c>
      <c r="AF137" s="20" t="s">
        <v>609</v>
      </c>
      <c r="AG137" s="20" t="e">
        <v>#N/A</v>
      </c>
      <c r="AH137" s="25" t="s">
        <v>118</v>
      </c>
      <c r="AI137" s="25" t="s">
        <v>118</v>
      </c>
      <c r="AJ137" s="25" t="s">
        <v>118</v>
      </c>
      <c r="AK137" s="25" t="s">
        <v>118</v>
      </c>
      <c r="AL137" s="25" t="s">
        <v>118</v>
      </c>
      <c r="AM137" s="25" t="s">
        <v>118</v>
      </c>
      <c r="AN137" s="25" t="s">
        <v>118</v>
      </c>
      <c r="AO137" s="25" t="s">
        <v>118</v>
      </c>
      <c r="AP137" s="25" t="s">
        <v>118</v>
      </c>
      <c r="AQ137" s="25" t="s">
        <v>118</v>
      </c>
      <c r="AR137" s="25" t="s">
        <v>118</v>
      </c>
      <c r="AS137" s="25" t="s">
        <v>118</v>
      </c>
      <c r="AT137" s="25" t="s">
        <v>118</v>
      </c>
      <c r="AU137" s="25" t="s">
        <v>118</v>
      </c>
      <c r="AV137" s="25" t="s">
        <v>118</v>
      </c>
      <c r="AW137" s="25" t="s">
        <v>118</v>
      </c>
      <c r="AX137" s="25" t="s">
        <v>118</v>
      </c>
      <c r="AY137" s="25" t="s">
        <v>118</v>
      </c>
      <c r="AZ137" s="25" t="s">
        <v>118</v>
      </c>
      <c r="BA137" s="25" t="s">
        <v>118</v>
      </c>
      <c r="BB137" s="25" t="s">
        <v>118</v>
      </c>
      <c r="BC137" s="25" t="s">
        <v>118</v>
      </c>
      <c r="BD137" s="25" t="s">
        <v>118</v>
      </c>
      <c r="BE137" s="25" t="s">
        <v>118</v>
      </c>
      <c r="BF137" s="25" t="s">
        <v>118</v>
      </c>
      <c r="BG137" s="20"/>
      <c r="BH137" s="26" t="s">
        <v>118</v>
      </c>
      <c r="BI137" s="26" t="s">
        <v>118</v>
      </c>
      <c r="BJ137" s="26" t="s">
        <v>118</v>
      </c>
      <c r="BK137" s="26" t="s">
        <v>118</v>
      </c>
      <c r="BL137" s="26"/>
      <c r="BM137" s="20"/>
      <c r="BN137" s="60">
        <v>0</v>
      </c>
      <c r="BO137" s="20"/>
      <c r="BP137" s="20" t="s">
        <v>118</v>
      </c>
      <c r="BQ137" s="20" t="s">
        <v>118</v>
      </c>
      <c r="BR137" s="20" t="s">
        <v>118</v>
      </c>
      <c r="BS137" s="20" t="s">
        <v>118</v>
      </c>
      <c r="BT137" s="20" t="s">
        <v>118</v>
      </c>
      <c r="BU137" s="20" t="s">
        <v>118</v>
      </c>
      <c r="BV137" s="20" t="s">
        <v>118</v>
      </c>
      <c r="BW137" s="20" t="s">
        <v>118</v>
      </c>
      <c r="BX137" s="20" t="s">
        <v>118</v>
      </c>
      <c r="BY137" s="20" t="s">
        <v>118</v>
      </c>
      <c r="BZ137" s="20" t="s">
        <v>118</v>
      </c>
      <c r="CA137" s="20" t="s">
        <v>118</v>
      </c>
      <c r="CB137" s="20" t="s">
        <v>118</v>
      </c>
      <c r="CC137" s="20" t="s">
        <v>118</v>
      </c>
      <c r="CD137" s="20" t="s">
        <v>118</v>
      </c>
      <c r="CE137" s="20" t="s">
        <v>118</v>
      </c>
      <c r="CF137" s="20" t="s">
        <v>118</v>
      </c>
      <c r="CG137" s="20" t="s">
        <v>118</v>
      </c>
      <c r="CH137" s="20" t="s">
        <v>118</v>
      </c>
      <c r="CI137" s="20" t="s">
        <v>118</v>
      </c>
      <c r="CJ137" s="20" t="s">
        <v>118</v>
      </c>
      <c r="CK137" s="20"/>
      <c r="CL137" s="1" t="e">
        <v>#VALUE!</v>
      </c>
      <c r="CM137" t="e">
        <v>#VALUE!</v>
      </c>
      <c r="CN137" t="e">
        <v>#VALUE!</v>
      </c>
      <c r="CO137" s="1" t="e">
        <v>#VALUE!</v>
      </c>
      <c r="CP137" s="1" t="e">
        <v>#VALUE!</v>
      </c>
      <c r="CQ137" t="e">
        <v>#VALUE!</v>
      </c>
      <c r="CS137" s="33" t="s">
        <v>1546</v>
      </c>
    </row>
    <row r="138" spans="1:97">
      <c r="A138" s="20" t="s">
        <v>123</v>
      </c>
      <c r="B138" s="20" t="s">
        <v>123</v>
      </c>
      <c r="C138" s="20" t="s">
        <v>123</v>
      </c>
      <c r="D138" s="20">
        <v>0</v>
      </c>
      <c r="E138" s="21" t="s">
        <v>256</v>
      </c>
      <c r="F138" s="22" t="s">
        <v>687</v>
      </c>
      <c r="G138" s="28" t="s">
        <v>688</v>
      </c>
      <c r="H138" s="20" t="s">
        <v>118</v>
      </c>
      <c r="I138" s="20" t="s">
        <v>118</v>
      </c>
      <c r="J138" s="20" t="s">
        <v>118</v>
      </c>
      <c r="K138" s="20" t="s">
        <v>118</v>
      </c>
      <c r="L138" s="20" t="s">
        <v>118</v>
      </c>
      <c r="M138" s="20" t="s">
        <v>118</v>
      </c>
      <c r="N138" s="24" t="s">
        <v>118</v>
      </c>
      <c r="O138" s="70" t="s">
        <v>118</v>
      </c>
      <c r="P138" s="24"/>
      <c r="Q138" s="24" t="s">
        <v>118</v>
      </c>
      <c r="R138" s="70" t="s">
        <v>118</v>
      </c>
      <c r="S138" s="33">
        <v>0</v>
      </c>
      <c r="T138" s="33">
        <v>0</v>
      </c>
      <c r="U138" s="33">
        <v>0</v>
      </c>
      <c r="V138" s="33" t="e">
        <v>#VALUE!</v>
      </c>
      <c r="W138" s="33"/>
      <c r="X138" s="24"/>
      <c r="Y138" s="20" t="s">
        <v>118</v>
      </c>
      <c r="Z138" s="20" t="s">
        <v>118</v>
      </c>
      <c r="AA138" s="20" t="s">
        <v>118</v>
      </c>
      <c r="AB138" s="20" t="s">
        <v>118</v>
      </c>
      <c r="AC138" s="20" t="s">
        <v>118</v>
      </c>
      <c r="AD138" s="20">
        <v>0</v>
      </c>
      <c r="AE138" s="20">
        <v>0</v>
      </c>
      <c r="AF138" s="20">
        <v>0</v>
      </c>
      <c r="AG138" s="20" t="s">
        <v>117</v>
      </c>
      <c r="AH138" s="25" t="s">
        <v>118</v>
      </c>
      <c r="AI138" s="25" t="s">
        <v>118</v>
      </c>
      <c r="AJ138" s="25" t="s">
        <v>118</v>
      </c>
      <c r="AK138" s="25" t="s">
        <v>118</v>
      </c>
      <c r="AL138" s="25" t="s">
        <v>118</v>
      </c>
      <c r="AM138" s="25" t="s">
        <v>118</v>
      </c>
      <c r="AN138" s="25" t="s">
        <v>118</v>
      </c>
      <c r="AO138" s="25" t="s">
        <v>118</v>
      </c>
      <c r="AP138" s="25" t="s">
        <v>118</v>
      </c>
      <c r="AQ138" s="25" t="s">
        <v>118</v>
      </c>
      <c r="AR138" s="25" t="s">
        <v>118</v>
      </c>
      <c r="AS138" s="25" t="s">
        <v>118</v>
      </c>
      <c r="AT138" s="25" t="s">
        <v>118</v>
      </c>
      <c r="AU138" s="25" t="s">
        <v>118</v>
      </c>
      <c r="AV138" s="25" t="s">
        <v>118</v>
      </c>
      <c r="AW138" s="25" t="s">
        <v>118</v>
      </c>
      <c r="AX138" s="25" t="s">
        <v>118</v>
      </c>
      <c r="AY138" s="25" t="s">
        <v>118</v>
      </c>
      <c r="AZ138" s="25" t="s">
        <v>118</v>
      </c>
      <c r="BA138" s="25" t="s">
        <v>118</v>
      </c>
      <c r="BB138" s="25" t="s">
        <v>118</v>
      </c>
      <c r="BC138" s="25" t="s">
        <v>118</v>
      </c>
      <c r="BD138" s="25" t="s">
        <v>118</v>
      </c>
      <c r="BE138" s="25" t="s">
        <v>118</v>
      </c>
      <c r="BF138" s="25" t="s">
        <v>118</v>
      </c>
      <c r="BG138" s="20"/>
      <c r="BH138" s="26" t="s">
        <v>118</v>
      </c>
      <c r="BI138" s="26" t="s">
        <v>118</v>
      </c>
      <c r="BJ138" s="26" t="s">
        <v>118</v>
      </c>
      <c r="BK138" s="26" t="s">
        <v>118</v>
      </c>
      <c r="BL138" s="26"/>
      <c r="BM138" s="20"/>
      <c r="BN138" s="60">
        <v>0</v>
      </c>
      <c r="BO138" s="20"/>
      <c r="BP138" s="20" t="s">
        <v>118</v>
      </c>
      <c r="BQ138" s="20" t="s">
        <v>118</v>
      </c>
      <c r="BR138" s="20" t="s">
        <v>118</v>
      </c>
      <c r="BS138" s="20" t="s">
        <v>118</v>
      </c>
      <c r="BT138" s="20" t="s">
        <v>118</v>
      </c>
      <c r="BU138" s="20" t="s">
        <v>118</v>
      </c>
      <c r="BV138" s="20" t="s">
        <v>118</v>
      </c>
      <c r="BW138" s="20" t="s">
        <v>118</v>
      </c>
      <c r="BX138" s="20" t="s">
        <v>118</v>
      </c>
      <c r="BY138" s="20" t="s">
        <v>118</v>
      </c>
      <c r="BZ138" s="20" t="s">
        <v>118</v>
      </c>
      <c r="CA138" s="20" t="s">
        <v>118</v>
      </c>
      <c r="CB138" s="20" t="s">
        <v>118</v>
      </c>
      <c r="CC138" s="20" t="s">
        <v>118</v>
      </c>
      <c r="CD138" s="20" t="s">
        <v>118</v>
      </c>
      <c r="CE138" s="20" t="s">
        <v>118</v>
      </c>
      <c r="CF138" s="20" t="s">
        <v>118</v>
      </c>
      <c r="CG138" s="20" t="s">
        <v>118</v>
      </c>
      <c r="CH138" s="20" t="s">
        <v>118</v>
      </c>
      <c r="CI138" s="20" t="s">
        <v>118</v>
      </c>
      <c r="CJ138" s="20" t="s">
        <v>118</v>
      </c>
      <c r="CK138" s="20"/>
      <c r="CL138" s="1" t="e">
        <v>#VALUE!</v>
      </c>
      <c r="CM138" t="e">
        <v>#VALUE!</v>
      </c>
      <c r="CN138" t="e">
        <v>#VALUE!</v>
      </c>
      <c r="CO138" s="1" t="e">
        <v>#VALUE!</v>
      </c>
      <c r="CP138" s="1" t="e">
        <v>#VALUE!</v>
      </c>
      <c r="CQ138" t="e">
        <v>#VALUE!</v>
      </c>
      <c r="CS138" s="33" t="s">
        <v>1547</v>
      </c>
    </row>
    <row r="139" spans="1:97">
      <c r="A139" s="20" t="s">
        <v>102</v>
      </c>
      <c r="B139" s="20" t="s">
        <v>123</v>
      </c>
      <c r="C139" s="20" t="s">
        <v>102</v>
      </c>
      <c r="D139" s="20">
        <v>0</v>
      </c>
      <c r="E139" s="21" t="s">
        <v>689</v>
      </c>
      <c r="F139" s="22" t="s">
        <v>690</v>
      </c>
      <c r="G139" s="28" t="s">
        <v>691</v>
      </c>
      <c r="H139" s="20" t="s">
        <v>118</v>
      </c>
      <c r="I139" s="20" t="s">
        <v>118</v>
      </c>
      <c r="J139" s="20" t="s">
        <v>118</v>
      </c>
      <c r="K139" s="20" t="s">
        <v>118</v>
      </c>
      <c r="L139" s="20" t="s">
        <v>118</v>
      </c>
      <c r="M139" s="20" t="s">
        <v>118</v>
      </c>
      <c r="N139" s="24" t="s">
        <v>118</v>
      </c>
      <c r="O139" s="70" t="s">
        <v>118</v>
      </c>
      <c r="P139" s="24"/>
      <c r="Q139" s="24" t="s">
        <v>118</v>
      </c>
      <c r="R139" s="70" t="s">
        <v>118</v>
      </c>
      <c r="S139" s="33" t="s">
        <v>1222</v>
      </c>
      <c r="T139" s="33">
        <v>85.14</v>
      </c>
      <c r="U139" s="33">
        <v>1.17</v>
      </c>
      <c r="V139" s="33" t="e">
        <v>#VALUE!</v>
      </c>
      <c r="W139" s="33"/>
      <c r="X139" s="24"/>
      <c r="Y139" s="20" t="s">
        <v>118</v>
      </c>
      <c r="Z139" s="20" t="s">
        <v>118</v>
      </c>
      <c r="AA139" s="20" t="s">
        <v>118</v>
      </c>
      <c r="AB139" s="20" t="s">
        <v>118</v>
      </c>
      <c r="AC139" s="20" t="s">
        <v>118</v>
      </c>
      <c r="AD139" s="20" t="s">
        <v>692</v>
      </c>
      <c r="AE139" s="20" t="s">
        <v>115</v>
      </c>
      <c r="AF139" s="20">
        <v>0</v>
      </c>
      <c r="AG139" s="33" t="s">
        <v>117</v>
      </c>
      <c r="AH139" s="30">
        <v>2573730.4292299999</v>
      </c>
      <c r="AI139" s="30">
        <v>2580425.4097099998</v>
      </c>
      <c r="AJ139" s="30">
        <v>2665242.6715199999</v>
      </c>
      <c r="AK139" s="30">
        <v>2761824.44257</v>
      </c>
      <c r="AL139" s="30">
        <v>2716542.2052199999</v>
      </c>
      <c r="AM139" s="30">
        <v>100</v>
      </c>
      <c r="AN139" s="30">
        <v>100</v>
      </c>
      <c r="AO139" s="30">
        <v>100</v>
      </c>
      <c r="AP139" s="30">
        <v>100</v>
      </c>
      <c r="AQ139" s="30">
        <v>100</v>
      </c>
      <c r="AR139" s="30">
        <v>95</v>
      </c>
      <c r="AS139" s="30">
        <v>95</v>
      </c>
      <c r="AT139" s="30">
        <v>95</v>
      </c>
      <c r="AU139" s="30">
        <v>95</v>
      </c>
      <c r="AV139" s="30">
        <v>95</v>
      </c>
      <c r="AW139" s="30">
        <v>2445043.9077684996</v>
      </c>
      <c r="AX139" s="30">
        <v>2451404.1392244999</v>
      </c>
      <c r="AY139" s="30">
        <v>2531980.5379439997</v>
      </c>
      <c r="AZ139" s="30">
        <v>2623733.2204414997</v>
      </c>
      <c r="BA139" s="30">
        <v>2580715.0949589997</v>
      </c>
      <c r="BB139" s="30">
        <v>2573730.4292299999</v>
      </c>
      <c r="BC139" s="30">
        <v>2580425.4097099998</v>
      </c>
      <c r="BD139" s="30">
        <v>2665242.6715199999</v>
      </c>
      <c r="BE139" s="30">
        <v>2761824.44257</v>
      </c>
      <c r="BF139" s="30">
        <v>2716542.2052199999</v>
      </c>
      <c r="BG139" s="20"/>
      <c r="BH139" s="26" t="s">
        <v>118</v>
      </c>
      <c r="BI139" s="26" t="s">
        <v>118</v>
      </c>
      <c r="BJ139" s="26" t="s">
        <v>118</v>
      </c>
      <c r="BK139" s="26" t="s">
        <v>118</v>
      </c>
      <c r="BL139" s="26">
        <v>43.969043402402072</v>
      </c>
      <c r="BM139" s="20" t="s">
        <v>693</v>
      </c>
      <c r="BN139" s="60">
        <v>43.969043402402072</v>
      </c>
      <c r="BO139" s="20"/>
      <c r="BP139" s="20">
        <v>3.5</v>
      </c>
      <c r="BQ139" s="20">
        <v>6</v>
      </c>
      <c r="BR139" s="20">
        <v>0</v>
      </c>
      <c r="BS139" s="20">
        <v>1</v>
      </c>
      <c r="BT139" s="20">
        <v>4</v>
      </c>
      <c r="BU139" s="20">
        <v>0</v>
      </c>
      <c r="BV139" s="20">
        <v>0</v>
      </c>
      <c r="BW139" s="20">
        <v>0</v>
      </c>
      <c r="BX139" s="20">
        <v>0</v>
      </c>
      <c r="BY139" s="20">
        <v>0</v>
      </c>
      <c r="BZ139" s="20">
        <v>0</v>
      </c>
      <c r="CA139" s="20" t="s">
        <v>118</v>
      </c>
      <c r="CB139" s="20">
        <v>0</v>
      </c>
      <c r="CC139" s="20">
        <v>0</v>
      </c>
      <c r="CD139" s="20">
        <v>0</v>
      </c>
      <c r="CE139" s="20">
        <v>0</v>
      </c>
      <c r="CF139" s="20">
        <v>0</v>
      </c>
      <c r="CG139" s="20">
        <v>0</v>
      </c>
      <c r="CH139" s="20">
        <v>0</v>
      </c>
      <c r="CI139" s="20">
        <v>0</v>
      </c>
      <c r="CJ139" s="20">
        <v>0</v>
      </c>
      <c r="CK139" s="20"/>
      <c r="CL139" s="1" t="e">
        <v>#VALUE!</v>
      </c>
      <c r="CM139" t="e">
        <v>#VALUE!</v>
      </c>
      <c r="CN139" t="e">
        <v>#VALUE!</v>
      </c>
      <c r="CO139" s="1" t="e">
        <v>#VALUE!</v>
      </c>
      <c r="CP139" s="1" t="e">
        <v>#VALUE!</v>
      </c>
      <c r="CQ139" t="e">
        <v>#VALUE!</v>
      </c>
      <c r="CS139" s="33" t="s">
        <v>1547</v>
      </c>
    </row>
    <row r="140" spans="1:97">
      <c r="A140" s="20" t="s">
        <v>102</v>
      </c>
      <c r="B140" s="20" t="s">
        <v>123</v>
      </c>
      <c r="C140" s="20" t="s">
        <v>102</v>
      </c>
      <c r="D140" s="20">
        <v>0</v>
      </c>
      <c r="E140" s="21" t="s">
        <v>689</v>
      </c>
      <c r="F140" s="22" t="s">
        <v>694</v>
      </c>
      <c r="G140" s="28" t="s">
        <v>695</v>
      </c>
      <c r="H140" s="20" t="s">
        <v>118</v>
      </c>
      <c r="I140" s="20" t="s">
        <v>118</v>
      </c>
      <c r="J140" s="20" t="s">
        <v>118</v>
      </c>
      <c r="K140" s="20" t="s">
        <v>118</v>
      </c>
      <c r="L140" s="20" t="s">
        <v>118</v>
      </c>
      <c r="M140" s="20" t="s">
        <v>118</v>
      </c>
      <c r="N140" s="24" t="s">
        <v>118</v>
      </c>
      <c r="O140" s="70" t="s">
        <v>118</v>
      </c>
      <c r="P140" s="24"/>
      <c r="Q140" s="24" t="s">
        <v>118</v>
      </c>
      <c r="R140" s="70" t="s">
        <v>118</v>
      </c>
      <c r="S140" s="33" t="s">
        <v>1441</v>
      </c>
      <c r="T140" s="33">
        <v>23</v>
      </c>
      <c r="U140" s="33">
        <v>1</v>
      </c>
      <c r="V140" s="33" t="e">
        <v>#VALUE!</v>
      </c>
      <c r="W140" s="33"/>
      <c r="X140" s="24"/>
      <c r="Y140" s="20" t="s">
        <v>118</v>
      </c>
      <c r="Z140" s="20" t="s">
        <v>118</v>
      </c>
      <c r="AA140" s="20" t="s">
        <v>118</v>
      </c>
      <c r="AB140" s="20" t="s">
        <v>118</v>
      </c>
      <c r="AC140" s="20" t="s">
        <v>118</v>
      </c>
      <c r="AD140" s="20" t="s">
        <v>695</v>
      </c>
      <c r="AE140" s="20" t="s">
        <v>127</v>
      </c>
      <c r="AF140" s="20" t="s">
        <v>529</v>
      </c>
      <c r="AG140" s="33" t="s">
        <v>117</v>
      </c>
      <c r="AH140" s="30">
        <v>2573730.4292299999</v>
      </c>
      <c r="AI140" s="30">
        <v>2580425.4097099998</v>
      </c>
      <c r="AJ140" s="30">
        <v>2665242.6715199999</v>
      </c>
      <c r="AK140" s="30">
        <v>2761824.44257</v>
      </c>
      <c r="AL140" s="30">
        <v>2716542.2052199999</v>
      </c>
      <c r="AM140" s="30">
        <v>100</v>
      </c>
      <c r="AN140" s="30">
        <v>100</v>
      </c>
      <c r="AO140" s="30">
        <v>100</v>
      </c>
      <c r="AP140" s="30">
        <v>100</v>
      </c>
      <c r="AQ140" s="30">
        <v>100</v>
      </c>
      <c r="AR140" s="30">
        <v>95</v>
      </c>
      <c r="AS140" s="30">
        <v>95</v>
      </c>
      <c r="AT140" s="30">
        <v>95</v>
      </c>
      <c r="AU140" s="30">
        <v>95</v>
      </c>
      <c r="AV140" s="30">
        <v>95</v>
      </c>
      <c r="AW140" s="30">
        <v>2445043.9077684996</v>
      </c>
      <c r="AX140" s="30">
        <v>2451404.1392244999</v>
      </c>
      <c r="AY140" s="30">
        <v>2531980.5379439997</v>
      </c>
      <c r="AZ140" s="30">
        <v>2623733.2204414997</v>
      </c>
      <c r="BA140" s="30">
        <v>2580715.0949589997</v>
      </c>
      <c r="BB140" s="30">
        <v>2573730.4292299999</v>
      </c>
      <c r="BC140" s="30">
        <v>2580425.4097099998</v>
      </c>
      <c r="BD140" s="30">
        <v>2665242.6715199999</v>
      </c>
      <c r="BE140" s="30">
        <v>2761824.44257</v>
      </c>
      <c r="BF140" s="30">
        <v>2716542.2052199999</v>
      </c>
      <c r="BG140" s="20"/>
      <c r="BH140" s="26" t="s">
        <v>118</v>
      </c>
      <c r="BI140" s="26" t="s">
        <v>118</v>
      </c>
      <c r="BJ140" s="26" t="s">
        <v>118</v>
      </c>
      <c r="BK140" s="26" t="s">
        <v>118</v>
      </c>
      <c r="BL140" s="26">
        <v>0.1</v>
      </c>
      <c r="BM140" s="20" t="s">
        <v>693</v>
      </c>
      <c r="BN140" s="60">
        <v>0.1</v>
      </c>
      <c r="BO140" s="20"/>
      <c r="BP140" s="20">
        <v>3.5</v>
      </c>
      <c r="BQ140" s="20">
        <v>6</v>
      </c>
      <c r="BR140" s="20">
        <v>0</v>
      </c>
      <c r="BS140" s="20">
        <v>1</v>
      </c>
      <c r="BT140" s="20">
        <v>4</v>
      </c>
      <c r="BU140" s="20">
        <v>0</v>
      </c>
      <c r="BV140" s="20">
        <v>0</v>
      </c>
      <c r="BW140" s="20">
        <v>0</v>
      </c>
      <c r="BX140" s="20">
        <v>0</v>
      </c>
      <c r="BY140" s="20">
        <v>0</v>
      </c>
      <c r="BZ140" s="20">
        <v>0</v>
      </c>
      <c r="CA140" s="20" t="s">
        <v>118</v>
      </c>
      <c r="CB140" s="20">
        <v>0</v>
      </c>
      <c r="CC140" s="20">
        <v>0</v>
      </c>
      <c r="CD140" s="20">
        <v>0</v>
      </c>
      <c r="CE140" s="20">
        <v>0</v>
      </c>
      <c r="CF140" s="20">
        <v>0</v>
      </c>
      <c r="CG140" s="20">
        <v>0</v>
      </c>
      <c r="CH140" s="20">
        <v>0</v>
      </c>
      <c r="CI140" s="20">
        <v>0</v>
      </c>
      <c r="CJ140" s="20">
        <v>0</v>
      </c>
      <c r="CK140" s="20"/>
      <c r="CL140" s="1" t="e">
        <v>#VALUE!</v>
      </c>
      <c r="CM140" t="e">
        <v>#VALUE!</v>
      </c>
      <c r="CN140" t="e">
        <v>#VALUE!</v>
      </c>
      <c r="CO140" s="1" t="e">
        <v>#VALUE!</v>
      </c>
      <c r="CP140" s="1" t="e">
        <v>#VALUE!</v>
      </c>
      <c r="CQ140" t="e">
        <v>#VALUE!</v>
      </c>
      <c r="CS140" s="33" t="s">
        <v>1508</v>
      </c>
    </row>
    <row r="141" spans="1:97">
      <c r="A141" s="20" t="s">
        <v>102</v>
      </c>
      <c r="B141" s="20" t="s">
        <v>102</v>
      </c>
      <c r="C141" s="20" t="s">
        <v>102</v>
      </c>
      <c r="D141" s="20">
        <v>0</v>
      </c>
      <c r="E141" s="21" t="s">
        <v>689</v>
      </c>
      <c r="F141" s="22" t="s">
        <v>696</v>
      </c>
      <c r="G141" s="28" t="s">
        <v>697</v>
      </c>
      <c r="H141" s="20" t="s">
        <v>164</v>
      </c>
      <c r="I141" s="20" t="s">
        <v>698</v>
      </c>
      <c r="J141" s="20" t="s">
        <v>699</v>
      </c>
      <c r="K141" s="20" t="s">
        <v>700</v>
      </c>
      <c r="L141" s="20" t="s">
        <v>701</v>
      </c>
      <c r="M141" s="20" t="s">
        <v>111</v>
      </c>
      <c r="N141" s="20">
        <v>0</v>
      </c>
      <c r="O141" s="33">
        <v>0.4</v>
      </c>
      <c r="P141" s="20"/>
      <c r="Q141" s="20">
        <v>0</v>
      </c>
      <c r="R141" s="33">
        <v>444</v>
      </c>
      <c r="S141" s="33" t="s">
        <v>1222</v>
      </c>
      <c r="T141" s="33">
        <v>168.44</v>
      </c>
      <c r="U141" s="33">
        <v>0.05</v>
      </c>
      <c r="V141" s="33" t="b">
        <v>0</v>
      </c>
      <c r="W141" s="33" t="s">
        <v>1455</v>
      </c>
      <c r="X141" s="20"/>
      <c r="Y141" s="20" t="s">
        <v>168</v>
      </c>
      <c r="Z141" s="20" t="s">
        <v>329</v>
      </c>
      <c r="AA141" s="20" t="s">
        <v>148</v>
      </c>
      <c r="AB141" s="20">
        <v>1110</v>
      </c>
      <c r="AC141" s="20">
        <v>0</v>
      </c>
      <c r="AD141" s="20" t="s">
        <v>702</v>
      </c>
      <c r="AE141" s="20" t="s">
        <v>127</v>
      </c>
      <c r="AF141" s="20" t="s">
        <v>116</v>
      </c>
      <c r="AG141" s="20" t="e">
        <v>#N/A</v>
      </c>
      <c r="AH141" s="25">
        <v>2573730.4292499996</v>
      </c>
      <c r="AI141" s="25">
        <v>2580425.4097000002</v>
      </c>
      <c r="AJ141" s="25">
        <v>2665242.6715249997</v>
      </c>
      <c r="AK141" s="25">
        <v>2761824.4425599999</v>
      </c>
      <c r="AL141" s="25">
        <v>2716542.2052166667</v>
      </c>
      <c r="AM141" s="25">
        <v>100</v>
      </c>
      <c r="AN141" s="25">
        <v>100</v>
      </c>
      <c r="AO141" s="25">
        <v>100</v>
      </c>
      <c r="AP141" s="25">
        <v>100</v>
      </c>
      <c r="AQ141" s="25">
        <v>100</v>
      </c>
      <c r="AR141" s="25">
        <v>20</v>
      </c>
      <c r="AS141" s="25">
        <v>30</v>
      </c>
      <c r="AT141" s="25">
        <v>40</v>
      </c>
      <c r="AU141" s="25">
        <v>50</v>
      </c>
      <c r="AV141" s="25">
        <v>60</v>
      </c>
      <c r="AW141" s="25">
        <v>514746.08584999997</v>
      </c>
      <c r="AX141" s="25">
        <v>774127.62291000003</v>
      </c>
      <c r="AY141" s="25">
        <v>1066097.06861</v>
      </c>
      <c r="AZ141" s="25">
        <v>1380912.2212799999</v>
      </c>
      <c r="BA141" s="25">
        <v>1629925.3231299999</v>
      </c>
      <c r="BB141" s="25">
        <v>2573730.4292499996</v>
      </c>
      <c r="BC141" s="25">
        <v>2580425.4097000002</v>
      </c>
      <c r="BD141" s="25">
        <v>2665242.6715249997</v>
      </c>
      <c r="BE141" s="25">
        <v>2761824.4425599999</v>
      </c>
      <c r="BF141" s="25">
        <v>2716542.2052166667</v>
      </c>
      <c r="BG141" s="20"/>
      <c r="BH141" s="26">
        <v>10.770493399697035</v>
      </c>
      <c r="BI141" s="26">
        <v>10.770493399697035</v>
      </c>
      <c r="BJ141" s="26">
        <v>10.770493399697035</v>
      </c>
      <c r="BK141" s="26">
        <v>10.770493399697035</v>
      </c>
      <c r="BL141" s="26"/>
      <c r="BM141" s="20"/>
      <c r="BN141" s="60">
        <v>10.770493399697035</v>
      </c>
      <c r="BO141" s="20"/>
      <c r="BP141" s="20">
        <v>3.5</v>
      </c>
      <c r="BQ141" s="20">
        <v>6</v>
      </c>
      <c r="BR141" s="20">
        <v>0</v>
      </c>
      <c r="BS141" s="20">
        <v>1</v>
      </c>
      <c r="BT141" s="20">
        <v>4</v>
      </c>
      <c r="BU141" s="20">
        <v>0</v>
      </c>
      <c r="BV141" s="20">
        <v>0</v>
      </c>
      <c r="BW141" s="20">
        <v>0</v>
      </c>
      <c r="BX141" s="20">
        <v>0</v>
      </c>
      <c r="BY141" s="20">
        <v>0</v>
      </c>
      <c r="BZ141" s="20">
        <v>0</v>
      </c>
      <c r="CA141" s="20" t="s">
        <v>118</v>
      </c>
      <c r="CB141" s="20">
        <v>0</v>
      </c>
      <c r="CC141" s="20">
        <v>0</v>
      </c>
      <c r="CD141" s="20">
        <v>0</v>
      </c>
      <c r="CE141" s="20">
        <v>0</v>
      </c>
      <c r="CF141" s="20">
        <v>0</v>
      </c>
      <c r="CG141" s="20">
        <v>0</v>
      </c>
      <c r="CH141" s="20">
        <v>0</v>
      </c>
      <c r="CI141" s="20">
        <v>0</v>
      </c>
      <c r="CJ141" s="20">
        <v>0</v>
      </c>
      <c r="CK141" s="20"/>
      <c r="CL141" s="1">
        <v>1029492.1716999998</v>
      </c>
      <c r="CM141">
        <v>0.4</v>
      </c>
      <c r="CN141">
        <v>1142736310.5869999</v>
      </c>
      <c r="CO141" s="1">
        <v>444.00000000000006</v>
      </c>
      <c r="CP141" s="1">
        <v>581.19600000000003</v>
      </c>
      <c r="CQ141">
        <v>1452.99</v>
      </c>
      <c r="CS141" s="33">
        <v>0</v>
      </c>
    </row>
    <row r="142" spans="1:97">
      <c r="A142" s="20" t="s">
        <v>123</v>
      </c>
      <c r="B142" s="20" t="s">
        <v>123</v>
      </c>
      <c r="C142" s="20" t="s">
        <v>123</v>
      </c>
      <c r="D142" s="20">
        <v>0</v>
      </c>
      <c r="E142" s="21" t="s">
        <v>689</v>
      </c>
      <c r="F142" s="22" t="s">
        <v>703</v>
      </c>
      <c r="G142" s="27" t="s">
        <v>704</v>
      </c>
      <c r="H142" s="20" t="s">
        <v>118</v>
      </c>
      <c r="I142" s="20" t="s">
        <v>118</v>
      </c>
      <c r="J142" s="20" t="s">
        <v>118</v>
      </c>
      <c r="K142" s="20" t="s">
        <v>118</v>
      </c>
      <c r="L142" s="20" t="s">
        <v>118</v>
      </c>
      <c r="M142" s="20" t="s">
        <v>118</v>
      </c>
      <c r="N142" s="24" t="s">
        <v>118</v>
      </c>
      <c r="O142" s="70" t="s">
        <v>118</v>
      </c>
      <c r="P142" s="24"/>
      <c r="Q142" s="24" t="s">
        <v>118</v>
      </c>
      <c r="R142" s="70" t="s">
        <v>118</v>
      </c>
      <c r="S142" s="33">
        <v>0</v>
      </c>
      <c r="T142" s="33">
        <v>0</v>
      </c>
      <c r="U142" s="33">
        <v>0</v>
      </c>
      <c r="V142" s="33" t="e">
        <v>#VALUE!</v>
      </c>
      <c r="W142" s="33"/>
      <c r="X142" s="24"/>
      <c r="Y142" s="20" t="s">
        <v>118</v>
      </c>
      <c r="Z142" s="20" t="s">
        <v>118</v>
      </c>
      <c r="AA142" s="20" t="s">
        <v>118</v>
      </c>
      <c r="AB142" s="20" t="s">
        <v>118</v>
      </c>
      <c r="AC142" s="20" t="s">
        <v>118</v>
      </c>
      <c r="AD142" s="20">
        <v>0</v>
      </c>
      <c r="AE142" s="20">
        <v>0</v>
      </c>
      <c r="AF142" s="20" t="s">
        <v>705</v>
      </c>
      <c r="AG142" s="20" t="e">
        <v>#N/A</v>
      </c>
      <c r="AH142" s="25" t="s">
        <v>118</v>
      </c>
      <c r="AI142" s="25" t="s">
        <v>118</v>
      </c>
      <c r="AJ142" s="25" t="s">
        <v>118</v>
      </c>
      <c r="AK142" s="25" t="s">
        <v>118</v>
      </c>
      <c r="AL142" s="25" t="s">
        <v>118</v>
      </c>
      <c r="AM142" s="25" t="s">
        <v>118</v>
      </c>
      <c r="AN142" s="25" t="s">
        <v>118</v>
      </c>
      <c r="AO142" s="25" t="s">
        <v>118</v>
      </c>
      <c r="AP142" s="25" t="s">
        <v>118</v>
      </c>
      <c r="AQ142" s="25" t="s">
        <v>118</v>
      </c>
      <c r="AR142" s="25" t="s">
        <v>118</v>
      </c>
      <c r="AS142" s="25" t="s">
        <v>118</v>
      </c>
      <c r="AT142" s="25" t="s">
        <v>118</v>
      </c>
      <c r="AU142" s="25" t="s">
        <v>118</v>
      </c>
      <c r="AV142" s="25" t="s">
        <v>118</v>
      </c>
      <c r="AW142" s="25" t="s">
        <v>118</v>
      </c>
      <c r="AX142" s="25" t="s">
        <v>118</v>
      </c>
      <c r="AY142" s="25" t="s">
        <v>118</v>
      </c>
      <c r="AZ142" s="25" t="s">
        <v>118</v>
      </c>
      <c r="BA142" s="25" t="s">
        <v>118</v>
      </c>
      <c r="BB142" s="25" t="s">
        <v>118</v>
      </c>
      <c r="BC142" s="25" t="s">
        <v>118</v>
      </c>
      <c r="BD142" s="25" t="s">
        <v>118</v>
      </c>
      <c r="BE142" s="25" t="s">
        <v>118</v>
      </c>
      <c r="BF142" s="25" t="s">
        <v>118</v>
      </c>
      <c r="BG142" s="20"/>
      <c r="BH142" s="26" t="s">
        <v>118</v>
      </c>
      <c r="BI142" s="26" t="s">
        <v>118</v>
      </c>
      <c r="BJ142" s="26" t="s">
        <v>118</v>
      </c>
      <c r="BK142" s="26" t="s">
        <v>118</v>
      </c>
      <c r="BL142" s="26"/>
      <c r="BM142" s="20"/>
      <c r="BN142" s="60">
        <v>0</v>
      </c>
      <c r="BO142" s="20"/>
      <c r="BP142" s="20" t="s">
        <v>118</v>
      </c>
      <c r="BQ142" s="20" t="s">
        <v>118</v>
      </c>
      <c r="BR142" s="20" t="s">
        <v>118</v>
      </c>
      <c r="BS142" s="20" t="s">
        <v>118</v>
      </c>
      <c r="BT142" s="20" t="s">
        <v>118</v>
      </c>
      <c r="BU142" s="20" t="s">
        <v>118</v>
      </c>
      <c r="BV142" s="20" t="s">
        <v>118</v>
      </c>
      <c r="BW142" s="20" t="s">
        <v>118</v>
      </c>
      <c r="BX142" s="20" t="s">
        <v>118</v>
      </c>
      <c r="BY142" s="20" t="s">
        <v>118</v>
      </c>
      <c r="BZ142" s="20" t="s">
        <v>118</v>
      </c>
      <c r="CA142" s="20" t="s">
        <v>118</v>
      </c>
      <c r="CB142" s="20" t="s">
        <v>118</v>
      </c>
      <c r="CC142" s="20" t="s">
        <v>118</v>
      </c>
      <c r="CD142" s="20" t="s">
        <v>118</v>
      </c>
      <c r="CE142" s="20" t="s">
        <v>118</v>
      </c>
      <c r="CF142" s="20" t="s">
        <v>118</v>
      </c>
      <c r="CG142" s="20" t="s">
        <v>118</v>
      </c>
      <c r="CH142" s="20" t="s">
        <v>118</v>
      </c>
      <c r="CI142" s="20" t="s">
        <v>118</v>
      </c>
      <c r="CJ142" s="20" t="s">
        <v>118</v>
      </c>
      <c r="CK142" s="20"/>
      <c r="CL142" s="1" t="e">
        <v>#VALUE!</v>
      </c>
      <c r="CM142" t="e">
        <v>#VALUE!</v>
      </c>
      <c r="CN142" t="e">
        <v>#VALUE!</v>
      </c>
      <c r="CO142" s="1" t="e">
        <v>#VALUE!</v>
      </c>
      <c r="CP142" s="1" t="e">
        <v>#VALUE!</v>
      </c>
      <c r="CQ142" t="e">
        <v>#VALUE!</v>
      </c>
      <c r="CS142" s="33">
        <v>0</v>
      </c>
    </row>
    <row r="143" spans="1:97">
      <c r="A143" s="20" t="s">
        <v>123</v>
      </c>
      <c r="B143" s="20" t="s">
        <v>123</v>
      </c>
      <c r="C143" s="20" t="s">
        <v>123</v>
      </c>
      <c r="D143" s="20">
        <v>0</v>
      </c>
      <c r="E143" s="21" t="s">
        <v>689</v>
      </c>
      <c r="F143" s="22" t="s">
        <v>706</v>
      </c>
      <c r="G143" s="27" t="s">
        <v>707</v>
      </c>
      <c r="H143" s="20" t="s">
        <v>118</v>
      </c>
      <c r="I143" s="20" t="s">
        <v>118</v>
      </c>
      <c r="J143" s="20" t="s">
        <v>118</v>
      </c>
      <c r="K143" s="20" t="s">
        <v>118</v>
      </c>
      <c r="L143" s="20" t="s">
        <v>118</v>
      </c>
      <c r="M143" s="20" t="s">
        <v>118</v>
      </c>
      <c r="N143" s="24" t="s">
        <v>118</v>
      </c>
      <c r="O143" s="70" t="s">
        <v>118</v>
      </c>
      <c r="P143" s="24"/>
      <c r="Q143" s="24" t="s">
        <v>118</v>
      </c>
      <c r="R143" s="70" t="s">
        <v>118</v>
      </c>
      <c r="S143" s="33">
        <v>0</v>
      </c>
      <c r="T143" s="33">
        <v>0</v>
      </c>
      <c r="U143" s="33">
        <v>0</v>
      </c>
      <c r="V143" s="33" t="e">
        <v>#VALUE!</v>
      </c>
      <c r="W143" s="33"/>
      <c r="X143" s="24"/>
      <c r="Y143" s="20" t="s">
        <v>118</v>
      </c>
      <c r="Z143" s="20" t="s">
        <v>118</v>
      </c>
      <c r="AA143" s="20" t="s">
        <v>118</v>
      </c>
      <c r="AB143" s="20" t="s">
        <v>118</v>
      </c>
      <c r="AC143" s="20" t="s">
        <v>118</v>
      </c>
      <c r="AD143" s="20">
        <v>0</v>
      </c>
      <c r="AE143" s="20">
        <v>0</v>
      </c>
      <c r="AF143" s="20" t="s">
        <v>705</v>
      </c>
      <c r="AG143" s="20" t="e">
        <v>#N/A</v>
      </c>
      <c r="AH143" s="25" t="s">
        <v>118</v>
      </c>
      <c r="AI143" s="25" t="s">
        <v>118</v>
      </c>
      <c r="AJ143" s="25" t="s">
        <v>118</v>
      </c>
      <c r="AK143" s="25" t="s">
        <v>118</v>
      </c>
      <c r="AL143" s="25" t="s">
        <v>118</v>
      </c>
      <c r="AM143" s="25" t="s">
        <v>118</v>
      </c>
      <c r="AN143" s="25" t="s">
        <v>118</v>
      </c>
      <c r="AO143" s="25" t="s">
        <v>118</v>
      </c>
      <c r="AP143" s="25" t="s">
        <v>118</v>
      </c>
      <c r="AQ143" s="25" t="s">
        <v>118</v>
      </c>
      <c r="AR143" s="25" t="s">
        <v>118</v>
      </c>
      <c r="AS143" s="25" t="s">
        <v>118</v>
      </c>
      <c r="AT143" s="25" t="s">
        <v>118</v>
      </c>
      <c r="AU143" s="25" t="s">
        <v>118</v>
      </c>
      <c r="AV143" s="25" t="s">
        <v>118</v>
      </c>
      <c r="AW143" s="25" t="s">
        <v>118</v>
      </c>
      <c r="AX143" s="25" t="s">
        <v>118</v>
      </c>
      <c r="AY143" s="25" t="s">
        <v>118</v>
      </c>
      <c r="AZ143" s="25" t="s">
        <v>118</v>
      </c>
      <c r="BA143" s="25" t="s">
        <v>118</v>
      </c>
      <c r="BB143" s="25" t="s">
        <v>118</v>
      </c>
      <c r="BC143" s="25" t="s">
        <v>118</v>
      </c>
      <c r="BD143" s="25" t="s">
        <v>118</v>
      </c>
      <c r="BE143" s="25" t="s">
        <v>118</v>
      </c>
      <c r="BF143" s="25" t="s">
        <v>118</v>
      </c>
      <c r="BG143" s="20"/>
      <c r="BH143" s="26" t="s">
        <v>118</v>
      </c>
      <c r="BI143" s="26" t="s">
        <v>118</v>
      </c>
      <c r="BJ143" s="26" t="s">
        <v>118</v>
      </c>
      <c r="BK143" s="26" t="s">
        <v>118</v>
      </c>
      <c r="BL143" s="26"/>
      <c r="BM143" s="20"/>
      <c r="BN143" s="60">
        <v>0</v>
      </c>
      <c r="BO143" s="20"/>
      <c r="BP143" s="20" t="s">
        <v>118</v>
      </c>
      <c r="BQ143" s="20" t="s">
        <v>118</v>
      </c>
      <c r="BR143" s="20" t="s">
        <v>118</v>
      </c>
      <c r="BS143" s="20" t="s">
        <v>118</v>
      </c>
      <c r="BT143" s="20" t="s">
        <v>118</v>
      </c>
      <c r="BU143" s="20" t="s">
        <v>118</v>
      </c>
      <c r="BV143" s="20" t="s">
        <v>118</v>
      </c>
      <c r="BW143" s="20" t="s">
        <v>118</v>
      </c>
      <c r="BX143" s="20" t="s">
        <v>118</v>
      </c>
      <c r="BY143" s="20" t="s">
        <v>118</v>
      </c>
      <c r="BZ143" s="20" t="s">
        <v>118</v>
      </c>
      <c r="CA143" s="20" t="s">
        <v>118</v>
      </c>
      <c r="CB143" s="20" t="s">
        <v>118</v>
      </c>
      <c r="CC143" s="20" t="s">
        <v>118</v>
      </c>
      <c r="CD143" s="20" t="s">
        <v>118</v>
      </c>
      <c r="CE143" s="20" t="s">
        <v>118</v>
      </c>
      <c r="CF143" s="20" t="s">
        <v>118</v>
      </c>
      <c r="CG143" s="20" t="s">
        <v>118</v>
      </c>
      <c r="CH143" s="20" t="s">
        <v>118</v>
      </c>
      <c r="CI143" s="20" t="s">
        <v>118</v>
      </c>
      <c r="CJ143" s="20" t="s">
        <v>118</v>
      </c>
      <c r="CK143" s="20"/>
      <c r="CL143" s="1" t="e">
        <v>#VALUE!</v>
      </c>
      <c r="CM143" t="e">
        <v>#VALUE!</v>
      </c>
      <c r="CN143" t="e">
        <v>#VALUE!</v>
      </c>
      <c r="CO143" s="1" t="e">
        <v>#VALUE!</v>
      </c>
      <c r="CP143" s="1" t="e">
        <v>#VALUE!</v>
      </c>
      <c r="CQ143" t="e">
        <v>#VALUE!</v>
      </c>
      <c r="CS143" s="33">
        <v>0</v>
      </c>
    </row>
    <row r="144" spans="1:97">
      <c r="A144" s="20" t="s">
        <v>123</v>
      </c>
      <c r="B144" s="20" t="s">
        <v>123</v>
      </c>
      <c r="C144" s="20" t="s">
        <v>123</v>
      </c>
      <c r="D144" s="20">
        <v>0</v>
      </c>
      <c r="E144" s="21" t="s">
        <v>689</v>
      </c>
      <c r="F144" s="22" t="s">
        <v>708</v>
      </c>
      <c r="G144" s="27" t="s">
        <v>709</v>
      </c>
      <c r="H144" s="20" t="s">
        <v>118</v>
      </c>
      <c r="I144" s="20" t="s">
        <v>118</v>
      </c>
      <c r="J144" s="20" t="s">
        <v>118</v>
      </c>
      <c r="K144" s="20" t="s">
        <v>118</v>
      </c>
      <c r="L144" s="20" t="s">
        <v>118</v>
      </c>
      <c r="M144" s="20" t="s">
        <v>118</v>
      </c>
      <c r="N144" s="24" t="s">
        <v>118</v>
      </c>
      <c r="O144" s="70" t="s">
        <v>118</v>
      </c>
      <c r="P144" s="24"/>
      <c r="Q144" s="24" t="s">
        <v>118</v>
      </c>
      <c r="R144" s="70" t="s">
        <v>118</v>
      </c>
      <c r="S144" s="33">
        <v>0</v>
      </c>
      <c r="T144" s="33">
        <v>0</v>
      </c>
      <c r="U144" s="33">
        <v>0</v>
      </c>
      <c r="V144" s="33" t="e">
        <v>#VALUE!</v>
      </c>
      <c r="W144" s="33"/>
      <c r="X144" s="24"/>
      <c r="Y144" s="20" t="s">
        <v>118</v>
      </c>
      <c r="Z144" s="20" t="s">
        <v>118</v>
      </c>
      <c r="AA144" s="20" t="s">
        <v>118</v>
      </c>
      <c r="AB144" s="20" t="s">
        <v>118</v>
      </c>
      <c r="AC144" s="20" t="s">
        <v>118</v>
      </c>
      <c r="AD144" s="20">
        <v>0</v>
      </c>
      <c r="AE144" s="20">
        <v>0</v>
      </c>
      <c r="AF144" s="20" t="s">
        <v>705</v>
      </c>
      <c r="AG144" s="20" t="e">
        <v>#N/A</v>
      </c>
      <c r="AH144" s="25" t="s">
        <v>118</v>
      </c>
      <c r="AI144" s="25" t="s">
        <v>118</v>
      </c>
      <c r="AJ144" s="25" t="s">
        <v>118</v>
      </c>
      <c r="AK144" s="25" t="s">
        <v>118</v>
      </c>
      <c r="AL144" s="25" t="s">
        <v>118</v>
      </c>
      <c r="AM144" s="25" t="s">
        <v>118</v>
      </c>
      <c r="AN144" s="25" t="s">
        <v>118</v>
      </c>
      <c r="AO144" s="25" t="s">
        <v>118</v>
      </c>
      <c r="AP144" s="25" t="s">
        <v>118</v>
      </c>
      <c r="AQ144" s="25" t="s">
        <v>118</v>
      </c>
      <c r="AR144" s="25" t="s">
        <v>118</v>
      </c>
      <c r="AS144" s="25" t="s">
        <v>118</v>
      </c>
      <c r="AT144" s="25" t="s">
        <v>118</v>
      </c>
      <c r="AU144" s="25" t="s">
        <v>118</v>
      </c>
      <c r="AV144" s="25" t="s">
        <v>118</v>
      </c>
      <c r="AW144" s="25" t="s">
        <v>118</v>
      </c>
      <c r="AX144" s="25" t="s">
        <v>118</v>
      </c>
      <c r="AY144" s="25" t="s">
        <v>118</v>
      </c>
      <c r="AZ144" s="25" t="s">
        <v>118</v>
      </c>
      <c r="BA144" s="25" t="s">
        <v>118</v>
      </c>
      <c r="BB144" s="25" t="s">
        <v>118</v>
      </c>
      <c r="BC144" s="25" t="s">
        <v>118</v>
      </c>
      <c r="BD144" s="25" t="s">
        <v>118</v>
      </c>
      <c r="BE144" s="25" t="s">
        <v>118</v>
      </c>
      <c r="BF144" s="25" t="s">
        <v>118</v>
      </c>
      <c r="BG144" s="20"/>
      <c r="BH144" s="26" t="s">
        <v>118</v>
      </c>
      <c r="BI144" s="26" t="s">
        <v>118</v>
      </c>
      <c r="BJ144" s="26" t="s">
        <v>118</v>
      </c>
      <c r="BK144" s="26" t="s">
        <v>118</v>
      </c>
      <c r="BL144" s="26"/>
      <c r="BM144" s="20"/>
      <c r="BN144" s="60">
        <v>0</v>
      </c>
      <c r="BO144" s="20"/>
      <c r="BP144" s="20" t="s">
        <v>118</v>
      </c>
      <c r="BQ144" s="20" t="s">
        <v>118</v>
      </c>
      <c r="BR144" s="20" t="s">
        <v>118</v>
      </c>
      <c r="BS144" s="20" t="s">
        <v>118</v>
      </c>
      <c r="BT144" s="20" t="s">
        <v>118</v>
      </c>
      <c r="BU144" s="20" t="s">
        <v>118</v>
      </c>
      <c r="BV144" s="20" t="s">
        <v>118</v>
      </c>
      <c r="BW144" s="20" t="s">
        <v>118</v>
      </c>
      <c r="BX144" s="20" t="s">
        <v>118</v>
      </c>
      <c r="BY144" s="20" t="s">
        <v>118</v>
      </c>
      <c r="BZ144" s="20" t="s">
        <v>118</v>
      </c>
      <c r="CA144" s="20" t="s">
        <v>118</v>
      </c>
      <c r="CB144" s="20" t="s">
        <v>118</v>
      </c>
      <c r="CC144" s="20" t="s">
        <v>118</v>
      </c>
      <c r="CD144" s="20" t="s">
        <v>118</v>
      </c>
      <c r="CE144" s="20" t="s">
        <v>118</v>
      </c>
      <c r="CF144" s="20" t="s">
        <v>118</v>
      </c>
      <c r="CG144" s="20" t="s">
        <v>118</v>
      </c>
      <c r="CH144" s="20" t="s">
        <v>118</v>
      </c>
      <c r="CI144" s="20" t="s">
        <v>118</v>
      </c>
      <c r="CJ144" s="20" t="s">
        <v>118</v>
      </c>
      <c r="CK144" s="20"/>
      <c r="CL144" s="1" t="e">
        <v>#VALUE!</v>
      </c>
      <c r="CM144" t="e">
        <v>#VALUE!</v>
      </c>
      <c r="CN144" t="e">
        <v>#VALUE!</v>
      </c>
      <c r="CO144" s="1" t="e">
        <v>#VALUE!</v>
      </c>
      <c r="CP144" s="1" t="e">
        <v>#VALUE!</v>
      </c>
      <c r="CQ144" t="e">
        <v>#VALUE!</v>
      </c>
      <c r="CS144" s="33" t="s">
        <v>1546</v>
      </c>
    </row>
    <row r="145" spans="1:97">
      <c r="A145" s="20" t="s">
        <v>102</v>
      </c>
      <c r="B145" s="20" t="s">
        <v>123</v>
      </c>
      <c r="C145" s="20" t="s">
        <v>123</v>
      </c>
      <c r="D145" s="20">
        <v>0</v>
      </c>
      <c r="E145" s="21" t="s">
        <v>689</v>
      </c>
      <c r="F145" s="22" t="s">
        <v>710</v>
      </c>
      <c r="G145" s="23" t="s">
        <v>711</v>
      </c>
      <c r="H145" s="20" t="s">
        <v>118</v>
      </c>
      <c r="I145" s="20" t="s">
        <v>118</v>
      </c>
      <c r="J145" s="20" t="s">
        <v>118</v>
      </c>
      <c r="K145" s="20" t="s">
        <v>118</v>
      </c>
      <c r="L145" s="20" t="s">
        <v>118</v>
      </c>
      <c r="M145" s="20" t="s">
        <v>118</v>
      </c>
      <c r="N145" s="24" t="s">
        <v>118</v>
      </c>
      <c r="O145" s="70" t="s">
        <v>118</v>
      </c>
      <c r="P145" s="24"/>
      <c r="Q145" s="24" t="s">
        <v>118</v>
      </c>
      <c r="R145" s="70" t="s">
        <v>118</v>
      </c>
      <c r="S145" s="33">
        <v>0</v>
      </c>
      <c r="T145" s="33">
        <v>0</v>
      </c>
      <c r="U145" s="33">
        <v>0</v>
      </c>
      <c r="V145" s="33" t="e">
        <v>#VALUE!</v>
      </c>
      <c r="W145" s="33"/>
      <c r="X145" s="24"/>
      <c r="Y145" s="20" t="s">
        <v>118</v>
      </c>
      <c r="Z145" s="20" t="s">
        <v>118</v>
      </c>
      <c r="AA145" s="20" t="s">
        <v>118</v>
      </c>
      <c r="AB145" s="20" t="s">
        <v>118</v>
      </c>
      <c r="AC145" s="20" t="s">
        <v>118</v>
      </c>
      <c r="AD145" s="20" t="s">
        <v>712</v>
      </c>
      <c r="AE145" s="20" t="s">
        <v>115</v>
      </c>
      <c r="AF145" s="20" t="s">
        <v>276</v>
      </c>
      <c r="AG145" s="33" t="s">
        <v>713</v>
      </c>
      <c r="AH145" s="30">
        <v>1849382.180135</v>
      </c>
      <c r="AI145" s="30">
        <v>1849382.180135</v>
      </c>
      <c r="AJ145" s="30">
        <v>1849382.180135</v>
      </c>
      <c r="AK145" s="30">
        <v>1849382.180135</v>
      </c>
      <c r="AL145" s="30">
        <v>1849382.180135</v>
      </c>
      <c r="AM145" s="30">
        <v>100</v>
      </c>
      <c r="AN145" s="30">
        <v>100</v>
      </c>
      <c r="AO145" s="30">
        <v>100</v>
      </c>
      <c r="AP145" s="30">
        <v>100</v>
      </c>
      <c r="AQ145" s="30">
        <v>100</v>
      </c>
      <c r="AR145" s="30">
        <v>60</v>
      </c>
      <c r="AS145" s="30">
        <v>70</v>
      </c>
      <c r="AT145" s="30">
        <v>80</v>
      </c>
      <c r="AU145" s="30">
        <v>90</v>
      </c>
      <c r="AV145" s="30">
        <v>100</v>
      </c>
      <c r="AW145" s="30">
        <v>1109629.3080809999</v>
      </c>
      <c r="AX145" s="30">
        <v>1294567.5260945</v>
      </c>
      <c r="AY145" s="30">
        <v>1479505.7441080001</v>
      </c>
      <c r="AZ145" s="30">
        <v>1664443.9621215002</v>
      </c>
      <c r="BA145" s="30">
        <v>1849382.180135</v>
      </c>
      <c r="BB145" s="30">
        <v>1849382.180135</v>
      </c>
      <c r="BC145" s="30">
        <v>1849382.180135</v>
      </c>
      <c r="BD145" s="30">
        <v>1849382.180135</v>
      </c>
      <c r="BE145" s="30">
        <v>1849382.180135</v>
      </c>
      <c r="BF145" s="30">
        <v>1849382.180135</v>
      </c>
      <c r="BG145" s="20" t="s">
        <v>714</v>
      </c>
      <c r="BH145" s="26">
        <v>0</v>
      </c>
      <c r="BI145" s="26">
        <v>0</v>
      </c>
      <c r="BJ145" s="26">
        <v>0</v>
      </c>
      <c r="BK145" s="26">
        <v>0</v>
      </c>
      <c r="BL145" s="26">
        <v>33.769999999999996</v>
      </c>
      <c r="BM145" s="20" t="s">
        <v>675</v>
      </c>
      <c r="BN145" s="60">
        <v>33.769999999999996</v>
      </c>
      <c r="BO145" s="20"/>
      <c r="BP145" s="20" t="s">
        <v>118</v>
      </c>
      <c r="BQ145" s="20" t="s">
        <v>118</v>
      </c>
      <c r="BR145" s="20" t="s">
        <v>118</v>
      </c>
      <c r="BS145" s="20" t="s">
        <v>118</v>
      </c>
      <c r="BT145" s="20" t="s">
        <v>118</v>
      </c>
      <c r="BU145" s="20" t="s">
        <v>118</v>
      </c>
      <c r="BV145" s="20" t="s">
        <v>118</v>
      </c>
      <c r="BW145" s="20" t="s">
        <v>118</v>
      </c>
      <c r="BX145" s="20" t="s">
        <v>118</v>
      </c>
      <c r="BY145" s="20" t="s">
        <v>118</v>
      </c>
      <c r="BZ145" s="20" t="s">
        <v>118</v>
      </c>
      <c r="CA145" s="20" t="s">
        <v>118</v>
      </c>
      <c r="CB145" s="20" t="s">
        <v>118</v>
      </c>
      <c r="CC145" s="20" t="s">
        <v>118</v>
      </c>
      <c r="CD145" s="20" t="s">
        <v>118</v>
      </c>
      <c r="CE145" s="20" t="s">
        <v>118</v>
      </c>
      <c r="CF145" s="20" t="s">
        <v>118</v>
      </c>
      <c r="CG145" s="20" t="s">
        <v>118</v>
      </c>
      <c r="CH145" s="20" t="s">
        <v>118</v>
      </c>
      <c r="CI145" s="20" t="s">
        <v>118</v>
      </c>
      <c r="CJ145" s="20" t="s">
        <v>118</v>
      </c>
      <c r="CK145" s="20"/>
      <c r="CL145" s="1" t="e">
        <v>#VALUE!</v>
      </c>
      <c r="CM145" t="e">
        <v>#VALUE!</v>
      </c>
      <c r="CN145" t="e">
        <v>#VALUE!</v>
      </c>
      <c r="CO145" s="1" t="e">
        <v>#VALUE!</v>
      </c>
      <c r="CP145" s="1" t="e">
        <v>#VALUE!</v>
      </c>
      <c r="CQ145" t="e">
        <v>#VALUE!</v>
      </c>
      <c r="CS145" s="33">
        <v>0</v>
      </c>
    </row>
    <row r="146" spans="1:97">
      <c r="A146" s="20" t="s">
        <v>102</v>
      </c>
      <c r="B146" s="20" t="s">
        <v>102</v>
      </c>
      <c r="C146" s="20" t="s">
        <v>102</v>
      </c>
      <c r="D146" s="20">
        <v>0</v>
      </c>
      <c r="E146" s="21" t="s">
        <v>689</v>
      </c>
      <c r="F146" s="22" t="s">
        <v>715</v>
      </c>
      <c r="G146" s="28" t="s">
        <v>716</v>
      </c>
      <c r="H146" s="20" t="s">
        <v>106</v>
      </c>
      <c r="I146" s="20" t="s">
        <v>266</v>
      </c>
      <c r="J146" s="20" t="s">
        <v>717</v>
      </c>
      <c r="K146" s="20" t="s">
        <v>718</v>
      </c>
      <c r="L146" s="20" t="s">
        <v>719</v>
      </c>
      <c r="M146" s="20" t="s">
        <v>111</v>
      </c>
      <c r="N146" s="20">
        <v>10883</v>
      </c>
      <c r="O146" s="33">
        <v>3.9</v>
      </c>
      <c r="P146" s="20"/>
      <c r="Q146" s="20">
        <v>430989</v>
      </c>
      <c r="R146" s="33">
        <v>169.32</v>
      </c>
      <c r="S146" s="33" t="e">
        <v>#N/A</v>
      </c>
      <c r="T146" s="33" t="e">
        <v>#N/A</v>
      </c>
      <c r="U146" s="33" t="e">
        <v>#N/A</v>
      </c>
      <c r="V146" s="33" t="e">
        <v>#N/A</v>
      </c>
      <c r="W146" s="33"/>
      <c r="X146" s="20"/>
      <c r="Y146" s="20" t="s">
        <v>112</v>
      </c>
      <c r="Z146" s="20" t="s">
        <v>353</v>
      </c>
      <c r="AA146" s="20" t="s">
        <v>148</v>
      </c>
      <c r="AB146" s="20">
        <v>39.601999999999997</v>
      </c>
      <c r="AC146" s="20">
        <v>0</v>
      </c>
      <c r="AD146" s="20" t="s">
        <v>720</v>
      </c>
      <c r="AE146" s="20" t="s">
        <v>115</v>
      </c>
      <c r="AF146" s="20" t="s">
        <v>160</v>
      </c>
      <c r="AG146" s="20" t="e">
        <v>#N/A</v>
      </c>
      <c r="AH146" s="25">
        <v>7598305.6874285713</v>
      </c>
      <c r="AI146" s="25">
        <v>7790830.0624285704</v>
      </c>
      <c r="AJ146" s="25">
        <v>7990648.4062857134</v>
      </c>
      <c r="AK146" s="25">
        <v>8216665.1562857134</v>
      </c>
      <c r="AL146" s="25">
        <v>8408375.5</v>
      </c>
      <c r="AM146" s="25">
        <v>20</v>
      </c>
      <c r="AN146" s="25">
        <v>20</v>
      </c>
      <c r="AO146" s="25">
        <v>20</v>
      </c>
      <c r="AP146" s="25">
        <v>20</v>
      </c>
      <c r="AQ146" s="25">
        <v>20</v>
      </c>
      <c r="AR146" s="25">
        <v>35</v>
      </c>
      <c r="AS146" s="25">
        <v>35</v>
      </c>
      <c r="AT146" s="25">
        <v>35</v>
      </c>
      <c r="AU146" s="25">
        <v>35</v>
      </c>
      <c r="AV146" s="25">
        <v>35</v>
      </c>
      <c r="AW146" s="25">
        <v>531881.39812000003</v>
      </c>
      <c r="AX146" s="25">
        <v>545358.10436999996</v>
      </c>
      <c r="AY146" s="25">
        <v>559345.38844000001</v>
      </c>
      <c r="AZ146" s="25">
        <v>575166.56094</v>
      </c>
      <c r="BA146" s="25">
        <v>588586.28500000003</v>
      </c>
      <c r="BB146" s="25">
        <v>1519661.1374857144</v>
      </c>
      <c r="BC146" s="25">
        <v>1558166.0124857142</v>
      </c>
      <c r="BD146" s="25">
        <v>1598129.6812571429</v>
      </c>
      <c r="BE146" s="25">
        <v>1643333.031257143</v>
      </c>
      <c r="BF146" s="25">
        <v>1681675.1</v>
      </c>
      <c r="BG146" s="20"/>
      <c r="BH146" s="26" t="s">
        <v>118</v>
      </c>
      <c r="BI146" s="26" t="s">
        <v>118</v>
      </c>
      <c r="BJ146" s="26" t="s">
        <v>118</v>
      </c>
      <c r="BK146" s="26" t="s">
        <v>118</v>
      </c>
      <c r="BL146" s="26">
        <v>130.27000000000001</v>
      </c>
      <c r="BM146" s="20" t="s">
        <v>721</v>
      </c>
      <c r="BN146" s="60">
        <v>130.27000000000001</v>
      </c>
      <c r="BO146" s="20"/>
      <c r="BP146" s="20">
        <v>0</v>
      </c>
      <c r="BQ146" s="20">
        <v>0</v>
      </c>
      <c r="BR146" s="20">
        <v>0</v>
      </c>
      <c r="BS146" s="20">
        <v>0</v>
      </c>
      <c r="BT146" s="20">
        <v>0</v>
      </c>
      <c r="BU146" s="20">
        <v>2</v>
      </c>
      <c r="BV146" s="20">
        <v>0</v>
      </c>
      <c r="BW146" s="20">
        <v>0</v>
      </c>
      <c r="BX146" s="20">
        <v>0</v>
      </c>
      <c r="BY146" s="20">
        <v>0</v>
      </c>
      <c r="BZ146" s="20">
        <v>0</v>
      </c>
      <c r="CA146" s="20">
        <v>0</v>
      </c>
      <c r="CB146" s="20">
        <v>0</v>
      </c>
      <c r="CC146" s="20">
        <v>0</v>
      </c>
      <c r="CD146" s="20">
        <v>0</v>
      </c>
      <c r="CE146" s="20">
        <v>0</v>
      </c>
      <c r="CF146" s="20">
        <v>40</v>
      </c>
      <c r="CG146" s="20">
        <v>0</v>
      </c>
      <c r="CH146" s="20">
        <v>0</v>
      </c>
      <c r="CI146" s="20">
        <v>0</v>
      </c>
      <c r="CJ146" s="20">
        <v>0</v>
      </c>
      <c r="CK146" s="20"/>
      <c r="CL146" s="1">
        <v>5926678.4361942858</v>
      </c>
      <c r="CM146">
        <v>3.9</v>
      </c>
      <c r="CN146">
        <v>257309023.79908115</v>
      </c>
      <c r="CO146" s="1">
        <v>169.32</v>
      </c>
      <c r="CP146" s="1">
        <v>208.77155999999999</v>
      </c>
      <c r="CQ146">
        <v>53.53116923076923</v>
      </c>
      <c r="CS146" s="33" t="s">
        <v>1547</v>
      </c>
    </row>
    <row r="147" spans="1:97">
      <c r="A147" s="20" t="s">
        <v>102</v>
      </c>
      <c r="B147" s="20" t="s">
        <v>102</v>
      </c>
      <c r="C147" s="20" t="s">
        <v>102</v>
      </c>
      <c r="D147" s="20">
        <v>0</v>
      </c>
      <c r="E147" s="21" t="s">
        <v>689</v>
      </c>
      <c r="F147" s="22" t="s">
        <v>722</v>
      </c>
      <c r="G147" s="28" t="s">
        <v>723</v>
      </c>
      <c r="H147" s="20" t="s">
        <v>106</v>
      </c>
      <c r="I147" s="20" t="s">
        <v>266</v>
      </c>
      <c r="J147" s="20" t="s">
        <v>717</v>
      </c>
      <c r="K147" s="20" t="s">
        <v>718</v>
      </c>
      <c r="L147" s="20" t="s">
        <v>719</v>
      </c>
      <c r="M147" s="20" t="s">
        <v>111</v>
      </c>
      <c r="N147" s="20">
        <v>10883</v>
      </c>
      <c r="O147" s="33">
        <v>3.9</v>
      </c>
      <c r="P147" s="20"/>
      <c r="Q147" s="20">
        <v>430989</v>
      </c>
      <c r="R147" s="33">
        <v>169.32</v>
      </c>
      <c r="S147" s="33" t="e">
        <v>#N/A</v>
      </c>
      <c r="T147" s="33" t="e">
        <v>#N/A</v>
      </c>
      <c r="U147" s="33" t="e">
        <v>#N/A</v>
      </c>
      <c r="V147" s="33" t="e">
        <v>#N/A</v>
      </c>
      <c r="W147" s="33"/>
      <c r="X147" s="20"/>
      <c r="Y147" s="20" t="s">
        <v>112</v>
      </c>
      <c r="Z147" s="20" t="s">
        <v>353</v>
      </c>
      <c r="AA147" s="20" t="s">
        <v>148</v>
      </c>
      <c r="AB147" s="20">
        <v>39.601999999999997</v>
      </c>
      <c r="AC147" s="20">
        <v>0</v>
      </c>
      <c r="AD147" s="20" t="s">
        <v>724</v>
      </c>
      <c r="AE147" s="20" t="s">
        <v>115</v>
      </c>
      <c r="AF147" s="20" t="s">
        <v>116</v>
      </c>
      <c r="AG147" s="20" t="e">
        <v>#N/A</v>
      </c>
      <c r="AH147" s="25">
        <v>7598305.6874285713</v>
      </c>
      <c r="AI147" s="25">
        <v>7790830.0624285704</v>
      </c>
      <c r="AJ147" s="25">
        <v>7990648.4062857134</v>
      </c>
      <c r="AK147" s="25">
        <v>8216665.1562857134</v>
      </c>
      <c r="AL147" s="25">
        <v>8408375.5</v>
      </c>
      <c r="AM147" s="25">
        <v>20</v>
      </c>
      <c r="AN147" s="25">
        <v>20</v>
      </c>
      <c r="AO147" s="25">
        <v>20</v>
      </c>
      <c r="AP147" s="25">
        <v>20</v>
      </c>
      <c r="AQ147" s="25">
        <v>20</v>
      </c>
      <c r="AR147" s="25">
        <v>35</v>
      </c>
      <c r="AS147" s="25">
        <v>35</v>
      </c>
      <c r="AT147" s="25">
        <v>35</v>
      </c>
      <c r="AU147" s="25">
        <v>35</v>
      </c>
      <c r="AV147" s="25">
        <v>35</v>
      </c>
      <c r="AW147" s="25">
        <v>531881.39812000003</v>
      </c>
      <c r="AX147" s="25">
        <v>545358.10436999996</v>
      </c>
      <c r="AY147" s="25">
        <v>559345.38844000001</v>
      </c>
      <c r="AZ147" s="25">
        <v>575166.56094</v>
      </c>
      <c r="BA147" s="25">
        <v>588586.28500000003</v>
      </c>
      <c r="BB147" s="25">
        <v>1519661.1374857144</v>
      </c>
      <c r="BC147" s="25">
        <v>1558166.0124857142</v>
      </c>
      <c r="BD147" s="25">
        <v>1598129.6812571429</v>
      </c>
      <c r="BE147" s="25">
        <v>1643333.031257143</v>
      </c>
      <c r="BF147" s="25">
        <v>1681675.1</v>
      </c>
      <c r="BG147" s="20"/>
      <c r="BH147" s="26">
        <v>43.969043402402072</v>
      </c>
      <c r="BI147" s="26">
        <v>43.969043402402072</v>
      </c>
      <c r="BJ147" s="26">
        <v>43.969043402402072</v>
      </c>
      <c r="BK147" s="26">
        <v>43.969043402402072</v>
      </c>
      <c r="BL147" s="26"/>
      <c r="BM147" s="20"/>
      <c r="BN147" s="60">
        <v>43.969043402402072</v>
      </c>
      <c r="BO147" s="20"/>
      <c r="BP147" s="20">
        <v>0</v>
      </c>
      <c r="BQ147" s="20">
        <v>0</v>
      </c>
      <c r="BR147" s="20">
        <v>0</v>
      </c>
      <c r="BS147" s="20">
        <v>0</v>
      </c>
      <c r="BT147" s="20">
        <v>0</v>
      </c>
      <c r="BU147" s="20">
        <v>1</v>
      </c>
      <c r="BV147" s="20">
        <v>0</v>
      </c>
      <c r="BW147" s="20">
        <v>0</v>
      </c>
      <c r="BX147" s="20">
        <v>0</v>
      </c>
      <c r="BY147" s="20">
        <v>0</v>
      </c>
      <c r="BZ147" s="20">
        <v>0</v>
      </c>
      <c r="CA147" s="20">
        <v>0</v>
      </c>
      <c r="CB147" s="20">
        <v>0</v>
      </c>
      <c r="CC147" s="20">
        <v>0</v>
      </c>
      <c r="CD147" s="20">
        <v>0</v>
      </c>
      <c r="CE147" s="20">
        <v>0</v>
      </c>
      <c r="CF147" s="20">
        <v>30</v>
      </c>
      <c r="CG147" s="20">
        <v>0</v>
      </c>
      <c r="CH147" s="20">
        <v>0</v>
      </c>
      <c r="CI147" s="20">
        <v>0</v>
      </c>
      <c r="CJ147" s="20">
        <v>0</v>
      </c>
      <c r="CK147" s="20"/>
      <c r="CL147" s="1">
        <v>5926678.4361942858</v>
      </c>
      <c r="CM147">
        <v>3.9</v>
      </c>
      <c r="CN147">
        <v>257309023.79908115</v>
      </c>
      <c r="CO147" s="1">
        <v>169.32</v>
      </c>
      <c r="CP147" s="1">
        <v>208.77155999999999</v>
      </c>
      <c r="CQ147">
        <v>53.53116923076923</v>
      </c>
      <c r="CS147" s="33" t="s">
        <v>1547</v>
      </c>
    </row>
    <row r="148" spans="1:97">
      <c r="A148" s="20" t="s">
        <v>102</v>
      </c>
      <c r="B148" s="20" t="s">
        <v>102</v>
      </c>
      <c r="C148" s="20" t="s">
        <v>102</v>
      </c>
      <c r="D148" s="20">
        <v>0</v>
      </c>
      <c r="E148" s="21" t="s">
        <v>689</v>
      </c>
      <c r="F148" s="22" t="s">
        <v>725</v>
      </c>
      <c r="G148" s="28" t="s">
        <v>726</v>
      </c>
      <c r="H148" s="20" t="s">
        <v>727</v>
      </c>
      <c r="I148" s="20" t="s">
        <v>266</v>
      </c>
      <c r="J148" s="20" t="s">
        <v>728</v>
      </c>
      <c r="K148" s="20" t="s">
        <v>729</v>
      </c>
      <c r="L148" s="20" t="s">
        <v>730</v>
      </c>
      <c r="M148" s="20" t="s">
        <v>111</v>
      </c>
      <c r="N148" s="20">
        <v>418</v>
      </c>
      <c r="O148" s="33">
        <v>2.3885700000000001</v>
      </c>
      <c r="P148" s="20"/>
      <c r="Q148" s="20">
        <v>90973</v>
      </c>
      <c r="R148" s="33">
        <v>520</v>
      </c>
      <c r="S148" s="33" t="e">
        <v>#N/A</v>
      </c>
      <c r="T148" s="33" t="e">
        <v>#N/A</v>
      </c>
      <c r="U148" s="33" t="e">
        <v>#N/A</v>
      </c>
      <c r="V148" s="33" t="e">
        <v>#N/A</v>
      </c>
      <c r="W148" s="33"/>
      <c r="X148" s="20"/>
      <c r="Y148" s="20" t="s">
        <v>112</v>
      </c>
      <c r="Z148" s="20" t="s">
        <v>300</v>
      </c>
      <c r="AA148" s="20" t="s">
        <v>148</v>
      </c>
      <c r="AB148" s="20">
        <v>217.703</v>
      </c>
      <c r="AC148" s="20">
        <v>0</v>
      </c>
      <c r="AD148" s="20" t="s">
        <v>720</v>
      </c>
      <c r="AE148" s="20" t="s">
        <v>127</v>
      </c>
      <c r="AF148" s="20" t="s">
        <v>276</v>
      </c>
      <c r="AG148" s="20" t="s">
        <v>746</v>
      </c>
      <c r="AH148" s="25">
        <v>7695200</v>
      </c>
      <c r="AI148" s="25">
        <v>7695200</v>
      </c>
      <c r="AJ148" s="25">
        <v>7695200</v>
      </c>
      <c r="AK148" s="25">
        <v>7695200</v>
      </c>
      <c r="AL148" s="25">
        <v>7695200</v>
      </c>
      <c r="AM148" s="25">
        <v>4.9000000000000004</v>
      </c>
      <c r="AN148" s="25">
        <v>4.9000000000000004</v>
      </c>
      <c r="AO148" s="25">
        <v>4.9000000000000004</v>
      </c>
      <c r="AP148" s="25">
        <v>4.9000000000000004</v>
      </c>
      <c r="AQ148" s="25">
        <v>4.9000000000000004</v>
      </c>
      <c r="AR148" s="25">
        <v>35</v>
      </c>
      <c r="AS148" s="25">
        <v>35</v>
      </c>
      <c r="AT148" s="25">
        <v>35</v>
      </c>
      <c r="AU148" s="25">
        <v>35</v>
      </c>
      <c r="AV148" s="25">
        <v>35</v>
      </c>
      <c r="AW148" s="25">
        <v>131972.68000000002</v>
      </c>
      <c r="AX148" s="25">
        <v>131972.68000000002</v>
      </c>
      <c r="AY148" s="25">
        <v>131972.68000000002</v>
      </c>
      <c r="AZ148" s="25">
        <v>131972.68000000002</v>
      </c>
      <c r="BA148" s="25">
        <v>131972.68000000002</v>
      </c>
      <c r="BB148" s="25">
        <v>377064.8</v>
      </c>
      <c r="BC148" s="25">
        <v>377064.8</v>
      </c>
      <c r="BD148" s="25">
        <v>377064.8</v>
      </c>
      <c r="BE148" s="25">
        <v>377064.8</v>
      </c>
      <c r="BF148" s="25">
        <v>377064.8</v>
      </c>
      <c r="BG148" s="20" t="s">
        <v>1588</v>
      </c>
      <c r="BH148" s="26">
        <v>51.897770201255142</v>
      </c>
      <c r="BI148" s="26">
        <v>51.897770201255142</v>
      </c>
      <c r="BJ148" s="26">
        <v>51.897770201255142</v>
      </c>
      <c r="BK148" s="26">
        <v>94.515120171499674</v>
      </c>
      <c r="BL148" s="26"/>
      <c r="BM148" s="20"/>
      <c r="BN148" s="60">
        <v>94.515120171499674</v>
      </c>
      <c r="BO148" s="20"/>
      <c r="BP148" s="20">
        <v>22.5</v>
      </c>
      <c r="BQ148" s="20">
        <v>22.5</v>
      </c>
      <c r="BR148" s="20">
        <v>0</v>
      </c>
      <c r="BS148" s="20">
        <v>137.6</v>
      </c>
      <c r="BT148" s="20">
        <v>34.4</v>
      </c>
      <c r="BU148" s="20">
        <v>2</v>
      </c>
      <c r="BV148" s="20">
        <v>0</v>
      </c>
      <c r="BW148" s="20">
        <v>0</v>
      </c>
      <c r="BX148" s="20">
        <v>0</v>
      </c>
      <c r="BY148" s="20">
        <v>0</v>
      </c>
      <c r="BZ148" s="20">
        <v>0</v>
      </c>
      <c r="CA148" s="20" t="s">
        <v>118</v>
      </c>
      <c r="CB148" s="20">
        <v>0</v>
      </c>
      <c r="CC148" s="20">
        <v>0</v>
      </c>
      <c r="CD148" s="20">
        <v>0</v>
      </c>
      <c r="CE148" s="20">
        <v>0</v>
      </c>
      <c r="CF148" s="20">
        <v>210</v>
      </c>
      <c r="CG148" s="20">
        <v>0</v>
      </c>
      <c r="CH148" s="20">
        <v>0</v>
      </c>
      <c r="CI148" s="20">
        <v>0</v>
      </c>
      <c r="CJ148" s="20">
        <v>0</v>
      </c>
      <c r="CK148" s="20"/>
      <c r="CL148" s="1">
        <v>900645.66933599999</v>
      </c>
      <c r="CM148">
        <v>2.3885700000000001</v>
      </c>
      <c r="CN148">
        <v>196073696</v>
      </c>
      <c r="CO148" s="1">
        <v>520</v>
      </c>
      <c r="CP148" s="1">
        <v>609.43999999999994</v>
      </c>
      <c r="CQ148">
        <v>255.14847795961597</v>
      </c>
      <c r="CS148" s="33" t="s">
        <v>1547</v>
      </c>
    </row>
    <row r="149" spans="1:97">
      <c r="A149" s="20" t="s">
        <v>102</v>
      </c>
      <c r="B149" s="20" t="s">
        <v>123</v>
      </c>
      <c r="C149" s="20" t="s">
        <v>102</v>
      </c>
      <c r="D149" s="20">
        <v>0</v>
      </c>
      <c r="E149" s="21" t="s">
        <v>689</v>
      </c>
      <c r="F149" s="22" t="s">
        <v>731</v>
      </c>
      <c r="G149" s="28" t="s">
        <v>732</v>
      </c>
      <c r="H149" s="20" t="s">
        <v>118</v>
      </c>
      <c r="I149" s="20" t="s">
        <v>118</v>
      </c>
      <c r="J149" s="20" t="s">
        <v>118</v>
      </c>
      <c r="K149" s="20" t="s">
        <v>118</v>
      </c>
      <c r="L149" s="20" t="s">
        <v>118</v>
      </c>
      <c r="M149" s="20" t="s">
        <v>118</v>
      </c>
      <c r="N149" s="24" t="s">
        <v>118</v>
      </c>
      <c r="O149" s="70" t="s">
        <v>118</v>
      </c>
      <c r="P149" s="24"/>
      <c r="Q149" s="24" t="s">
        <v>118</v>
      </c>
      <c r="R149" s="70" t="s">
        <v>118</v>
      </c>
      <c r="S149" s="33">
        <v>0</v>
      </c>
      <c r="T149" s="33">
        <v>0</v>
      </c>
      <c r="U149" s="33">
        <v>0</v>
      </c>
      <c r="V149" s="33" t="e">
        <v>#VALUE!</v>
      </c>
      <c r="W149" s="33"/>
      <c r="X149" s="24"/>
      <c r="Y149" s="20" t="s">
        <v>118</v>
      </c>
      <c r="Z149" s="20" t="s">
        <v>118</v>
      </c>
      <c r="AA149" s="20" t="s">
        <v>118</v>
      </c>
      <c r="AB149" s="20" t="s">
        <v>118</v>
      </c>
      <c r="AC149" s="20" t="s">
        <v>118</v>
      </c>
      <c r="AD149" s="20" t="s">
        <v>733</v>
      </c>
      <c r="AE149" s="20" t="s">
        <v>127</v>
      </c>
      <c r="AF149" s="20" t="s">
        <v>116</v>
      </c>
      <c r="AG149" s="20" t="s">
        <v>457</v>
      </c>
      <c r="AH149" s="25">
        <v>16251203.5</v>
      </c>
      <c r="AI149" s="25">
        <v>16678128.1875</v>
      </c>
      <c r="AJ149" s="25">
        <v>17121735.875</v>
      </c>
      <c r="AK149" s="25">
        <v>17555914</v>
      </c>
      <c r="AL149" s="25">
        <v>18016324.375</v>
      </c>
      <c r="AM149" s="25">
        <v>100</v>
      </c>
      <c r="AN149" s="25">
        <v>100</v>
      </c>
      <c r="AO149" s="25">
        <v>100</v>
      </c>
      <c r="AP149" s="25">
        <v>100</v>
      </c>
      <c r="AQ149" s="25">
        <v>100</v>
      </c>
      <c r="AR149" s="25">
        <v>90</v>
      </c>
      <c r="AS149" s="25">
        <v>90</v>
      </c>
      <c r="AT149" s="25">
        <v>90</v>
      </c>
      <c r="AU149" s="25">
        <v>90</v>
      </c>
      <c r="AV149" s="25">
        <v>90</v>
      </c>
      <c r="AW149" s="25">
        <v>14626083.15</v>
      </c>
      <c r="AX149" s="25">
        <v>15010315.36875</v>
      </c>
      <c r="AY149" s="25">
        <v>15409562.2875</v>
      </c>
      <c r="AZ149" s="25">
        <v>15800322.6</v>
      </c>
      <c r="BA149" s="25">
        <v>16214691.9375</v>
      </c>
      <c r="BB149" s="25">
        <v>16251203.5</v>
      </c>
      <c r="BC149" s="25">
        <v>16678128.1875</v>
      </c>
      <c r="BD149" s="25">
        <v>17121735.875</v>
      </c>
      <c r="BE149" s="25">
        <v>17555914</v>
      </c>
      <c r="BF149" s="25">
        <v>18016324.375</v>
      </c>
      <c r="BG149" s="20"/>
      <c r="BH149" s="26">
        <v>0</v>
      </c>
      <c r="BI149" s="26">
        <v>0</v>
      </c>
      <c r="BJ149" s="26">
        <v>0</v>
      </c>
      <c r="BK149" s="26">
        <v>0</v>
      </c>
      <c r="BL149" s="26">
        <v>2.1999999999999999E-2</v>
      </c>
      <c r="BM149" s="20" t="s">
        <v>734</v>
      </c>
      <c r="BN149" s="60">
        <v>2.1999999999999999E-2</v>
      </c>
      <c r="BO149" s="20"/>
      <c r="BP149" s="20">
        <v>5</v>
      </c>
      <c r="BQ149" s="20">
        <v>6</v>
      </c>
      <c r="BR149" s="20">
        <v>0</v>
      </c>
      <c r="BS149" s="20">
        <v>3.5</v>
      </c>
      <c r="BT149" s="20">
        <v>3.5</v>
      </c>
      <c r="BU149" s="20">
        <v>0</v>
      </c>
      <c r="BV149" s="20">
        <v>0.8</v>
      </c>
      <c r="BW149" s="20">
        <v>0.8</v>
      </c>
      <c r="BX149" s="20">
        <v>0</v>
      </c>
      <c r="BY149" s="20">
        <v>0</v>
      </c>
      <c r="BZ149" s="20">
        <v>0</v>
      </c>
      <c r="CA149" s="20" t="s">
        <v>118</v>
      </c>
      <c r="CB149" s="20">
        <v>0</v>
      </c>
      <c r="CC149" s="20">
        <v>0</v>
      </c>
      <c r="CD149" s="20">
        <v>0</v>
      </c>
      <c r="CE149" s="20">
        <v>0</v>
      </c>
      <c r="CF149" s="20">
        <v>0</v>
      </c>
      <c r="CG149" s="20">
        <v>0</v>
      </c>
      <c r="CH149" s="20">
        <v>0</v>
      </c>
      <c r="CI149" s="20">
        <v>0</v>
      </c>
      <c r="CJ149" s="20">
        <v>0</v>
      </c>
      <c r="CK149" s="20"/>
      <c r="CL149" s="1" t="e">
        <v>#VALUE!</v>
      </c>
      <c r="CM149" t="e">
        <v>#VALUE!</v>
      </c>
      <c r="CN149" t="e">
        <v>#VALUE!</v>
      </c>
      <c r="CO149" s="1" t="e">
        <v>#VALUE!</v>
      </c>
      <c r="CP149" s="1" t="e">
        <v>#VALUE!</v>
      </c>
      <c r="CQ149" t="e">
        <v>#VALUE!</v>
      </c>
      <c r="CS149" s="33" t="s">
        <v>1510</v>
      </c>
    </row>
    <row r="150" spans="1:97">
      <c r="A150" s="20" t="s">
        <v>102</v>
      </c>
      <c r="B150" s="20" t="s">
        <v>102</v>
      </c>
      <c r="C150" s="20" t="s">
        <v>102</v>
      </c>
      <c r="D150" s="20">
        <v>0</v>
      </c>
      <c r="E150" s="21" t="s">
        <v>689</v>
      </c>
      <c r="F150" s="22" t="s">
        <v>735</v>
      </c>
      <c r="G150" s="28" t="s">
        <v>736</v>
      </c>
      <c r="H150" s="20" t="s">
        <v>153</v>
      </c>
      <c r="I150" s="20" t="s">
        <v>737</v>
      </c>
      <c r="J150" s="20" t="s">
        <v>145</v>
      </c>
      <c r="K150" s="20" t="s">
        <v>738</v>
      </c>
      <c r="L150" s="20" t="s">
        <v>739</v>
      </c>
      <c r="M150" s="20" t="s">
        <v>111</v>
      </c>
      <c r="N150" s="20">
        <v>1200000</v>
      </c>
      <c r="O150" s="71">
        <v>2.1236560685905514E-3</v>
      </c>
      <c r="P150" s="20" t="s">
        <v>138</v>
      </c>
      <c r="Q150" s="20">
        <v>23000000</v>
      </c>
      <c r="R150" s="33">
        <v>4.0703407981318905E-2</v>
      </c>
      <c r="S150" s="33" t="e">
        <v>#N/A</v>
      </c>
      <c r="T150" s="33" t="e">
        <v>#N/A</v>
      </c>
      <c r="U150" s="33" t="e">
        <v>#N/A</v>
      </c>
      <c r="V150" s="33" t="e">
        <v>#N/A</v>
      </c>
      <c r="W150" s="33"/>
      <c r="X150" s="20" t="s">
        <v>138</v>
      </c>
      <c r="Y150" s="20">
        <v>1100</v>
      </c>
      <c r="Z150" s="20" t="s">
        <v>139</v>
      </c>
      <c r="AA150" s="20" t="s">
        <v>148</v>
      </c>
      <c r="AB150" s="20" t="s">
        <v>118</v>
      </c>
      <c r="AC150" s="20">
        <v>19</v>
      </c>
      <c r="AD150" s="20" t="s">
        <v>740</v>
      </c>
      <c r="AE150" s="20" t="s">
        <v>115</v>
      </c>
      <c r="AF150" s="20">
        <v>0</v>
      </c>
      <c r="AG150" s="33" t="s">
        <v>442</v>
      </c>
      <c r="AH150" s="30">
        <v>7129300</v>
      </c>
      <c r="AI150" s="30">
        <v>7129300</v>
      </c>
      <c r="AJ150" s="30">
        <v>7129300</v>
      </c>
      <c r="AK150" s="30">
        <v>7129300</v>
      </c>
      <c r="AL150" s="30">
        <v>7129300</v>
      </c>
      <c r="AM150" s="30">
        <v>100</v>
      </c>
      <c r="AN150" s="30">
        <v>100</v>
      </c>
      <c r="AO150" s="30">
        <v>100</v>
      </c>
      <c r="AP150" s="30">
        <v>100</v>
      </c>
      <c r="AQ150" s="30">
        <v>100</v>
      </c>
      <c r="AR150" s="30">
        <v>95</v>
      </c>
      <c r="AS150" s="30">
        <v>95</v>
      </c>
      <c r="AT150" s="30">
        <v>95</v>
      </c>
      <c r="AU150" s="30">
        <v>95</v>
      </c>
      <c r="AV150" s="30">
        <v>95</v>
      </c>
      <c r="AW150" s="30">
        <v>6772835</v>
      </c>
      <c r="AX150" s="30">
        <v>6772835</v>
      </c>
      <c r="AY150" s="30">
        <v>6772835</v>
      </c>
      <c r="AZ150" s="30">
        <v>6772835</v>
      </c>
      <c r="BA150" s="30">
        <v>6772835</v>
      </c>
      <c r="BB150" s="30">
        <v>7129300</v>
      </c>
      <c r="BC150" s="30">
        <v>7129300</v>
      </c>
      <c r="BD150" s="30">
        <v>7129300</v>
      </c>
      <c r="BE150" s="30">
        <v>7129300</v>
      </c>
      <c r="BF150" s="30">
        <v>7129300</v>
      </c>
      <c r="BG150" s="20" t="s">
        <v>741</v>
      </c>
      <c r="BH150" s="26" t="s">
        <v>118</v>
      </c>
      <c r="BI150" s="26" t="s">
        <v>118</v>
      </c>
      <c r="BJ150" s="26" t="s">
        <v>118</v>
      </c>
      <c r="BK150" s="26" t="s">
        <v>118</v>
      </c>
      <c r="BL150" s="26">
        <v>2.1683918347081898E-2</v>
      </c>
      <c r="BM150" s="20" t="s">
        <v>741</v>
      </c>
      <c r="BN150" s="60">
        <v>2.1683918347081898E-2</v>
      </c>
      <c r="BO150" s="20"/>
      <c r="BP150" s="20">
        <v>0</v>
      </c>
      <c r="BQ150" s="20">
        <v>0</v>
      </c>
      <c r="BR150" s="20">
        <v>0</v>
      </c>
      <c r="BS150" s="20">
        <v>0</v>
      </c>
      <c r="BT150" s="20">
        <v>0</v>
      </c>
      <c r="BU150" s="20">
        <v>0</v>
      </c>
      <c r="BV150" s="20">
        <v>0</v>
      </c>
      <c r="BW150" s="20">
        <v>0</v>
      </c>
      <c r="BX150" s="20">
        <v>0</v>
      </c>
      <c r="BY150" s="20">
        <v>0</v>
      </c>
      <c r="BZ150" s="20">
        <v>0</v>
      </c>
      <c r="CA150" s="20">
        <v>0</v>
      </c>
      <c r="CB150" s="20">
        <v>0</v>
      </c>
      <c r="CC150" s="20">
        <v>0</v>
      </c>
      <c r="CD150" s="20">
        <v>0</v>
      </c>
      <c r="CE150" s="20">
        <v>0</v>
      </c>
      <c r="CF150" s="20">
        <v>0</v>
      </c>
      <c r="CG150" s="20">
        <v>0</v>
      </c>
      <c r="CH150" s="20">
        <v>0</v>
      </c>
      <c r="CI150" s="20">
        <v>0</v>
      </c>
      <c r="CJ150" s="20">
        <v>0</v>
      </c>
      <c r="CK150" s="20"/>
      <c r="CL150" s="1">
        <v>94013.383457515592</v>
      </c>
      <c r="CM150">
        <v>1.3186902424854556E-2</v>
      </c>
      <c r="CN150">
        <v>1801923.1829357157</v>
      </c>
      <c r="CO150" s="1">
        <v>0.25274896314304568</v>
      </c>
      <c r="CP150" s="1">
        <v>0.1392435730475732</v>
      </c>
      <c r="CQ150">
        <v>10.559232832809027</v>
      </c>
      <c r="CS150" s="33" t="s">
        <v>1510</v>
      </c>
    </row>
    <row r="151" spans="1:97">
      <c r="A151" s="20" t="s">
        <v>102</v>
      </c>
      <c r="B151" s="20" t="s">
        <v>102</v>
      </c>
      <c r="C151" s="20" t="s">
        <v>102</v>
      </c>
      <c r="D151" s="20">
        <v>0</v>
      </c>
      <c r="E151" s="21" t="s">
        <v>689</v>
      </c>
      <c r="F151" s="22" t="s">
        <v>742</v>
      </c>
      <c r="G151" s="28" t="s">
        <v>743</v>
      </c>
      <c r="H151" s="20" t="s">
        <v>744</v>
      </c>
      <c r="I151" s="20" t="s">
        <v>737</v>
      </c>
      <c r="J151" s="20" t="s">
        <v>145</v>
      </c>
      <c r="K151" s="20" t="s">
        <v>738</v>
      </c>
      <c r="L151" s="20" t="s">
        <v>745</v>
      </c>
      <c r="M151" s="20" t="s">
        <v>111</v>
      </c>
      <c r="N151" s="20">
        <v>960000</v>
      </c>
      <c r="O151" s="71">
        <v>1.6989248548724412E-3</v>
      </c>
      <c r="P151" s="20" t="s">
        <v>138</v>
      </c>
      <c r="Q151" s="20">
        <v>250000000</v>
      </c>
      <c r="R151" s="33">
        <v>0.44242834762303157</v>
      </c>
      <c r="S151" s="33">
        <v>0</v>
      </c>
      <c r="T151" s="33">
        <v>0</v>
      </c>
      <c r="U151" s="33">
        <v>0</v>
      </c>
      <c r="V151" s="33" t="b">
        <v>0</v>
      </c>
      <c r="W151" s="33"/>
      <c r="X151" s="20" t="s">
        <v>138</v>
      </c>
      <c r="Y151" s="20">
        <v>1100</v>
      </c>
      <c r="Z151" s="20" t="s">
        <v>139</v>
      </c>
      <c r="AA151" s="20" t="s">
        <v>148</v>
      </c>
      <c r="AB151" s="20" t="s">
        <v>118</v>
      </c>
      <c r="AC151" s="20">
        <v>260</v>
      </c>
      <c r="AD151" s="20" t="s">
        <v>743</v>
      </c>
      <c r="AE151" s="20" t="s">
        <v>127</v>
      </c>
      <c r="AF151" s="20" t="s">
        <v>116</v>
      </c>
      <c r="AG151" s="20" t="s">
        <v>746</v>
      </c>
      <c r="AH151" s="25">
        <v>7598305.6875</v>
      </c>
      <c r="AI151" s="25">
        <v>7790830.0625</v>
      </c>
      <c r="AJ151" s="25">
        <v>7990648.4062599996</v>
      </c>
      <c r="AK151" s="25">
        <v>8216665.1562599996</v>
      </c>
      <c r="AL151" s="25">
        <v>8408375.5</v>
      </c>
      <c r="AM151" s="25">
        <v>100</v>
      </c>
      <c r="AN151" s="25">
        <v>100</v>
      </c>
      <c r="AO151" s="25">
        <v>100</v>
      </c>
      <c r="AP151" s="25">
        <v>100</v>
      </c>
      <c r="AQ151" s="25">
        <v>100</v>
      </c>
      <c r="AR151" s="25">
        <v>50</v>
      </c>
      <c r="AS151" s="25">
        <v>50</v>
      </c>
      <c r="AT151" s="25">
        <v>50</v>
      </c>
      <c r="AU151" s="25">
        <v>50</v>
      </c>
      <c r="AV151" s="25">
        <v>50</v>
      </c>
      <c r="AW151" s="25">
        <v>3799152.84375</v>
      </c>
      <c r="AX151" s="25">
        <v>3895415.03125</v>
      </c>
      <c r="AY151" s="25">
        <v>3995324.2031299998</v>
      </c>
      <c r="AZ151" s="25">
        <v>4108332.5781299998</v>
      </c>
      <c r="BA151" s="25">
        <v>4204187.75</v>
      </c>
      <c r="BB151" s="25">
        <v>7598305.6875</v>
      </c>
      <c r="BC151" s="25">
        <v>7790830.0625</v>
      </c>
      <c r="BD151" s="25">
        <v>7990648.4062599996</v>
      </c>
      <c r="BE151" s="25">
        <v>8216665.1562599996</v>
      </c>
      <c r="BF151" s="25">
        <v>8408375.5</v>
      </c>
      <c r="BG151" s="20"/>
      <c r="BH151" s="26">
        <v>9.9726790737935514E-2</v>
      </c>
      <c r="BI151" s="26">
        <v>9.9726790737935514E-2</v>
      </c>
      <c r="BJ151" s="26">
        <v>9.9726790737935514E-2</v>
      </c>
      <c r="BK151" s="26">
        <v>9.9726790737935514E-2</v>
      </c>
      <c r="BL151" s="26"/>
      <c r="BM151" s="20"/>
      <c r="BN151" s="60">
        <v>9.9726790737935514E-2</v>
      </c>
      <c r="BO151" s="20"/>
      <c r="BP151" s="20">
        <v>5</v>
      </c>
      <c r="BQ151" s="20">
        <v>6</v>
      </c>
      <c r="BR151" s="20">
        <v>0</v>
      </c>
      <c r="BS151" s="20">
        <v>3.5</v>
      </c>
      <c r="BT151" s="20">
        <v>3.5</v>
      </c>
      <c r="BU151" s="20">
        <v>0</v>
      </c>
      <c r="BV151" s="20">
        <v>0.8</v>
      </c>
      <c r="BW151" s="20">
        <v>0.8</v>
      </c>
      <c r="BX151" s="20">
        <v>0</v>
      </c>
      <c r="BY151" s="20">
        <v>0</v>
      </c>
      <c r="BZ151" s="20">
        <v>0</v>
      </c>
      <c r="CA151" s="20" t="s">
        <v>118</v>
      </c>
      <c r="CB151" s="20">
        <v>0</v>
      </c>
      <c r="CC151" s="20">
        <v>0</v>
      </c>
      <c r="CD151" s="20">
        <v>0</v>
      </c>
      <c r="CE151" s="20">
        <v>0</v>
      </c>
      <c r="CF151" s="20">
        <v>0</v>
      </c>
      <c r="CG151" s="20">
        <v>0</v>
      </c>
      <c r="CH151" s="20">
        <v>0</v>
      </c>
      <c r="CI151" s="20">
        <v>0</v>
      </c>
      <c r="CJ151" s="20">
        <v>0</v>
      </c>
      <c r="CK151" s="20"/>
      <c r="CL151" s="1">
        <v>75210.706766012474</v>
      </c>
      <c r="CM151">
        <v>9.8983523247481182E-3</v>
      </c>
      <c r="CN151">
        <v>19586121.553649083</v>
      </c>
      <c r="CO151" s="1">
        <v>2.577695917903156</v>
      </c>
      <c r="CP151" s="1">
        <v>1.4200952018776074</v>
      </c>
      <c r="CQ151">
        <v>143.4678374022966</v>
      </c>
      <c r="CS151" s="33" t="s">
        <v>1510</v>
      </c>
    </row>
    <row r="152" spans="1:97">
      <c r="A152" s="20" t="s">
        <v>102</v>
      </c>
      <c r="B152" s="20" t="s">
        <v>102</v>
      </c>
      <c r="C152" s="20" t="s">
        <v>102</v>
      </c>
      <c r="D152" s="20">
        <v>0</v>
      </c>
      <c r="E152" s="21" t="s">
        <v>689</v>
      </c>
      <c r="F152" s="22" t="s">
        <v>747</v>
      </c>
      <c r="G152" s="28" t="s">
        <v>748</v>
      </c>
      <c r="H152" s="20" t="s">
        <v>153</v>
      </c>
      <c r="I152" s="20" t="s">
        <v>737</v>
      </c>
      <c r="J152" s="20" t="s">
        <v>145</v>
      </c>
      <c r="K152" s="20" t="s">
        <v>738</v>
      </c>
      <c r="L152" s="20" t="s">
        <v>749</v>
      </c>
      <c r="M152" s="20" t="s">
        <v>111</v>
      </c>
      <c r="N152" s="20">
        <v>80000</v>
      </c>
      <c r="O152" s="71">
        <v>1.4157707123937011E-4</v>
      </c>
      <c r="P152" s="20" t="s">
        <v>138</v>
      </c>
      <c r="Q152" s="20">
        <v>3334000000</v>
      </c>
      <c r="R152" s="33">
        <v>5.9002244439007487</v>
      </c>
      <c r="S152" s="33" t="e">
        <v>#N/A</v>
      </c>
      <c r="T152" s="33" t="e">
        <v>#N/A</v>
      </c>
      <c r="U152" s="33" t="e">
        <v>#N/A</v>
      </c>
      <c r="V152" s="33" t="e">
        <v>#N/A</v>
      </c>
      <c r="W152" s="33"/>
      <c r="X152" s="20" t="s">
        <v>138</v>
      </c>
      <c r="Y152" s="20">
        <v>1100</v>
      </c>
      <c r="Z152" s="20" t="s">
        <v>139</v>
      </c>
      <c r="AA152" s="20" t="s">
        <v>148</v>
      </c>
      <c r="AB152" s="20" t="s">
        <v>118</v>
      </c>
      <c r="AC152" s="20">
        <v>42680</v>
      </c>
      <c r="AD152" s="20" t="s">
        <v>750</v>
      </c>
      <c r="AE152" s="20" t="s">
        <v>115</v>
      </c>
      <c r="AF152" s="20" t="s">
        <v>160</v>
      </c>
      <c r="AG152" s="20" t="e">
        <v>#N/A</v>
      </c>
      <c r="AH152" s="25">
        <v>3568525.3125</v>
      </c>
      <c r="AI152" s="25">
        <v>3646218.0625</v>
      </c>
      <c r="AJ152" s="25">
        <v>3733633.0625</v>
      </c>
      <c r="AK152" s="25">
        <v>3865430.875</v>
      </c>
      <c r="AL152" s="25">
        <v>3894187.0625</v>
      </c>
      <c r="AM152" s="25">
        <v>100</v>
      </c>
      <c r="AN152" s="25">
        <v>100</v>
      </c>
      <c r="AO152" s="25">
        <v>100</v>
      </c>
      <c r="AP152" s="25">
        <v>100</v>
      </c>
      <c r="AQ152" s="25">
        <v>100</v>
      </c>
      <c r="AR152" s="25">
        <v>50</v>
      </c>
      <c r="AS152" s="25">
        <v>50</v>
      </c>
      <c r="AT152" s="25">
        <v>50</v>
      </c>
      <c r="AU152" s="25">
        <v>50</v>
      </c>
      <c r="AV152" s="25">
        <v>50</v>
      </c>
      <c r="AW152" s="25">
        <v>1784262.65625</v>
      </c>
      <c r="AX152" s="25">
        <v>1823109.03125</v>
      </c>
      <c r="AY152" s="25">
        <v>1866816.53125</v>
      </c>
      <c r="AZ152" s="25">
        <v>1932715.4375</v>
      </c>
      <c r="BA152" s="25">
        <v>1947093.53125</v>
      </c>
      <c r="BB152" s="25">
        <v>3568525.3125</v>
      </c>
      <c r="BC152" s="25">
        <v>3646218.0625</v>
      </c>
      <c r="BD152" s="25">
        <v>3733633.0625</v>
      </c>
      <c r="BE152" s="25">
        <v>3865430.875</v>
      </c>
      <c r="BF152" s="25">
        <v>3894187.0625</v>
      </c>
      <c r="BG152" s="20"/>
      <c r="BH152" s="26" t="s">
        <v>118</v>
      </c>
      <c r="BI152" s="26" t="s">
        <v>118</v>
      </c>
      <c r="BJ152" s="26" t="s">
        <v>118</v>
      </c>
      <c r="BK152" s="26" t="s">
        <v>118</v>
      </c>
      <c r="BL152" s="26">
        <v>42.005363824688814</v>
      </c>
      <c r="BM152" s="20" t="s">
        <v>741</v>
      </c>
      <c r="BN152" s="60">
        <v>42.005363824688814</v>
      </c>
      <c r="BO152" s="20"/>
      <c r="BP152" s="20">
        <v>0</v>
      </c>
      <c r="BQ152" s="20">
        <v>0</v>
      </c>
      <c r="BR152" s="20">
        <v>0</v>
      </c>
      <c r="BS152" s="20">
        <v>0</v>
      </c>
      <c r="BT152" s="20">
        <v>0</v>
      </c>
      <c r="BU152" s="20">
        <v>0</v>
      </c>
      <c r="BV152" s="20">
        <v>0</v>
      </c>
      <c r="BW152" s="20">
        <v>0</v>
      </c>
      <c r="BX152" s="20">
        <v>0</v>
      </c>
      <c r="BY152" s="20">
        <v>0</v>
      </c>
      <c r="BZ152" s="20">
        <v>0</v>
      </c>
      <c r="CA152" s="20" t="s">
        <v>118</v>
      </c>
      <c r="CB152" s="20">
        <v>0</v>
      </c>
      <c r="CC152" s="20">
        <v>0</v>
      </c>
      <c r="CD152" s="20">
        <v>0</v>
      </c>
      <c r="CE152" s="20">
        <v>0</v>
      </c>
      <c r="CF152" s="20">
        <v>0</v>
      </c>
      <c r="CG152" s="20">
        <v>0</v>
      </c>
      <c r="CH152" s="20">
        <v>0</v>
      </c>
      <c r="CI152" s="20">
        <v>0</v>
      </c>
      <c r="CJ152" s="20">
        <v>0</v>
      </c>
      <c r="CK152" s="20"/>
      <c r="CL152" s="1">
        <v>6267.5588971677062</v>
      </c>
      <c r="CM152">
        <v>1.7563442453983451E-3</v>
      </c>
      <c r="CN152">
        <v>261200517.03946415</v>
      </c>
      <c r="CO152" s="1">
        <v>73.195646426976026</v>
      </c>
      <c r="CP152" s="1">
        <v>40.32468902454292</v>
      </c>
      <c r="CQ152">
        <v>22959.444955164323</v>
      </c>
      <c r="CS152" s="33" t="s">
        <v>1548</v>
      </c>
    </row>
    <row r="153" spans="1:97">
      <c r="A153" s="20" t="s">
        <v>102</v>
      </c>
      <c r="B153" s="20" t="s">
        <v>102</v>
      </c>
      <c r="C153" s="20" t="s">
        <v>102</v>
      </c>
      <c r="D153" s="20">
        <v>0</v>
      </c>
      <c r="E153" s="21" t="s">
        <v>689</v>
      </c>
      <c r="F153" s="22" t="s">
        <v>751</v>
      </c>
      <c r="G153" s="28" t="s">
        <v>752</v>
      </c>
      <c r="H153" s="20" t="s">
        <v>153</v>
      </c>
      <c r="I153" s="20" t="s">
        <v>737</v>
      </c>
      <c r="J153" s="20" t="s">
        <v>145</v>
      </c>
      <c r="K153" s="20" t="s">
        <v>738</v>
      </c>
      <c r="L153" s="20" t="s">
        <v>753</v>
      </c>
      <c r="M153" s="20" t="s">
        <v>111</v>
      </c>
      <c r="N153" s="20">
        <v>310000</v>
      </c>
      <c r="O153" s="71">
        <v>5.4861115105255909E-4</v>
      </c>
      <c r="P153" s="20" t="s">
        <v>138</v>
      </c>
      <c r="Q153" s="20">
        <v>38000000</v>
      </c>
      <c r="R153" s="33">
        <v>6.7249108838700805E-2</v>
      </c>
      <c r="S153" s="33" t="e">
        <v>#N/A</v>
      </c>
      <c r="T153" s="33" t="e">
        <v>#N/A</v>
      </c>
      <c r="U153" s="33" t="e">
        <v>#N/A</v>
      </c>
      <c r="V153" s="33" t="e">
        <v>#N/A</v>
      </c>
      <c r="W153" s="33"/>
      <c r="X153" s="20" t="s">
        <v>138</v>
      </c>
      <c r="Y153" s="20">
        <v>1100</v>
      </c>
      <c r="Z153" s="20" t="s">
        <v>139</v>
      </c>
      <c r="AA153" s="20" t="s">
        <v>148</v>
      </c>
      <c r="AB153" s="20" t="s">
        <v>118</v>
      </c>
      <c r="AC153" s="20">
        <v>121</v>
      </c>
      <c r="AD153" s="20" t="s">
        <v>752</v>
      </c>
      <c r="AE153" s="20" t="s">
        <v>127</v>
      </c>
      <c r="AF153" s="20" t="s">
        <v>116</v>
      </c>
      <c r="AG153" s="20" t="e">
        <v>#N/A</v>
      </c>
      <c r="AH153" s="25">
        <v>7598305.6875</v>
      </c>
      <c r="AI153" s="25">
        <v>7790830.0625</v>
      </c>
      <c r="AJ153" s="25">
        <v>7990648.40625</v>
      </c>
      <c r="AK153" s="25">
        <v>8216665.15625</v>
      </c>
      <c r="AL153" s="25">
        <v>8408375.5</v>
      </c>
      <c r="AM153" s="25">
        <v>100</v>
      </c>
      <c r="AN153" s="25">
        <v>100</v>
      </c>
      <c r="AO153" s="25">
        <v>100</v>
      </c>
      <c r="AP153" s="25">
        <v>100</v>
      </c>
      <c r="AQ153" s="25">
        <v>100</v>
      </c>
      <c r="AR153" s="25">
        <v>100</v>
      </c>
      <c r="AS153" s="25">
        <v>100</v>
      </c>
      <c r="AT153" s="25">
        <v>100</v>
      </c>
      <c r="AU153" s="25">
        <v>100</v>
      </c>
      <c r="AV153" s="25">
        <v>100</v>
      </c>
      <c r="AW153" s="25">
        <v>7598305.6875</v>
      </c>
      <c r="AX153" s="25">
        <v>7790830.0625</v>
      </c>
      <c r="AY153" s="25">
        <v>7990648.40625</v>
      </c>
      <c r="AZ153" s="25">
        <v>8216665.15625</v>
      </c>
      <c r="BA153" s="25">
        <v>8408375.5</v>
      </c>
      <c r="BB153" s="25">
        <v>7598305.6875</v>
      </c>
      <c r="BC153" s="25">
        <v>7790830.0625</v>
      </c>
      <c r="BD153" s="25">
        <v>7990648.40625</v>
      </c>
      <c r="BE153" s="25">
        <v>8216665.15625</v>
      </c>
      <c r="BF153" s="25">
        <v>8408375.5</v>
      </c>
      <c r="BG153" s="20"/>
      <c r="BH153" s="26">
        <v>14.560111447738583</v>
      </c>
      <c r="BI153" s="26">
        <v>14.560111447738583</v>
      </c>
      <c r="BJ153" s="26">
        <v>0</v>
      </c>
      <c r="BK153" s="26">
        <v>0</v>
      </c>
      <c r="BL153" s="26"/>
      <c r="BM153" s="20"/>
      <c r="BN153" s="60">
        <v>14.560111447738583</v>
      </c>
      <c r="BO153" s="20"/>
      <c r="BP153" s="20">
        <v>5</v>
      </c>
      <c r="BQ153" s="20">
        <v>6</v>
      </c>
      <c r="BR153" s="20">
        <v>0</v>
      </c>
      <c r="BS153" s="20">
        <v>3.5</v>
      </c>
      <c r="BT153" s="20">
        <v>3.5</v>
      </c>
      <c r="BU153" s="20">
        <v>0</v>
      </c>
      <c r="BV153" s="20">
        <v>0.8</v>
      </c>
      <c r="BW153" s="20">
        <v>0.8</v>
      </c>
      <c r="BX153" s="20">
        <v>0</v>
      </c>
      <c r="BY153" s="20">
        <v>0</v>
      </c>
      <c r="BZ153" s="20">
        <v>0</v>
      </c>
      <c r="CA153" s="20" t="s">
        <v>118</v>
      </c>
      <c r="CB153" s="20">
        <v>0</v>
      </c>
      <c r="CC153" s="20">
        <v>0</v>
      </c>
      <c r="CD153" s="20">
        <v>0</v>
      </c>
      <c r="CE153" s="20">
        <v>0</v>
      </c>
      <c r="CF153" s="20">
        <v>0</v>
      </c>
      <c r="CG153" s="20">
        <v>0</v>
      </c>
      <c r="CH153" s="20">
        <v>0</v>
      </c>
      <c r="CI153" s="20">
        <v>0</v>
      </c>
      <c r="CJ153" s="20">
        <v>0</v>
      </c>
      <c r="CK153" s="20"/>
      <c r="CL153" s="1">
        <v>24286.790726524858</v>
      </c>
      <c r="CM153">
        <v>3.1963429381999127E-3</v>
      </c>
      <c r="CN153">
        <v>2977090.4761546608</v>
      </c>
      <c r="CO153" s="1">
        <v>0.39180977952127971</v>
      </c>
      <c r="CP153" s="1">
        <v>0.21585447068539632</v>
      </c>
      <c r="CQ153">
        <v>67.531699463687488</v>
      </c>
      <c r="CS153" s="33" t="s">
        <v>1510</v>
      </c>
    </row>
    <row r="154" spans="1:97">
      <c r="A154" s="20" t="s">
        <v>102</v>
      </c>
      <c r="B154" s="20" t="s">
        <v>102</v>
      </c>
      <c r="C154" s="20" t="s">
        <v>123</v>
      </c>
      <c r="D154" s="20">
        <v>0</v>
      </c>
      <c r="E154" s="21" t="s">
        <v>689</v>
      </c>
      <c r="F154" s="22" t="s">
        <v>754</v>
      </c>
      <c r="G154" s="28" t="s">
        <v>755</v>
      </c>
      <c r="H154" s="20" t="s">
        <v>153</v>
      </c>
      <c r="I154" s="20" t="s">
        <v>737</v>
      </c>
      <c r="J154" s="20" t="s">
        <v>145</v>
      </c>
      <c r="K154" s="20" t="s">
        <v>738</v>
      </c>
      <c r="L154" s="20" t="s">
        <v>756</v>
      </c>
      <c r="M154" s="20" t="s">
        <v>111</v>
      </c>
      <c r="N154" s="20">
        <v>7030000</v>
      </c>
      <c r="O154" s="71">
        <v>1.2441085135159648E-2</v>
      </c>
      <c r="P154" s="20" t="s">
        <v>138</v>
      </c>
      <c r="Q154" s="20">
        <v>386000000</v>
      </c>
      <c r="R154" s="33">
        <v>0.68310936872996075</v>
      </c>
      <c r="S154" s="33" t="e">
        <v>#N/A</v>
      </c>
      <c r="T154" s="33" t="e">
        <v>#N/A</v>
      </c>
      <c r="U154" s="33" t="e">
        <v>#N/A</v>
      </c>
      <c r="V154" s="33" t="e">
        <v>#N/A</v>
      </c>
      <c r="W154" s="33"/>
      <c r="X154" s="20" t="s">
        <v>138</v>
      </c>
      <c r="Y154" s="20">
        <v>1100</v>
      </c>
      <c r="Z154" s="20" t="s">
        <v>139</v>
      </c>
      <c r="AA154" s="20" t="s">
        <v>148</v>
      </c>
      <c r="AB154" s="20" t="s">
        <v>118</v>
      </c>
      <c r="AC154" s="20">
        <v>85</v>
      </c>
      <c r="AD154" s="20">
        <v>0</v>
      </c>
      <c r="AE154" s="20">
        <v>0</v>
      </c>
      <c r="AF154" s="20" t="s">
        <v>757</v>
      </c>
      <c r="AG154" s="33" t="s">
        <v>442</v>
      </c>
      <c r="AH154" s="30">
        <v>7129300</v>
      </c>
      <c r="AI154" s="30">
        <v>7129300</v>
      </c>
      <c r="AJ154" s="30">
        <v>7129300</v>
      </c>
      <c r="AK154" s="30">
        <v>7129300</v>
      </c>
      <c r="AL154" s="30">
        <v>7129300</v>
      </c>
      <c r="AM154" s="30">
        <v>100</v>
      </c>
      <c r="AN154" s="30">
        <v>100</v>
      </c>
      <c r="AO154" s="30">
        <v>100</v>
      </c>
      <c r="AP154" s="30">
        <v>100</v>
      </c>
      <c r="AQ154" s="30">
        <v>100</v>
      </c>
      <c r="AR154" s="30">
        <v>95</v>
      </c>
      <c r="AS154" s="30">
        <v>95</v>
      </c>
      <c r="AT154" s="30">
        <v>95</v>
      </c>
      <c r="AU154" s="30">
        <v>95</v>
      </c>
      <c r="AV154" s="30">
        <v>95</v>
      </c>
      <c r="AW154" s="30">
        <v>6772835</v>
      </c>
      <c r="AX154" s="30">
        <v>6772835</v>
      </c>
      <c r="AY154" s="30">
        <v>6772835</v>
      </c>
      <c r="AZ154" s="30">
        <v>6772835</v>
      </c>
      <c r="BA154" s="30">
        <v>6772835</v>
      </c>
      <c r="BB154" s="30">
        <v>7129300</v>
      </c>
      <c r="BC154" s="30">
        <v>7129300</v>
      </c>
      <c r="BD154" s="30">
        <v>7129300</v>
      </c>
      <c r="BE154" s="30">
        <v>7129300</v>
      </c>
      <c r="BF154" s="30">
        <v>7129300</v>
      </c>
      <c r="BG154" s="20" t="s">
        <v>741</v>
      </c>
      <c r="BH154" s="26" t="s">
        <v>118</v>
      </c>
      <c r="BI154" s="26" t="s">
        <v>118</v>
      </c>
      <c r="BJ154" s="26" t="s">
        <v>118</v>
      </c>
      <c r="BK154" s="26" t="s">
        <v>118</v>
      </c>
      <c r="BL154" s="26">
        <v>6.2160565928301459</v>
      </c>
      <c r="BM154" s="20" t="s">
        <v>758</v>
      </c>
      <c r="BN154" s="60">
        <v>6.2160565928301459</v>
      </c>
      <c r="BO154" s="20"/>
      <c r="BP154" s="20" t="s">
        <v>118</v>
      </c>
      <c r="BQ154" s="20" t="s">
        <v>118</v>
      </c>
      <c r="BR154" s="20" t="s">
        <v>118</v>
      </c>
      <c r="BS154" s="20" t="s">
        <v>118</v>
      </c>
      <c r="BT154" s="20" t="s">
        <v>118</v>
      </c>
      <c r="BU154" s="20" t="s">
        <v>118</v>
      </c>
      <c r="BV154" s="20" t="s">
        <v>118</v>
      </c>
      <c r="BW154" s="20" t="s">
        <v>118</v>
      </c>
      <c r="BX154" s="20" t="s">
        <v>118</v>
      </c>
      <c r="BY154" s="20" t="s">
        <v>118</v>
      </c>
      <c r="BZ154" s="20" t="s">
        <v>118</v>
      </c>
      <c r="CA154" s="20" t="s">
        <v>118</v>
      </c>
      <c r="CB154" s="20" t="s">
        <v>118</v>
      </c>
      <c r="CC154" s="20" t="s">
        <v>118</v>
      </c>
      <c r="CD154" s="20" t="s">
        <v>118</v>
      </c>
      <c r="CE154" s="20" t="s">
        <v>118</v>
      </c>
      <c r="CF154" s="20" t="s">
        <v>118</v>
      </c>
      <c r="CG154" s="20" t="s">
        <v>118</v>
      </c>
      <c r="CH154" s="20" t="s">
        <v>118</v>
      </c>
      <c r="CI154" s="20" t="s">
        <v>118</v>
      </c>
      <c r="CJ154" s="20" t="s">
        <v>118</v>
      </c>
      <c r="CK154" s="20"/>
      <c r="CL154" s="1">
        <v>550761.73808861221</v>
      </c>
      <c r="CM154">
        <v>7.7253270038939614E-2</v>
      </c>
      <c r="CN154">
        <v>30240971.678834185</v>
      </c>
      <c r="CO154" s="1">
        <v>4.2417869466615494</v>
      </c>
      <c r="CP154" s="1">
        <v>2.3368703998418812</v>
      </c>
      <c r="CQ154">
        <v>30.249469034307268</v>
      </c>
      <c r="CS154" s="33" t="s">
        <v>1510</v>
      </c>
    </row>
    <row r="155" spans="1:97">
      <c r="A155" s="20" t="s">
        <v>102</v>
      </c>
      <c r="B155" s="20" t="s">
        <v>102</v>
      </c>
      <c r="C155" s="20" t="s">
        <v>123</v>
      </c>
      <c r="D155" s="20">
        <v>0</v>
      </c>
      <c r="E155" s="21" t="s">
        <v>689</v>
      </c>
      <c r="F155" s="22" t="s">
        <v>759</v>
      </c>
      <c r="G155" s="28" t="s">
        <v>760</v>
      </c>
      <c r="H155" s="20" t="s">
        <v>153</v>
      </c>
      <c r="I155" s="20" t="s">
        <v>737</v>
      </c>
      <c r="J155" s="20" t="s">
        <v>145</v>
      </c>
      <c r="K155" s="20" t="s">
        <v>738</v>
      </c>
      <c r="L155" s="20" t="s">
        <v>761</v>
      </c>
      <c r="M155" s="20" t="s">
        <v>111</v>
      </c>
      <c r="N155" s="20">
        <v>12310000</v>
      </c>
      <c r="O155" s="71">
        <v>2.1785171836958075E-2</v>
      </c>
      <c r="P155" s="20" t="s">
        <v>138</v>
      </c>
      <c r="Q155" s="20">
        <v>1167000000</v>
      </c>
      <c r="R155" s="33">
        <v>2.0652555267043113</v>
      </c>
      <c r="S155" s="33" t="e">
        <v>#N/A</v>
      </c>
      <c r="T155" s="33" t="e">
        <v>#N/A</v>
      </c>
      <c r="U155" s="33" t="e">
        <v>#N/A</v>
      </c>
      <c r="V155" s="33" t="e">
        <v>#N/A</v>
      </c>
      <c r="W155" s="33"/>
      <c r="X155" s="20" t="s">
        <v>138</v>
      </c>
      <c r="Y155" s="20">
        <v>1100</v>
      </c>
      <c r="Z155" s="20" t="s">
        <v>139</v>
      </c>
      <c r="AA155" s="20" t="s">
        <v>148</v>
      </c>
      <c r="AB155" s="20" t="s">
        <v>118</v>
      </c>
      <c r="AC155" s="20">
        <v>243</v>
      </c>
      <c r="AD155" s="20">
        <v>0</v>
      </c>
      <c r="AE155" s="20">
        <v>0</v>
      </c>
      <c r="AF155" s="20" t="s">
        <v>757</v>
      </c>
      <c r="AG155" s="33" t="s">
        <v>442</v>
      </c>
      <c r="AH155" s="30">
        <v>7129300</v>
      </c>
      <c r="AI155" s="30">
        <v>7129300</v>
      </c>
      <c r="AJ155" s="30">
        <v>7129300</v>
      </c>
      <c r="AK155" s="30">
        <v>7129300</v>
      </c>
      <c r="AL155" s="30">
        <v>7129300</v>
      </c>
      <c r="AM155" s="30">
        <v>100</v>
      </c>
      <c r="AN155" s="30">
        <v>100</v>
      </c>
      <c r="AO155" s="30">
        <v>100</v>
      </c>
      <c r="AP155" s="30">
        <v>100</v>
      </c>
      <c r="AQ155" s="30">
        <v>100</v>
      </c>
      <c r="AR155" s="30">
        <v>95</v>
      </c>
      <c r="AS155" s="30">
        <v>95</v>
      </c>
      <c r="AT155" s="30">
        <v>95</v>
      </c>
      <c r="AU155" s="30">
        <v>95</v>
      </c>
      <c r="AV155" s="30">
        <v>95</v>
      </c>
      <c r="AW155" s="30">
        <v>6772835</v>
      </c>
      <c r="AX155" s="30">
        <v>6772835</v>
      </c>
      <c r="AY155" s="30">
        <v>6772835</v>
      </c>
      <c r="AZ155" s="30">
        <v>6772835</v>
      </c>
      <c r="BA155" s="30">
        <v>6772835</v>
      </c>
      <c r="BB155" s="30">
        <v>7129300</v>
      </c>
      <c r="BC155" s="30">
        <v>7129300</v>
      </c>
      <c r="BD155" s="30">
        <v>7129300</v>
      </c>
      <c r="BE155" s="30">
        <v>7129300</v>
      </c>
      <c r="BF155" s="30">
        <v>7129300</v>
      </c>
      <c r="BG155" s="20" t="s">
        <v>741</v>
      </c>
      <c r="BH155" s="26" t="s">
        <v>118</v>
      </c>
      <c r="BI155" s="26" t="s">
        <v>118</v>
      </c>
      <c r="BJ155" s="26" t="s">
        <v>118</v>
      </c>
      <c r="BK155" s="26" t="s">
        <v>118</v>
      </c>
      <c r="BL155" s="26">
        <v>6.2666524023066703</v>
      </c>
      <c r="BM155" s="20" t="s">
        <v>758</v>
      </c>
      <c r="BN155" s="60">
        <v>6.2666524023066703</v>
      </c>
      <c r="BO155" s="20"/>
      <c r="BP155" s="20" t="s">
        <v>118</v>
      </c>
      <c r="BQ155" s="20" t="s">
        <v>118</v>
      </c>
      <c r="BR155" s="20" t="s">
        <v>118</v>
      </c>
      <c r="BS155" s="20" t="s">
        <v>118</v>
      </c>
      <c r="BT155" s="20" t="s">
        <v>118</v>
      </c>
      <c r="BU155" s="20" t="s">
        <v>118</v>
      </c>
      <c r="BV155" s="20" t="s">
        <v>118</v>
      </c>
      <c r="BW155" s="20" t="s">
        <v>118</v>
      </c>
      <c r="BX155" s="20" t="s">
        <v>118</v>
      </c>
      <c r="BY155" s="20" t="s">
        <v>118</v>
      </c>
      <c r="BZ155" s="20" t="s">
        <v>118</v>
      </c>
      <c r="CA155" s="20" t="s">
        <v>118</v>
      </c>
      <c r="CB155" s="20" t="s">
        <v>118</v>
      </c>
      <c r="CC155" s="20" t="s">
        <v>118</v>
      </c>
      <c r="CD155" s="20" t="s">
        <v>118</v>
      </c>
      <c r="CE155" s="20" t="s">
        <v>118</v>
      </c>
      <c r="CF155" s="20" t="s">
        <v>118</v>
      </c>
      <c r="CG155" s="20" t="s">
        <v>118</v>
      </c>
      <c r="CH155" s="20" t="s">
        <v>118</v>
      </c>
      <c r="CI155" s="20" t="s">
        <v>118</v>
      </c>
      <c r="CJ155" s="20" t="s">
        <v>118</v>
      </c>
      <c r="CK155" s="20"/>
      <c r="CL155" s="1">
        <v>964420.62530168076</v>
      </c>
      <c r="CM155">
        <v>0.13527564070829967</v>
      </c>
      <c r="CN155">
        <v>91428015.412433907</v>
      </c>
      <c r="CO155" s="1">
        <v>12.824262608171056</v>
      </c>
      <c r="CP155" s="1">
        <v>7.0650978150659967</v>
      </c>
      <c r="CQ155">
        <v>52.227420828120508</v>
      </c>
      <c r="CS155" s="33" t="s">
        <v>1510</v>
      </c>
    </row>
    <row r="156" spans="1:97">
      <c r="A156" s="20" t="s">
        <v>102</v>
      </c>
      <c r="B156" s="20" t="s">
        <v>123</v>
      </c>
      <c r="C156" s="20" t="s">
        <v>123</v>
      </c>
      <c r="D156" s="20">
        <v>0</v>
      </c>
      <c r="E156" s="21" t="s">
        <v>689</v>
      </c>
      <c r="F156" s="22" t="s">
        <v>762</v>
      </c>
      <c r="G156" s="28" t="s">
        <v>763</v>
      </c>
      <c r="H156" s="20" t="s">
        <v>153</v>
      </c>
      <c r="I156" s="20" t="s">
        <v>165</v>
      </c>
      <c r="J156" s="20" t="s">
        <v>155</v>
      </c>
      <c r="K156" s="20" t="s">
        <v>764</v>
      </c>
      <c r="L156" s="20" t="s">
        <v>763</v>
      </c>
      <c r="M156" s="20" t="s">
        <v>111</v>
      </c>
      <c r="N156" s="20">
        <v>0</v>
      </c>
      <c r="O156" s="33">
        <v>0</v>
      </c>
      <c r="P156" s="20"/>
      <c r="Q156" s="20">
        <v>0</v>
      </c>
      <c r="R156" s="33">
        <v>0</v>
      </c>
      <c r="S156" s="33" t="e">
        <v>#N/A</v>
      </c>
      <c r="T156" s="33" t="e">
        <v>#N/A</v>
      </c>
      <c r="U156" s="33" t="e">
        <v>#N/A</v>
      </c>
      <c r="V156" s="33" t="e">
        <v>#N/A</v>
      </c>
      <c r="W156" s="33"/>
      <c r="X156" s="20"/>
      <c r="Y156" s="20" t="s">
        <v>112</v>
      </c>
      <c r="Z156" s="20" t="s">
        <v>300</v>
      </c>
      <c r="AA156" s="20" t="s">
        <v>170</v>
      </c>
      <c r="AB156" s="20">
        <v>0</v>
      </c>
      <c r="AC156" s="20">
        <v>0</v>
      </c>
      <c r="AD156" s="20" t="s">
        <v>765</v>
      </c>
      <c r="AE156" s="20" t="s">
        <v>115</v>
      </c>
      <c r="AF156" s="20" t="s">
        <v>529</v>
      </c>
      <c r="AG156" s="33" t="s">
        <v>442</v>
      </c>
      <c r="AH156" s="30">
        <v>7129300</v>
      </c>
      <c r="AI156" s="30">
        <v>7129300</v>
      </c>
      <c r="AJ156" s="30">
        <v>7129300</v>
      </c>
      <c r="AK156" s="30">
        <v>7129300</v>
      </c>
      <c r="AL156" s="30">
        <v>7129300</v>
      </c>
      <c r="AM156" s="30">
        <v>100</v>
      </c>
      <c r="AN156" s="30">
        <v>100</v>
      </c>
      <c r="AO156" s="30">
        <v>100</v>
      </c>
      <c r="AP156" s="30">
        <v>100</v>
      </c>
      <c r="AQ156" s="30">
        <v>100</v>
      </c>
      <c r="AR156" s="30">
        <v>95</v>
      </c>
      <c r="AS156" s="30">
        <v>95</v>
      </c>
      <c r="AT156" s="30">
        <v>95</v>
      </c>
      <c r="AU156" s="30">
        <v>95</v>
      </c>
      <c r="AV156" s="30">
        <v>95</v>
      </c>
      <c r="AW156" s="30">
        <v>6772835</v>
      </c>
      <c r="AX156" s="30">
        <v>6772835</v>
      </c>
      <c r="AY156" s="30">
        <v>6772835</v>
      </c>
      <c r="AZ156" s="30">
        <v>6772835</v>
      </c>
      <c r="BA156" s="30">
        <v>6772835</v>
      </c>
      <c r="BB156" s="30">
        <v>7129300</v>
      </c>
      <c r="BC156" s="30">
        <v>7129300</v>
      </c>
      <c r="BD156" s="30">
        <v>7129300</v>
      </c>
      <c r="BE156" s="30">
        <v>7129300</v>
      </c>
      <c r="BF156" s="30">
        <v>7129300</v>
      </c>
      <c r="BG156" s="20"/>
      <c r="BH156" s="26" t="s">
        <v>118</v>
      </c>
      <c r="BI156" s="26" t="s">
        <v>118</v>
      </c>
      <c r="BJ156" s="26" t="s">
        <v>118</v>
      </c>
      <c r="BK156" s="26" t="s">
        <v>118</v>
      </c>
      <c r="BL156" s="26">
        <v>2.1999999999999999E-2</v>
      </c>
      <c r="BM156" s="20" t="s">
        <v>766</v>
      </c>
      <c r="BN156" s="60">
        <v>2.1999999999999999E-2</v>
      </c>
      <c r="BO156" s="20"/>
      <c r="BP156" s="20" t="s">
        <v>118</v>
      </c>
      <c r="BQ156" s="20" t="s">
        <v>118</v>
      </c>
      <c r="BR156" s="20" t="s">
        <v>118</v>
      </c>
      <c r="BS156" s="20" t="s">
        <v>118</v>
      </c>
      <c r="BT156" s="20" t="s">
        <v>118</v>
      </c>
      <c r="BU156" s="20" t="s">
        <v>118</v>
      </c>
      <c r="BV156" s="20" t="s">
        <v>118</v>
      </c>
      <c r="BW156" s="20" t="s">
        <v>118</v>
      </c>
      <c r="BX156" s="20" t="s">
        <v>118</v>
      </c>
      <c r="BY156" s="20" t="s">
        <v>118</v>
      </c>
      <c r="BZ156" s="20" t="s">
        <v>118</v>
      </c>
      <c r="CA156" s="20" t="s">
        <v>118</v>
      </c>
      <c r="CB156" s="20" t="s">
        <v>118</v>
      </c>
      <c r="CC156" s="20" t="s">
        <v>118</v>
      </c>
      <c r="CD156" s="20" t="s">
        <v>118</v>
      </c>
      <c r="CE156" s="20" t="s">
        <v>118</v>
      </c>
      <c r="CF156" s="20" t="s">
        <v>118</v>
      </c>
      <c r="CG156" s="20" t="s">
        <v>118</v>
      </c>
      <c r="CH156" s="20" t="s">
        <v>118</v>
      </c>
      <c r="CI156" s="20" t="s">
        <v>118</v>
      </c>
      <c r="CJ156" s="20" t="s">
        <v>118</v>
      </c>
      <c r="CK156" s="20"/>
      <c r="CL156" s="1">
        <v>0</v>
      </c>
      <c r="CM156">
        <v>0</v>
      </c>
      <c r="CN156">
        <v>0</v>
      </c>
      <c r="CO156" s="1">
        <v>0</v>
      </c>
      <c r="CP156" s="1">
        <v>0</v>
      </c>
      <c r="CQ156" t="e">
        <v>#DIV/0!</v>
      </c>
      <c r="CS156" s="33" t="s">
        <v>1510</v>
      </c>
    </row>
    <row r="157" spans="1:97">
      <c r="A157" s="20" t="s">
        <v>123</v>
      </c>
      <c r="B157" s="20" t="s">
        <v>123</v>
      </c>
      <c r="C157" s="20" t="s">
        <v>102</v>
      </c>
      <c r="D157" s="20">
        <v>0</v>
      </c>
      <c r="E157" s="21" t="s">
        <v>767</v>
      </c>
      <c r="F157" s="22" t="s">
        <v>768</v>
      </c>
      <c r="G157" s="23" t="s">
        <v>769</v>
      </c>
      <c r="H157" s="20" t="s">
        <v>118</v>
      </c>
      <c r="I157" s="20" t="s">
        <v>118</v>
      </c>
      <c r="J157" s="20" t="s">
        <v>118</v>
      </c>
      <c r="K157" s="20" t="s">
        <v>118</v>
      </c>
      <c r="L157" s="20" t="s">
        <v>118</v>
      </c>
      <c r="M157" s="20" t="s">
        <v>118</v>
      </c>
      <c r="N157" s="24" t="s">
        <v>118</v>
      </c>
      <c r="O157" s="70" t="s">
        <v>118</v>
      </c>
      <c r="P157" s="24"/>
      <c r="Q157" s="24" t="s">
        <v>118</v>
      </c>
      <c r="R157" s="70" t="s">
        <v>118</v>
      </c>
      <c r="S157" s="33">
        <v>0</v>
      </c>
      <c r="T157" s="33">
        <v>0</v>
      </c>
      <c r="U157" s="33">
        <v>0</v>
      </c>
      <c r="V157" s="33" t="e">
        <v>#VALUE!</v>
      </c>
      <c r="W157" s="33"/>
      <c r="X157" s="24"/>
      <c r="Y157" s="20" t="s">
        <v>118</v>
      </c>
      <c r="Z157" s="20" t="s">
        <v>118</v>
      </c>
      <c r="AA157" s="20" t="s">
        <v>118</v>
      </c>
      <c r="AB157" s="20" t="s">
        <v>118</v>
      </c>
      <c r="AC157" s="20" t="s">
        <v>118</v>
      </c>
      <c r="AD157" s="20">
        <v>0</v>
      </c>
      <c r="AE157" s="20">
        <v>0</v>
      </c>
      <c r="AF157" s="20">
        <v>0</v>
      </c>
      <c r="AG157" s="20" t="s">
        <v>770</v>
      </c>
      <c r="AH157" s="25" t="s">
        <v>118</v>
      </c>
      <c r="AI157" s="25" t="s">
        <v>118</v>
      </c>
      <c r="AJ157" s="25" t="s">
        <v>118</v>
      </c>
      <c r="AK157" s="25" t="s">
        <v>118</v>
      </c>
      <c r="AL157" s="25" t="s">
        <v>118</v>
      </c>
      <c r="AM157" s="25" t="s">
        <v>118</v>
      </c>
      <c r="AN157" s="25" t="s">
        <v>118</v>
      </c>
      <c r="AO157" s="25" t="s">
        <v>118</v>
      </c>
      <c r="AP157" s="25" t="s">
        <v>118</v>
      </c>
      <c r="AQ157" s="25" t="s">
        <v>118</v>
      </c>
      <c r="AR157" s="25" t="s">
        <v>118</v>
      </c>
      <c r="AS157" s="25" t="s">
        <v>118</v>
      </c>
      <c r="AT157" s="25" t="s">
        <v>118</v>
      </c>
      <c r="AU157" s="25" t="s">
        <v>118</v>
      </c>
      <c r="AV157" s="25" t="s">
        <v>118</v>
      </c>
      <c r="AW157" s="25" t="s">
        <v>118</v>
      </c>
      <c r="AX157" s="25" t="s">
        <v>118</v>
      </c>
      <c r="AY157" s="25" t="s">
        <v>118</v>
      </c>
      <c r="AZ157" s="25" t="s">
        <v>118</v>
      </c>
      <c r="BA157" s="25" t="s">
        <v>118</v>
      </c>
      <c r="BB157" s="25" t="s">
        <v>118</v>
      </c>
      <c r="BC157" s="25" t="s">
        <v>118</v>
      </c>
      <c r="BD157" s="25" t="s">
        <v>118</v>
      </c>
      <c r="BE157" s="25" t="s">
        <v>118</v>
      </c>
      <c r="BF157" s="25" t="s">
        <v>118</v>
      </c>
      <c r="BG157" s="20"/>
      <c r="BH157" s="26" t="s">
        <v>118</v>
      </c>
      <c r="BI157" s="26" t="s">
        <v>118</v>
      </c>
      <c r="BJ157" s="26" t="s">
        <v>118</v>
      </c>
      <c r="BK157" s="26" t="s">
        <v>118</v>
      </c>
      <c r="BL157" s="26"/>
      <c r="BM157" s="20"/>
      <c r="BN157" s="60">
        <v>0</v>
      </c>
      <c r="BO157" s="20"/>
      <c r="BP157" s="20">
        <v>0.05</v>
      </c>
      <c r="BQ157" s="20">
        <v>0</v>
      </c>
      <c r="BR157" s="20">
        <v>0</v>
      </c>
      <c r="BS157" s="20">
        <v>0</v>
      </c>
      <c r="BT157" s="20">
        <v>0</v>
      </c>
      <c r="BU157" s="20">
        <v>0</v>
      </c>
      <c r="BV157" s="20">
        <v>0</v>
      </c>
      <c r="BW157" s="20">
        <v>0</v>
      </c>
      <c r="BX157" s="20">
        <v>0.75</v>
      </c>
      <c r="BY157" s="20">
        <v>0</v>
      </c>
      <c r="BZ157" s="20">
        <v>0</v>
      </c>
      <c r="CA157" s="20" t="s">
        <v>118</v>
      </c>
      <c r="CB157" s="20">
        <v>0</v>
      </c>
      <c r="CC157" s="20">
        <v>0</v>
      </c>
      <c r="CD157" s="20">
        <v>0</v>
      </c>
      <c r="CE157" s="20">
        <v>0</v>
      </c>
      <c r="CF157" s="20">
        <v>0</v>
      </c>
      <c r="CG157" s="20">
        <v>0</v>
      </c>
      <c r="CH157" s="20">
        <v>0</v>
      </c>
      <c r="CI157" s="20">
        <v>0</v>
      </c>
      <c r="CJ157" s="20">
        <v>0</v>
      </c>
      <c r="CK157" s="20"/>
      <c r="CL157" s="1" t="e">
        <v>#VALUE!</v>
      </c>
      <c r="CM157" t="e">
        <v>#VALUE!</v>
      </c>
      <c r="CN157" t="e">
        <v>#VALUE!</v>
      </c>
      <c r="CO157" s="1" t="e">
        <v>#VALUE!</v>
      </c>
      <c r="CP157" s="1" t="e">
        <v>#VALUE!</v>
      </c>
      <c r="CQ157" t="e">
        <v>#VALUE!</v>
      </c>
      <c r="CS157" s="33">
        <v>0</v>
      </c>
    </row>
    <row r="158" spans="1:97">
      <c r="A158" s="20" t="s">
        <v>123</v>
      </c>
      <c r="B158" s="20" t="s">
        <v>123</v>
      </c>
      <c r="C158" s="20" t="s">
        <v>102</v>
      </c>
      <c r="D158" s="20">
        <v>0</v>
      </c>
      <c r="E158" s="21" t="s">
        <v>767</v>
      </c>
      <c r="F158" s="22" t="s">
        <v>771</v>
      </c>
      <c r="G158" s="23" t="s">
        <v>772</v>
      </c>
      <c r="H158" s="20" t="s">
        <v>118</v>
      </c>
      <c r="I158" s="20" t="s">
        <v>118</v>
      </c>
      <c r="J158" s="20" t="s">
        <v>118</v>
      </c>
      <c r="K158" s="20" t="s">
        <v>118</v>
      </c>
      <c r="L158" s="20" t="s">
        <v>118</v>
      </c>
      <c r="M158" s="20" t="s">
        <v>118</v>
      </c>
      <c r="N158" s="24" t="s">
        <v>118</v>
      </c>
      <c r="O158" s="70" t="s">
        <v>118</v>
      </c>
      <c r="P158" s="24"/>
      <c r="Q158" s="24" t="s">
        <v>118</v>
      </c>
      <c r="R158" s="70" t="s">
        <v>118</v>
      </c>
      <c r="S158" s="33">
        <v>0</v>
      </c>
      <c r="T158" s="33">
        <v>0</v>
      </c>
      <c r="U158" s="33">
        <v>0</v>
      </c>
      <c r="V158" s="33" t="e">
        <v>#VALUE!</v>
      </c>
      <c r="W158" s="33"/>
      <c r="X158" s="24"/>
      <c r="Y158" s="20" t="s">
        <v>118</v>
      </c>
      <c r="Z158" s="20" t="s">
        <v>118</v>
      </c>
      <c r="AA158" s="20" t="s">
        <v>118</v>
      </c>
      <c r="AB158" s="20" t="s">
        <v>118</v>
      </c>
      <c r="AC158" s="20" t="s">
        <v>118</v>
      </c>
      <c r="AD158" s="20">
        <v>0</v>
      </c>
      <c r="AE158" s="20">
        <v>0</v>
      </c>
      <c r="AF158" s="20">
        <v>0</v>
      </c>
      <c r="AG158" s="20" t="s">
        <v>770</v>
      </c>
      <c r="AH158" s="25" t="s">
        <v>118</v>
      </c>
      <c r="AI158" s="25" t="s">
        <v>118</v>
      </c>
      <c r="AJ158" s="25" t="s">
        <v>118</v>
      </c>
      <c r="AK158" s="25" t="s">
        <v>118</v>
      </c>
      <c r="AL158" s="25" t="s">
        <v>118</v>
      </c>
      <c r="AM158" s="25" t="s">
        <v>118</v>
      </c>
      <c r="AN158" s="25" t="s">
        <v>118</v>
      </c>
      <c r="AO158" s="25" t="s">
        <v>118</v>
      </c>
      <c r="AP158" s="25" t="s">
        <v>118</v>
      </c>
      <c r="AQ158" s="25" t="s">
        <v>118</v>
      </c>
      <c r="AR158" s="25" t="s">
        <v>118</v>
      </c>
      <c r="AS158" s="25" t="s">
        <v>118</v>
      </c>
      <c r="AT158" s="25" t="s">
        <v>118</v>
      </c>
      <c r="AU158" s="25" t="s">
        <v>118</v>
      </c>
      <c r="AV158" s="25" t="s">
        <v>118</v>
      </c>
      <c r="AW158" s="25" t="s">
        <v>118</v>
      </c>
      <c r="AX158" s="25" t="s">
        <v>118</v>
      </c>
      <c r="AY158" s="25" t="s">
        <v>118</v>
      </c>
      <c r="AZ158" s="25" t="s">
        <v>118</v>
      </c>
      <c r="BA158" s="25" t="s">
        <v>118</v>
      </c>
      <c r="BB158" s="25" t="s">
        <v>118</v>
      </c>
      <c r="BC158" s="25" t="s">
        <v>118</v>
      </c>
      <c r="BD158" s="25" t="s">
        <v>118</v>
      </c>
      <c r="BE158" s="25" t="s">
        <v>118</v>
      </c>
      <c r="BF158" s="25" t="s">
        <v>118</v>
      </c>
      <c r="BG158" s="20"/>
      <c r="BH158" s="26" t="s">
        <v>118</v>
      </c>
      <c r="BI158" s="26" t="s">
        <v>118</v>
      </c>
      <c r="BJ158" s="26" t="s">
        <v>118</v>
      </c>
      <c r="BK158" s="26" t="s">
        <v>118</v>
      </c>
      <c r="BL158" s="26"/>
      <c r="BM158" s="20"/>
      <c r="BN158" s="60">
        <v>0</v>
      </c>
      <c r="BO158" s="20"/>
      <c r="BP158" s="20">
        <v>0.05</v>
      </c>
      <c r="BQ158" s="20">
        <v>0</v>
      </c>
      <c r="BR158" s="20">
        <v>0</v>
      </c>
      <c r="BS158" s="20">
        <v>0</v>
      </c>
      <c r="BT158" s="20">
        <v>0</v>
      </c>
      <c r="BU158" s="20">
        <v>0</v>
      </c>
      <c r="BV158" s="20">
        <v>0</v>
      </c>
      <c r="BW158" s="20">
        <v>0</v>
      </c>
      <c r="BX158" s="20">
        <v>0.75</v>
      </c>
      <c r="BY158" s="20">
        <v>0</v>
      </c>
      <c r="BZ158" s="20">
        <v>0</v>
      </c>
      <c r="CA158" s="20" t="s">
        <v>118</v>
      </c>
      <c r="CB158" s="20">
        <v>0</v>
      </c>
      <c r="CC158" s="20">
        <v>0</v>
      </c>
      <c r="CD158" s="20">
        <v>0</v>
      </c>
      <c r="CE158" s="20">
        <v>0</v>
      </c>
      <c r="CF158" s="20">
        <v>0</v>
      </c>
      <c r="CG158" s="20">
        <v>0</v>
      </c>
      <c r="CH158" s="20">
        <v>0</v>
      </c>
      <c r="CI158" s="20">
        <v>0</v>
      </c>
      <c r="CJ158" s="20">
        <v>0</v>
      </c>
      <c r="CK158" s="20"/>
      <c r="CL158" s="1" t="e">
        <v>#VALUE!</v>
      </c>
      <c r="CM158" t="e">
        <v>#VALUE!</v>
      </c>
      <c r="CN158" t="e">
        <v>#VALUE!</v>
      </c>
      <c r="CO158" s="1" t="e">
        <v>#VALUE!</v>
      </c>
      <c r="CP158" s="1" t="e">
        <v>#VALUE!</v>
      </c>
      <c r="CQ158" t="e">
        <v>#VALUE!</v>
      </c>
      <c r="CS158" s="33">
        <v>0</v>
      </c>
    </row>
    <row r="159" spans="1:97">
      <c r="A159" s="20" t="s">
        <v>123</v>
      </c>
      <c r="B159" s="20" t="s">
        <v>123</v>
      </c>
      <c r="C159" s="20" t="s">
        <v>102</v>
      </c>
      <c r="D159" s="20">
        <v>0</v>
      </c>
      <c r="E159" s="21" t="s">
        <v>767</v>
      </c>
      <c r="F159" s="22" t="s">
        <v>773</v>
      </c>
      <c r="G159" s="28" t="s">
        <v>774</v>
      </c>
      <c r="H159" s="20" t="s">
        <v>118</v>
      </c>
      <c r="I159" s="20" t="s">
        <v>118</v>
      </c>
      <c r="J159" s="20" t="s">
        <v>118</v>
      </c>
      <c r="K159" s="20" t="s">
        <v>118</v>
      </c>
      <c r="L159" s="20" t="s">
        <v>118</v>
      </c>
      <c r="M159" s="20" t="s">
        <v>118</v>
      </c>
      <c r="N159" s="24" t="s">
        <v>118</v>
      </c>
      <c r="O159" s="70" t="s">
        <v>118</v>
      </c>
      <c r="P159" s="24"/>
      <c r="Q159" s="24" t="s">
        <v>118</v>
      </c>
      <c r="R159" s="70" t="s">
        <v>118</v>
      </c>
      <c r="S159" s="33">
        <v>0</v>
      </c>
      <c r="T159" s="33">
        <v>0</v>
      </c>
      <c r="U159" s="33">
        <v>0</v>
      </c>
      <c r="V159" s="33" t="e">
        <v>#VALUE!</v>
      </c>
      <c r="W159" s="33"/>
      <c r="X159" s="24"/>
      <c r="Y159" s="20" t="s">
        <v>118</v>
      </c>
      <c r="Z159" s="20" t="s">
        <v>118</v>
      </c>
      <c r="AA159" s="20" t="s">
        <v>118</v>
      </c>
      <c r="AB159" s="20" t="s">
        <v>118</v>
      </c>
      <c r="AC159" s="20" t="s">
        <v>118</v>
      </c>
      <c r="AD159" s="20">
        <v>0</v>
      </c>
      <c r="AE159" s="20">
        <v>0</v>
      </c>
      <c r="AF159" s="20">
        <v>0</v>
      </c>
      <c r="AG159" s="20" t="s">
        <v>770</v>
      </c>
      <c r="AH159" s="25" t="s">
        <v>118</v>
      </c>
      <c r="AI159" s="25" t="s">
        <v>118</v>
      </c>
      <c r="AJ159" s="25" t="s">
        <v>118</v>
      </c>
      <c r="AK159" s="25" t="s">
        <v>118</v>
      </c>
      <c r="AL159" s="25" t="s">
        <v>118</v>
      </c>
      <c r="AM159" s="25" t="s">
        <v>118</v>
      </c>
      <c r="AN159" s="25" t="s">
        <v>118</v>
      </c>
      <c r="AO159" s="25" t="s">
        <v>118</v>
      </c>
      <c r="AP159" s="25" t="s">
        <v>118</v>
      </c>
      <c r="AQ159" s="25" t="s">
        <v>118</v>
      </c>
      <c r="AR159" s="25" t="s">
        <v>118</v>
      </c>
      <c r="AS159" s="25" t="s">
        <v>118</v>
      </c>
      <c r="AT159" s="25" t="s">
        <v>118</v>
      </c>
      <c r="AU159" s="25" t="s">
        <v>118</v>
      </c>
      <c r="AV159" s="25" t="s">
        <v>118</v>
      </c>
      <c r="AW159" s="25" t="s">
        <v>118</v>
      </c>
      <c r="AX159" s="25" t="s">
        <v>118</v>
      </c>
      <c r="AY159" s="25" t="s">
        <v>118</v>
      </c>
      <c r="AZ159" s="25" t="s">
        <v>118</v>
      </c>
      <c r="BA159" s="25" t="s">
        <v>118</v>
      </c>
      <c r="BB159" s="25" t="s">
        <v>118</v>
      </c>
      <c r="BC159" s="25" t="s">
        <v>118</v>
      </c>
      <c r="BD159" s="25" t="s">
        <v>118</v>
      </c>
      <c r="BE159" s="25" t="s">
        <v>118</v>
      </c>
      <c r="BF159" s="25" t="s">
        <v>118</v>
      </c>
      <c r="BG159" s="20"/>
      <c r="BH159" s="26" t="s">
        <v>118</v>
      </c>
      <c r="BI159" s="26" t="s">
        <v>118</v>
      </c>
      <c r="BJ159" s="26" t="s">
        <v>118</v>
      </c>
      <c r="BK159" s="26" t="s">
        <v>118</v>
      </c>
      <c r="BL159" s="26"/>
      <c r="BM159" s="20"/>
      <c r="BN159" s="60">
        <v>0</v>
      </c>
      <c r="BO159" s="20"/>
      <c r="BP159" s="20">
        <v>0.05</v>
      </c>
      <c r="BQ159" s="20">
        <v>0</v>
      </c>
      <c r="BR159" s="20">
        <v>0</v>
      </c>
      <c r="BS159" s="20">
        <v>0</v>
      </c>
      <c r="BT159" s="20">
        <v>0</v>
      </c>
      <c r="BU159" s="20">
        <v>0</v>
      </c>
      <c r="BV159" s="20">
        <v>0</v>
      </c>
      <c r="BW159" s="20">
        <v>0</v>
      </c>
      <c r="BX159" s="20">
        <v>0.75</v>
      </c>
      <c r="BY159" s="20">
        <v>0.75</v>
      </c>
      <c r="BZ159" s="20">
        <v>0</v>
      </c>
      <c r="CA159" s="20" t="s">
        <v>118</v>
      </c>
      <c r="CB159" s="20">
        <v>0</v>
      </c>
      <c r="CC159" s="20">
        <v>0</v>
      </c>
      <c r="CD159" s="20">
        <v>0</v>
      </c>
      <c r="CE159" s="20">
        <v>0</v>
      </c>
      <c r="CF159" s="20">
        <v>0</v>
      </c>
      <c r="CG159" s="20">
        <v>0</v>
      </c>
      <c r="CH159" s="20">
        <v>0</v>
      </c>
      <c r="CI159" s="20">
        <v>0</v>
      </c>
      <c r="CJ159" s="20">
        <v>0</v>
      </c>
      <c r="CK159" s="20"/>
      <c r="CL159" s="1" t="e">
        <v>#VALUE!</v>
      </c>
      <c r="CM159" t="e">
        <v>#VALUE!</v>
      </c>
      <c r="CN159" t="e">
        <v>#VALUE!</v>
      </c>
      <c r="CO159" s="1" t="e">
        <v>#VALUE!</v>
      </c>
      <c r="CP159" s="1" t="e">
        <v>#VALUE!</v>
      </c>
      <c r="CQ159" t="e">
        <v>#VALUE!</v>
      </c>
      <c r="CS159" s="33">
        <v>0</v>
      </c>
    </row>
    <row r="160" spans="1:97">
      <c r="A160" s="20" t="s">
        <v>123</v>
      </c>
      <c r="B160" s="20" t="s">
        <v>123</v>
      </c>
      <c r="C160" s="20" t="s">
        <v>102</v>
      </c>
      <c r="D160" s="20">
        <v>0</v>
      </c>
      <c r="E160" s="21" t="s">
        <v>767</v>
      </c>
      <c r="F160" s="22" t="s">
        <v>775</v>
      </c>
      <c r="G160" s="28" t="s">
        <v>776</v>
      </c>
      <c r="H160" s="20" t="s">
        <v>118</v>
      </c>
      <c r="I160" s="20" t="s">
        <v>118</v>
      </c>
      <c r="J160" s="20" t="s">
        <v>118</v>
      </c>
      <c r="K160" s="20" t="s">
        <v>118</v>
      </c>
      <c r="L160" s="20" t="s">
        <v>118</v>
      </c>
      <c r="M160" s="20" t="s">
        <v>118</v>
      </c>
      <c r="N160" s="24" t="s">
        <v>118</v>
      </c>
      <c r="O160" s="70" t="s">
        <v>118</v>
      </c>
      <c r="P160" s="24"/>
      <c r="Q160" s="24" t="s">
        <v>118</v>
      </c>
      <c r="R160" s="70" t="s">
        <v>118</v>
      </c>
      <c r="S160" s="33">
        <v>0</v>
      </c>
      <c r="T160" s="33">
        <v>0</v>
      </c>
      <c r="U160" s="33">
        <v>0</v>
      </c>
      <c r="V160" s="33" t="e">
        <v>#VALUE!</v>
      </c>
      <c r="W160" s="33"/>
      <c r="X160" s="24"/>
      <c r="Y160" s="20" t="s">
        <v>118</v>
      </c>
      <c r="Z160" s="20" t="s">
        <v>118</v>
      </c>
      <c r="AA160" s="20" t="s">
        <v>118</v>
      </c>
      <c r="AB160" s="20" t="s">
        <v>118</v>
      </c>
      <c r="AC160" s="20" t="s">
        <v>118</v>
      </c>
      <c r="AD160" s="20">
        <v>0</v>
      </c>
      <c r="AE160" s="20">
        <v>0</v>
      </c>
      <c r="AF160" s="20">
        <v>0</v>
      </c>
      <c r="AG160" s="20" t="s">
        <v>770</v>
      </c>
      <c r="AH160" s="25" t="s">
        <v>118</v>
      </c>
      <c r="AI160" s="25" t="s">
        <v>118</v>
      </c>
      <c r="AJ160" s="25" t="s">
        <v>118</v>
      </c>
      <c r="AK160" s="25" t="s">
        <v>118</v>
      </c>
      <c r="AL160" s="25" t="s">
        <v>118</v>
      </c>
      <c r="AM160" s="25" t="s">
        <v>118</v>
      </c>
      <c r="AN160" s="25" t="s">
        <v>118</v>
      </c>
      <c r="AO160" s="25" t="s">
        <v>118</v>
      </c>
      <c r="AP160" s="25" t="s">
        <v>118</v>
      </c>
      <c r="AQ160" s="25" t="s">
        <v>118</v>
      </c>
      <c r="AR160" s="25" t="s">
        <v>118</v>
      </c>
      <c r="AS160" s="25" t="s">
        <v>118</v>
      </c>
      <c r="AT160" s="25" t="s">
        <v>118</v>
      </c>
      <c r="AU160" s="25" t="s">
        <v>118</v>
      </c>
      <c r="AV160" s="25" t="s">
        <v>118</v>
      </c>
      <c r="AW160" s="25" t="s">
        <v>118</v>
      </c>
      <c r="AX160" s="25" t="s">
        <v>118</v>
      </c>
      <c r="AY160" s="25" t="s">
        <v>118</v>
      </c>
      <c r="AZ160" s="25" t="s">
        <v>118</v>
      </c>
      <c r="BA160" s="25" t="s">
        <v>118</v>
      </c>
      <c r="BB160" s="25" t="s">
        <v>118</v>
      </c>
      <c r="BC160" s="25" t="s">
        <v>118</v>
      </c>
      <c r="BD160" s="25" t="s">
        <v>118</v>
      </c>
      <c r="BE160" s="25" t="s">
        <v>118</v>
      </c>
      <c r="BF160" s="25" t="s">
        <v>118</v>
      </c>
      <c r="BG160" s="20"/>
      <c r="BH160" s="26" t="s">
        <v>118</v>
      </c>
      <c r="BI160" s="26" t="s">
        <v>118</v>
      </c>
      <c r="BJ160" s="26" t="s">
        <v>118</v>
      </c>
      <c r="BK160" s="26" t="s">
        <v>118</v>
      </c>
      <c r="BL160" s="26"/>
      <c r="BM160" s="20"/>
      <c r="BN160" s="60">
        <v>0</v>
      </c>
      <c r="BO160" s="20"/>
      <c r="BP160" s="20">
        <v>0.3</v>
      </c>
      <c r="BQ160" s="20">
        <v>0</v>
      </c>
      <c r="BR160" s="20">
        <v>0</v>
      </c>
      <c r="BS160" s="20">
        <v>0</v>
      </c>
      <c r="BT160" s="20">
        <v>0</v>
      </c>
      <c r="BU160" s="20">
        <v>0</v>
      </c>
      <c r="BV160" s="20">
        <v>0</v>
      </c>
      <c r="BW160" s="20">
        <v>0</v>
      </c>
      <c r="BX160" s="20">
        <v>0.75</v>
      </c>
      <c r="BY160" s="20">
        <v>0.75</v>
      </c>
      <c r="BZ160" s="20">
        <v>0</v>
      </c>
      <c r="CA160" s="20" t="s">
        <v>118</v>
      </c>
      <c r="CB160" s="20">
        <v>0</v>
      </c>
      <c r="CC160" s="20">
        <v>0</v>
      </c>
      <c r="CD160" s="20">
        <v>0</v>
      </c>
      <c r="CE160" s="20">
        <v>0</v>
      </c>
      <c r="CF160" s="20">
        <v>0</v>
      </c>
      <c r="CG160" s="20">
        <v>0</v>
      </c>
      <c r="CH160" s="20">
        <v>0</v>
      </c>
      <c r="CI160" s="20">
        <v>0</v>
      </c>
      <c r="CJ160" s="20">
        <v>0</v>
      </c>
      <c r="CK160" s="20"/>
      <c r="CL160" s="1" t="e">
        <v>#VALUE!</v>
      </c>
      <c r="CM160" t="e">
        <v>#VALUE!</v>
      </c>
      <c r="CN160" t="e">
        <v>#VALUE!</v>
      </c>
      <c r="CO160" s="1" t="e">
        <v>#VALUE!</v>
      </c>
      <c r="CP160" s="1" t="e">
        <v>#VALUE!</v>
      </c>
      <c r="CQ160" t="e">
        <v>#VALUE!</v>
      </c>
      <c r="CS160" s="33">
        <v>0</v>
      </c>
    </row>
    <row r="161" spans="1:97">
      <c r="A161" s="20" t="s">
        <v>123</v>
      </c>
      <c r="B161" s="20" t="s">
        <v>123</v>
      </c>
      <c r="C161" s="20" t="s">
        <v>102</v>
      </c>
      <c r="D161" s="20">
        <v>0</v>
      </c>
      <c r="E161" s="21" t="s">
        <v>767</v>
      </c>
      <c r="F161" s="22" t="s">
        <v>777</v>
      </c>
      <c r="G161" s="28" t="s">
        <v>778</v>
      </c>
      <c r="H161" s="20" t="s">
        <v>118</v>
      </c>
      <c r="I161" s="20" t="s">
        <v>118</v>
      </c>
      <c r="J161" s="20" t="s">
        <v>118</v>
      </c>
      <c r="K161" s="20" t="s">
        <v>118</v>
      </c>
      <c r="L161" s="20" t="s">
        <v>118</v>
      </c>
      <c r="M161" s="20" t="s">
        <v>118</v>
      </c>
      <c r="N161" s="24" t="s">
        <v>118</v>
      </c>
      <c r="O161" s="70" t="s">
        <v>118</v>
      </c>
      <c r="P161" s="24"/>
      <c r="Q161" s="24" t="s">
        <v>118</v>
      </c>
      <c r="R161" s="70" t="s">
        <v>118</v>
      </c>
      <c r="S161" s="33">
        <v>0</v>
      </c>
      <c r="T161" s="33">
        <v>0</v>
      </c>
      <c r="U161" s="33">
        <v>0</v>
      </c>
      <c r="V161" s="33" t="e">
        <v>#VALUE!</v>
      </c>
      <c r="W161" s="33"/>
      <c r="X161" s="24"/>
      <c r="Y161" s="20" t="s">
        <v>118</v>
      </c>
      <c r="Z161" s="20" t="s">
        <v>118</v>
      </c>
      <c r="AA161" s="20" t="s">
        <v>118</v>
      </c>
      <c r="AB161" s="20" t="s">
        <v>118</v>
      </c>
      <c r="AC161" s="20" t="s">
        <v>118</v>
      </c>
      <c r="AD161" s="20">
        <v>0</v>
      </c>
      <c r="AE161" s="20">
        <v>0</v>
      </c>
      <c r="AF161" s="20">
        <v>0</v>
      </c>
      <c r="AG161" s="20" t="s">
        <v>779</v>
      </c>
      <c r="AH161" s="25" t="s">
        <v>118</v>
      </c>
      <c r="AI161" s="25" t="s">
        <v>118</v>
      </c>
      <c r="AJ161" s="25" t="s">
        <v>118</v>
      </c>
      <c r="AK161" s="25" t="s">
        <v>118</v>
      </c>
      <c r="AL161" s="25" t="s">
        <v>118</v>
      </c>
      <c r="AM161" s="25" t="s">
        <v>118</v>
      </c>
      <c r="AN161" s="25" t="s">
        <v>118</v>
      </c>
      <c r="AO161" s="25" t="s">
        <v>118</v>
      </c>
      <c r="AP161" s="25" t="s">
        <v>118</v>
      </c>
      <c r="AQ161" s="25" t="s">
        <v>118</v>
      </c>
      <c r="AR161" s="25" t="s">
        <v>118</v>
      </c>
      <c r="AS161" s="25" t="s">
        <v>118</v>
      </c>
      <c r="AT161" s="25" t="s">
        <v>118</v>
      </c>
      <c r="AU161" s="25" t="s">
        <v>118</v>
      </c>
      <c r="AV161" s="25" t="s">
        <v>118</v>
      </c>
      <c r="AW161" s="25" t="s">
        <v>118</v>
      </c>
      <c r="AX161" s="25" t="s">
        <v>118</v>
      </c>
      <c r="AY161" s="25" t="s">
        <v>118</v>
      </c>
      <c r="AZ161" s="25" t="s">
        <v>118</v>
      </c>
      <c r="BA161" s="25" t="s">
        <v>118</v>
      </c>
      <c r="BB161" s="25" t="s">
        <v>118</v>
      </c>
      <c r="BC161" s="25" t="s">
        <v>118</v>
      </c>
      <c r="BD161" s="25" t="s">
        <v>118</v>
      </c>
      <c r="BE161" s="25" t="s">
        <v>118</v>
      </c>
      <c r="BF161" s="25" t="s">
        <v>118</v>
      </c>
      <c r="BG161" s="20"/>
      <c r="BH161" s="26" t="s">
        <v>118</v>
      </c>
      <c r="BI161" s="26" t="s">
        <v>118</v>
      </c>
      <c r="BJ161" s="26" t="s">
        <v>118</v>
      </c>
      <c r="BK161" s="26" t="s">
        <v>118</v>
      </c>
      <c r="BL161" s="26"/>
      <c r="BM161" s="20"/>
      <c r="BN161" s="60">
        <v>0</v>
      </c>
      <c r="BO161" s="20"/>
      <c r="BP161" s="20">
        <v>0.3</v>
      </c>
      <c r="BQ161" s="20">
        <v>0</v>
      </c>
      <c r="BR161" s="20">
        <v>0</v>
      </c>
      <c r="BS161" s="20">
        <v>0</v>
      </c>
      <c r="BT161" s="20">
        <v>0</v>
      </c>
      <c r="BU161" s="20">
        <v>0</v>
      </c>
      <c r="BV161" s="20">
        <v>0</v>
      </c>
      <c r="BW161" s="20">
        <v>0</v>
      </c>
      <c r="BX161" s="20">
        <v>0.75</v>
      </c>
      <c r="BY161" s="20">
        <v>0.75</v>
      </c>
      <c r="BZ161" s="20">
        <v>0</v>
      </c>
      <c r="CA161" s="20" t="s">
        <v>118</v>
      </c>
      <c r="CB161" s="20">
        <v>0</v>
      </c>
      <c r="CC161" s="20">
        <v>0</v>
      </c>
      <c r="CD161" s="20">
        <v>0</v>
      </c>
      <c r="CE161" s="20">
        <v>0</v>
      </c>
      <c r="CF161" s="20">
        <v>0</v>
      </c>
      <c r="CG161" s="20">
        <v>0</v>
      </c>
      <c r="CH161" s="20">
        <v>0</v>
      </c>
      <c r="CI161" s="20">
        <v>0</v>
      </c>
      <c r="CJ161" s="20">
        <v>0</v>
      </c>
      <c r="CK161" s="20"/>
      <c r="CL161" s="1" t="e">
        <v>#VALUE!</v>
      </c>
      <c r="CM161" t="e">
        <v>#VALUE!</v>
      </c>
      <c r="CN161" t="e">
        <v>#VALUE!</v>
      </c>
      <c r="CO161" s="1" t="e">
        <v>#VALUE!</v>
      </c>
      <c r="CP161" s="1" t="e">
        <v>#VALUE!</v>
      </c>
      <c r="CQ161" t="e">
        <v>#VALUE!</v>
      </c>
      <c r="CS161" s="33">
        <v>0</v>
      </c>
    </row>
    <row r="162" spans="1:97">
      <c r="A162" s="20" t="s">
        <v>123</v>
      </c>
      <c r="B162" s="20" t="s">
        <v>123</v>
      </c>
      <c r="C162" s="20" t="s">
        <v>102</v>
      </c>
      <c r="D162" s="20">
        <v>0</v>
      </c>
      <c r="E162" s="21" t="s">
        <v>767</v>
      </c>
      <c r="F162" s="22" t="s">
        <v>780</v>
      </c>
      <c r="G162" s="28" t="s">
        <v>781</v>
      </c>
      <c r="H162" s="20" t="s">
        <v>118</v>
      </c>
      <c r="I162" s="20" t="s">
        <v>118</v>
      </c>
      <c r="J162" s="20" t="s">
        <v>118</v>
      </c>
      <c r="K162" s="20" t="s">
        <v>118</v>
      </c>
      <c r="L162" s="20" t="s">
        <v>118</v>
      </c>
      <c r="M162" s="20" t="s">
        <v>118</v>
      </c>
      <c r="N162" s="24" t="s">
        <v>118</v>
      </c>
      <c r="O162" s="70" t="s">
        <v>118</v>
      </c>
      <c r="P162" s="24"/>
      <c r="Q162" s="24" t="s">
        <v>118</v>
      </c>
      <c r="R162" s="70" t="s">
        <v>118</v>
      </c>
      <c r="S162" s="33">
        <v>0</v>
      </c>
      <c r="T162" s="33">
        <v>0</v>
      </c>
      <c r="U162" s="33">
        <v>0</v>
      </c>
      <c r="V162" s="33" t="e">
        <v>#VALUE!</v>
      </c>
      <c r="W162" s="33"/>
      <c r="X162" s="24"/>
      <c r="Y162" s="20" t="s">
        <v>118</v>
      </c>
      <c r="Z162" s="20" t="s">
        <v>118</v>
      </c>
      <c r="AA162" s="20" t="s">
        <v>118</v>
      </c>
      <c r="AB162" s="20" t="s">
        <v>118</v>
      </c>
      <c r="AC162" s="20" t="s">
        <v>118</v>
      </c>
      <c r="AD162" s="20">
        <v>0</v>
      </c>
      <c r="AE162" s="20">
        <v>0</v>
      </c>
      <c r="AF162" s="20">
        <v>0</v>
      </c>
      <c r="AG162" s="20" t="s">
        <v>782</v>
      </c>
      <c r="AH162" s="25" t="s">
        <v>118</v>
      </c>
      <c r="AI162" s="25" t="s">
        <v>118</v>
      </c>
      <c r="AJ162" s="25" t="s">
        <v>118</v>
      </c>
      <c r="AK162" s="25" t="s">
        <v>118</v>
      </c>
      <c r="AL162" s="25" t="s">
        <v>118</v>
      </c>
      <c r="AM162" s="25" t="s">
        <v>118</v>
      </c>
      <c r="AN162" s="25" t="s">
        <v>118</v>
      </c>
      <c r="AO162" s="25" t="s">
        <v>118</v>
      </c>
      <c r="AP162" s="25" t="s">
        <v>118</v>
      </c>
      <c r="AQ162" s="25" t="s">
        <v>118</v>
      </c>
      <c r="AR162" s="25" t="s">
        <v>118</v>
      </c>
      <c r="AS162" s="25" t="s">
        <v>118</v>
      </c>
      <c r="AT162" s="25" t="s">
        <v>118</v>
      </c>
      <c r="AU162" s="25" t="s">
        <v>118</v>
      </c>
      <c r="AV162" s="25" t="s">
        <v>118</v>
      </c>
      <c r="AW162" s="25" t="s">
        <v>118</v>
      </c>
      <c r="AX162" s="25" t="s">
        <v>118</v>
      </c>
      <c r="AY162" s="25" t="s">
        <v>118</v>
      </c>
      <c r="AZ162" s="25" t="s">
        <v>118</v>
      </c>
      <c r="BA162" s="25" t="s">
        <v>118</v>
      </c>
      <c r="BB162" s="25" t="s">
        <v>118</v>
      </c>
      <c r="BC162" s="25" t="s">
        <v>118</v>
      </c>
      <c r="BD162" s="25" t="s">
        <v>118</v>
      </c>
      <c r="BE162" s="25" t="s">
        <v>118</v>
      </c>
      <c r="BF162" s="25" t="s">
        <v>118</v>
      </c>
      <c r="BG162" s="20"/>
      <c r="BH162" s="26" t="s">
        <v>118</v>
      </c>
      <c r="BI162" s="26" t="s">
        <v>118</v>
      </c>
      <c r="BJ162" s="26" t="s">
        <v>118</v>
      </c>
      <c r="BK162" s="26" t="s">
        <v>118</v>
      </c>
      <c r="BL162" s="26"/>
      <c r="BM162" s="20"/>
      <c r="BN162" s="60">
        <v>0</v>
      </c>
      <c r="BO162" s="20"/>
      <c r="BP162" s="20">
        <v>0.3</v>
      </c>
      <c r="BQ162" s="20">
        <v>0</v>
      </c>
      <c r="BR162" s="20">
        <v>0</v>
      </c>
      <c r="BS162" s="20">
        <v>0</v>
      </c>
      <c r="BT162" s="20">
        <v>0</v>
      </c>
      <c r="BU162" s="20">
        <v>0</v>
      </c>
      <c r="BV162" s="20">
        <v>0</v>
      </c>
      <c r="BW162" s="20">
        <v>0</v>
      </c>
      <c r="BX162" s="20">
        <v>0.75</v>
      </c>
      <c r="BY162" s="20">
        <v>1.5</v>
      </c>
      <c r="BZ162" s="20">
        <v>0</v>
      </c>
      <c r="CA162" s="20" t="s">
        <v>118</v>
      </c>
      <c r="CB162" s="20">
        <v>0</v>
      </c>
      <c r="CC162" s="20">
        <v>0</v>
      </c>
      <c r="CD162" s="20">
        <v>0</v>
      </c>
      <c r="CE162" s="20">
        <v>0</v>
      </c>
      <c r="CF162" s="20">
        <v>0</v>
      </c>
      <c r="CG162" s="20">
        <v>0</v>
      </c>
      <c r="CH162" s="20">
        <v>0</v>
      </c>
      <c r="CI162" s="20">
        <v>0</v>
      </c>
      <c r="CJ162" s="20">
        <v>0</v>
      </c>
      <c r="CK162" s="20"/>
      <c r="CL162" s="1" t="e">
        <v>#VALUE!</v>
      </c>
      <c r="CM162" t="e">
        <v>#VALUE!</v>
      </c>
      <c r="CN162" t="e">
        <v>#VALUE!</v>
      </c>
      <c r="CO162" s="1" t="e">
        <v>#VALUE!</v>
      </c>
      <c r="CP162" s="1" t="e">
        <v>#VALUE!</v>
      </c>
      <c r="CQ162" t="e">
        <v>#VALUE!</v>
      </c>
      <c r="CS162" s="33">
        <v>0</v>
      </c>
    </row>
    <row r="163" spans="1:97">
      <c r="A163" s="20" t="s">
        <v>102</v>
      </c>
      <c r="B163" s="20" t="s">
        <v>102</v>
      </c>
      <c r="C163" s="20" t="s">
        <v>102</v>
      </c>
      <c r="D163" s="20">
        <v>0</v>
      </c>
      <c r="E163" s="21" t="s">
        <v>767</v>
      </c>
      <c r="F163" s="22" t="s">
        <v>783</v>
      </c>
      <c r="G163" s="28" t="s">
        <v>784</v>
      </c>
      <c r="H163" s="20" t="s">
        <v>106</v>
      </c>
      <c r="I163" s="20" t="s">
        <v>234</v>
      </c>
      <c r="J163" s="20" t="s">
        <v>155</v>
      </c>
      <c r="K163" s="20" t="s">
        <v>337</v>
      </c>
      <c r="L163" s="20" t="s">
        <v>785</v>
      </c>
      <c r="M163" s="20" t="s">
        <v>111</v>
      </c>
      <c r="N163" s="20">
        <v>1153</v>
      </c>
      <c r="O163" s="33">
        <v>1.1529999999999999E-3</v>
      </c>
      <c r="P163" s="20"/>
      <c r="Q163" s="20">
        <v>1100000</v>
      </c>
      <c r="R163" s="33">
        <v>1.1000000000000001</v>
      </c>
      <c r="S163" s="33" t="s">
        <v>1464</v>
      </c>
      <c r="T163" s="33">
        <v>0.16</v>
      </c>
      <c r="U163" s="33">
        <v>62</v>
      </c>
      <c r="V163" s="33" t="b">
        <v>0</v>
      </c>
      <c r="W163" s="33" t="s">
        <v>1465</v>
      </c>
      <c r="X163" s="20"/>
      <c r="Y163" s="20" t="s">
        <v>168</v>
      </c>
      <c r="Z163" s="20" t="s">
        <v>339</v>
      </c>
      <c r="AA163" s="20" t="s">
        <v>148</v>
      </c>
      <c r="AB163" s="20">
        <v>954.03300000000002</v>
      </c>
      <c r="AC163" s="20">
        <v>952</v>
      </c>
      <c r="AD163" s="20" t="s">
        <v>786</v>
      </c>
      <c r="AE163" s="20">
        <v>0</v>
      </c>
      <c r="AF163" s="20" t="s">
        <v>160</v>
      </c>
      <c r="AG163" s="20" t="s">
        <v>770</v>
      </c>
      <c r="AH163" s="25">
        <v>3317026.1259999997</v>
      </c>
      <c r="AI163" s="25">
        <v>3475388.4892499996</v>
      </c>
      <c r="AJ163" s="25">
        <v>3643066.5449333331</v>
      </c>
      <c r="AK163" s="25">
        <v>3820013.993175</v>
      </c>
      <c r="AL163" s="25">
        <v>4006225.8984400001</v>
      </c>
      <c r="AM163" s="25">
        <v>100</v>
      </c>
      <c r="AN163" s="25">
        <v>100</v>
      </c>
      <c r="AO163" s="25">
        <v>100</v>
      </c>
      <c r="AP163" s="25">
        <v>100</v>
      </c>
      <c r="AQ163" s="25">
        <v>100</v>
      </c>
      <c r="AR163" s="25">
        <v>10</v>
      </c>
      <c r="AS163" s="25">
        <v>20</v>
      </c>
      <c r="AT163" s="25">
        <v>30</v>
      </c>
      <c r="AU163" s="25">
        <v>40</v>
      </c>
      <c r="AV163" s="25">
        <v>50</v>
      </c>
      <c r="AW163" s="25">
        <v>331702.61259999999</v>
      </c>
      <c r="AX163" s="25">
        <v>695077.69785</v>
      </c>
      <c r="AY163" s="25">
        <v>1092919.9634799999</v>
      </c>
      <c r="AZ163" s="25">
        <v>1528005.59727</v>
      </c>
      <c r="BA163" s="25">
        <v>2003112.9492200001</v>
      </c>
      <c r="BB163" s="25">
        <v>3317026.1259999997</v>
      </c>
      <c r="BC163" s="25">
        <v>3475388.4892499996</v>
      </c>
      <c r="BD163" s="25">
        <v>3643066.5449333331</v>
      </c>
      <c r="BE163" s="25">
        <v>3820013.993175</v>
      </c>
      <c r="BF163" s="25">
        <v>4006225.8984400001</v>
      </c>
      <c r="BG163" s="20"/>
      <c r="BH163" s="26" t="s">
        <v>118</v>
      </c>
      <c r="BI163" s="26" t="s">
        <v>118</v>
      </c>
      <c r="BJ163" s="26" t="s">
        <v>118</v>
      </c>
      <c r="BK163" s="26" t="s">
        <v>118</v>
      </c>
      <c r="BL163" s="26">
        <v>6.2275013607962109</v>
      </c>
      <c r="BM163" s="20" t="s">
        <v>787</v>
      </c>
      <c r="BN163" s="60">
        <v>6.2275013607962109</v>
      </c>
      <c r="BO163" s="20"/>
      <c r="BP163" s="20">
        <v>0.3</v>
      </c>
      <c r="BQ163" s="20">
        <v>0</v>
      </c>
      <c r="BR163" s="20">
        <v>0</v>
      </c>
      <c r="BS163" s="20">
        <v>0</v>
      </c>
      <c r="BT163" s="20">
        <v>0</v>
      </c>
      <c r="BU163" s="20">
        <v>0</v>
      </c>
      <c r="BV163" s="20">
        <v>0</v>
      </c>
      <c r="BW163" s="20">
        <v>0</v>
      </c>
      <c r="BX163" s="20">
        <v>0.75</v>
      </c>
      <c r="BY163" s="20">
        <v>1.5</v>
      </c>
      <c r="BZ163" s="20">
        <v>0</v>
      </c>
      <c r="CA163" s="20" t="s">
        <v>118</v>
      </c>
      <c r="CB163" s="20">
        <v>0</v>
      </c>
      <c r="CC163" s="20">
        <v>0</v>
      </c>
      <c r="CD163" s="20">
        <v>0</v>
      </c>
      <c r="CE163" s="20">
        <v>0</v>
      </c>
      <c r="CF163" s="20">
        <v>0</v>
      </c>
      <c r="CG163" s="20">
        <v>0</v>
      </c>
      <c r="CH163" s="20">
        <v>0</v>
      </c>
      <c r="CI163" s="20">
        <v>0</v>
      </c>
      <c r="CJ163" s="20">
        <v>0</v>
      </c>
      <c r="CK163" s="20"/>
      <c r="CL163" s="1">
        <v>3824.5311232779995</v>
      </c>
      <c r="CM163">
        <v>1.1529999999999999E-3</v>
      </c>
      <c r="CN163">
        <v>3648728.7385999998</v>
      </c>
      <c r="CO163" s="1">
        <v>1.1000000000000001</v>
      </c>
      <c r="CP163" s="1">
        <v>0.50208568132663578</v>
      </c>
      <c r="CQ163">
        <v>435.46026134140141</v>
      </c>
      <c r="CS163" s="33">
        <v>0</v>
      </c>
    </row>
    <row r="164" spans="1:97">
      <c r="A164" s="20" t="s">
        <v>123</v>
      </c>
      <c r="B164" s="20" t="s">
        <v>123</v>
      </c>
      <c r="C164" s="20" t="s">
        <v>102</v>
      </c>
      <c r="D164" s="20">
        <v>0</v>
      </c>
      <c r="E164" s="21" t="s">
        <v>767</v>
      </c>
      <c r="F164" s="22" t="s">
        <v>788</v>
      </c>
      <c r="G164" s="28" t="s">
        <v>789</v>
      </c>
      <c r="H164" s="20" t="s">
        <v>153</v>
      </c>
      <c r="I164" s="20" t="s">
        <v>266</v>
      </c>
      <c r="J164" s="20" t="s">
        <v>267</v>
      </c>
      <c r="K164" s="20" t="s">
        <v>268</v>
      </c>
      <c r="L164" s="20" t="s">
        <v>790</v>
      </c>
      <c r="M164" s="20" t="s">
        <v>111</v>
      </c>
      <c r="N164" s="20">
        <v>0</v>
      </c>
      <c r="O164" s="33">
        <v>0</v>
      </c>
      <c r="P164" s="20"/>
      <c r="Q164" s="20">
        <v>0</v>
      </c>
      <c r="R164" s="33">
        <v>0</v>
      </c>
      <c r="S164" s="33" t="e">
        <v>#N/A</v>
      </c>
      <c r="T164" s="33" t="e">
        <v>#N/A</v>
      </c>
      <c r="U164" s="33" t="e">
        <v>#N/A</v>
      </c>
      <c r="V164" s="33" t="e">
        <v>#N/A</v>
      </c>
      <c r="W164" s="33"/>
      <c r="X164" s="20"/>
      <c r="Y164" s="20" t="s">
        <v>168</v>
      </c>
      <c r="Z164" s="20" t="s">
        <v>270</v>
      </c>
      <c r="AA164" s="20" t="s">
        <v>148</v>
      </c>
      <c r="AB164" s="20">
        <v>0</v>
      </c>
      <c r="AC164" s="20">
        <v>0</v>
      </c>
      <c r="AD164" s="20">
        <v>0</v>
      </c>
      <c r="AE164" s="20">
        <v>0</v>
      </c>
      <c r="AF164" s="20">
        <v>0</v>
      </c>
      <c r="AG164" s="33" t="s">
        <v>791</v>
      </c>
      <c r="AH164" s="30">
        <v>22003</v>
      </c>
      <c r="AI164" s="30">
        <v>22663.09</v>
      </c>
      <c r="AJ164" s="30">
        <v>23342.9827</v>
      </c>
      <c r="AK164" s="30">
        <v>24043.272181</v>
      </c>
      <c r="AL164" s="30">
        <v>24764.570346430002</v>
      </c>
      <c r="AM164" s="25" t="s">
        <v>118</v>
      </c>
      <c r="AN164" s="25" t="s">
        <v>118</v>
      </c>
      <c r="AO164" s="25" t="s">
        <v>118</v>
      </c>
      <c r="AP164" s="25" t="s">
        <v>118</v>
      </c>
      <c r="AQ164" s="25" t="s">
        <v>118</v>
      </c>
      <c r="AR164" s="25" t="s">
        <v>118</v>
      </c>
      <c r="AS164" s="25" t="s">
        <v>118</v>
      </c>
      <c r="AT164" s="25" t="s">
        <v>118</v>
      </c>
      <c r="AU164" s="25" t="s">
        <v>118</v>
      </c>
      <c r="AV164" s="25" t="s">
        <v>118</v>
      </c>
      <c r="AW164" s="25" t="s">
        <v>118</v>
      </c>
      <c r="AX164" s="25" t="s">
        <v>118</v>
      </c>
      <c r="AY164" s="25" t="s">
        <v>118</v>
      </c>
      <c r="AZ164" s="25" t="s">
        <v>118</v>
      </c>
      <c r="BA164" s="25" t="s">
        <v>118</v>
      </c>
      <c r="BB164" s="25" t="s">
        <v>118</v>
      </c>
      <c r="BC164" s="25" t="s">
        <v>118</v>
      </c>
      <c r="BD164" s="25" t="s">
        <v>118</v>
      </c>
      <c r="BE164" s="25" t="s">
        <v>118</v>
      </c>
      <c r="BF164" s="25" t="s">
        <v>118</v>
      </c>
      <c r="BG164" s="20" t="s">
        <v>792</v>
      </c>
      <c r="BH164" s="26" t="s">
        <v>118</v>
      </c>
      <c r="BI164" s="26" t="s">
        <v>118</v>
      </c>
      <c r="BJ164" s="26" t="s">
        <v>118</v>
      </c>
      <c r="BK164" s="26" t="s">
        <v>118</v>
      </c>
      <c r="BL164" s="26"/>
      <c r="BM164" s="20"/>
      <c r="BN164" s="60">
        <v>0</v>
      </c>
      <c r="BO164" s="20"/>
      <c r="BP164" s="20">
        <v>3.5</v>
      </c>
      <c r="BQ164" s="20">
        <v>6</v>
      </c>
      <c r="BR164" s="20">
        <v>0</v>
      </c>
      <c r="BS164" s="20">
        <v>1</v>
      </c>
      <c r="BT164" s="20">
        <v>4</v>
      </c>
      <c r="BU164" s="20">
        <v>0</v>
      </c>
      <c r="BV164" s="20">
        <v>0</v>
      </c>
      <c r="BW164" s="20">
        <v>0</v>
      </c>
      <c r="BX164" s="20">
        <v>0</v>
      </c>
      <c r="BY164" s="20">
        <v>0</v>
      </c>
      <c r="BZ164" s="20">
        <v>0</v>
      </c>
      <c r="CA164" s="20" t="s">
        <v>118</v>
      </c>
      <c r="CB164" s="20">
        <v>0</v>
      </c>
      <c r="CC164" s="20">
        <v>0</v>
      </c>
      <c r="CD164" s="20">
        <v>0</v>
      </c>
      <c r="CE164" s="20">
        <v>0</v>
      </c>
      <c r="CF164" s="20">
        <v>0</v>
      </c>
      <c r="CG164" s="20">
        <v>0</v>
      </c>
      <c r="CH164" s="20">
        <v>0</v>
      </c>
      <c r="CI164" s="20">
        <v>0</v>
      </c>
      <c r="CJ164" s="20">
        <v>0</v>
      </c>
      <c r="CK164" s="20"/>
      <c r="CL164" s="1" t="e">
        <v>#VALUE!</v>
      </c>
      <c r="CM164" t="e">
        <v>#VALUE!</v>
      </c>
      <c r="CN164" t="e">
        <v>#VALUE!</v>
      </c>
      <c r="CO164" s="1" t="e">
        <v>#VALUE!</v>
      </c>
      <c r="CP164" s="1" t="e">
        <v>#VALUE!</v>
      </c>
      <c r="CQ164" t="e">
        <v>#VALUE!</v>
      </c>
      <c r="CS164" s="33">
        <v>0</v>
      </c>
    </row>
    <row r="165" spans="1:97">
      <c r="A165" s="20" t="s">
        <v>123</v>
      </c>
      <c r="B165" s="20" t="s">
        <v>123</v>
      </c>
      <c r="C165" s="20" t="s">
        <v>102</v>
      </c>
      <c r="D165" s="20">
        <v>0</v>
      </c>
      <c r="E165" s="21" t="s">
        <v>767</v>
      </c>
      <c r="F165" s="22" t="s">
        <v>793</v>
      </c>
      <c r="G165" s="28" t="s">
        <v>794</v>
      </c>
      <c r="H165" s="20" t="s">
        <v>153</v>
      </c>
      <c r="I165" s="20" t="s">
        <v>266</v>
      </c>
      <c r="J165" s="20" t="s">
        <v>267</v>
      </c>
      <c r="K165" s="20" t="s">
        <v>268</v>
      </c>
      <c r="L165" s="20" t="s">
        <v>795</v>
      </c>
      <c r="M165" s="20" t="s">
        <v>111</v>
      </c>
      <c r="N165" s="20">
        <v>0</v>
      </c>
      <c r="O165" s="33">
        <v>0</v>
      </c>
      <c r="P165" s="20"/>
      <c r="Q165" s="20">
        <v>0</v>
      </c>
      <c r="R165" s="33">
        <v>0</v>
      </c>
      <c r="S165" s="33" t="e">
        <v>#N/A</v>
      </c>
      <c r="T165" s="33" t="e">
        <v>#N/A</v>
      </c>
      <c r="U165" s="33" t="e">
        <v>#N/A</v>
      </c>
      <c r="V165" s="33" t="e">
        <v>#N/A</v>
      </c>
      <c r="W165" s="33"/>
      <c r="X165" s="20"/>
      <c r="Y165" s="20" t="s">
        <v>168</v>
      </c>
      <c r="Z165" s="20" t="s">
        <v>270</v>
      </c>
      <c r="AA165" s="20" t="s">
        <v>148</v>
      </c>
      <c r="AB165" s="20">
        <v>0</v>
      </c>
      <c r="AC165" s="20">
        <v>0</v>
      </c>
      <c r="AD165" s="20">
        <v>0</v>
      </c>
      <c r="AE165" s="20">
        <v>0</v>
      </c>
      <c r="AF165" s="20">
        <v>0</v>
      </c>
      <c r="AG165" s="33" t="s">
        <v>791</v>
      </c>
      <c r="AH165" s="30">
        <v>22003</v>
      </c>
      <c r="AI165" s="30">
        <v>22663.09</v>
      </c>
      <c r="AJ165" s="30">
        <v>23342.9827</v>
      </c>
      <c r="AK165" s="30">
        <v>24043.272181</v>
      </c>
      <c r="AL165" s="30">
        <v>24764.570346430002</v>
      </c>
      <c r="AM165" s="25" t="s">
        <v>118</v>
      </c>
      <c r="AN165" s="25" t="s">
        <v>118</v>
      </c>
      <c r="AO165" s="25" t="s">
        <v>118</v>
      </c>
      <c r="AP165" s="25" t="s">
        <v>118</v>
      </c>
      <c r="AQ165" s="25" t="s">
        <v>118</v>
      </c>
      <c r="AR165" s="25" t="s">
        <v>118</v>
      </c>
      <c r="AS165" s="25" t="s">
        <v>118</v>
      </c>
      <c r="AT165" s="25" t="s">
        <v>118</v>
      </c>
      <c r="AU165" s="25" t="s">
        <v>118</v>
      </c>
      <c r="AV165" s="25" t="s">
        <v>118</v>
      </c>
      <c r="AW165" s="25" t="s">
        <v>118</v>
      </c>
      <c r="AX165" s="25" t="s">
        <v>118</v>
      </c>
      <c r="AY165" s="25" t="s">
        <v>118</v>
      </c>
      <c r="AZ165" s="25" t="s">
        <v>118</v>
      </c>
      <c r="BA165" s="25" t="s">
        <v>118</v>
      </c>
      <c r="BB165" s="25" t="s">
        <v>118</v>
      </c>
      <c r="BC165" s="25" t="s">
        <v>118</v>
      </c>
      <c r="BD165" s="25" t="s">
        <v>118</v>
      </c>
      <c r="BE165" s="25" t="s">
        <v>118</v>
      </c>
      <c r="BF165" s="25" t="s">
        <v>118</v>
      </c>
      <c r="BG165" s="20" t="s">
        <v>792</v>
      </c>
      <c r="BH165" s="26" t="s">
        <v>118</v>
      </c>
      <c r="BI165" s="26" t="s">
        <v>118</v>
      </c>
      <c r="BJ165" s="26" t="s">
        <v>118</v>
      </c>
      <c r="BK165" s="26" t="s">
        <v>118</v>
      </c>
      <c r="BL165" s="26"/>
      <c r="BM165" s="20"/>
      <c r="BN165" s="60">
        <v>0</v>
      </c>
      <c r="BO165" s="20"/>
      <c r="BP165" s="20">
        <v>5</v>
      </c>
      <c r="BQ165" s="20">
        <v>7</v>
      </c>
      <c r="BR165" s="20">
        <v>0</v>
      </c>
      <c r="BS165" s="20">
        <v>12</v>
      </c>
      <c r="BT165" s="20">
        <v>28</v>
      </c>
      <c r="BU165" s="20">
        <v>2</v>
      </c>
      <c r="BV165" s="20">
        <v>0</v>
      </c>
      <c r="BW165" s="20">
        <v>0</v>
      </c>
      <c r="BX165" s="20">
        <v>0</v>
      </c>
      <c r="BY165" s="20">
        <v>0</v>
      </c>
      <c r="BZ165" s="20">
        <v>0</v>
      </c>
      <c r="CA165" s="20" t="s">
        <v>118</v>
      </c>
      <c r="CB165" s="20">
        <v>0</v>
      </c>
      <c r="CC165" s="20">
        <v>0</v>
      </c>
      <c r="CD165" s="20">
        <v>0</v>
      </c>
      <c r="CE165" s="20">
        <v>0</v>
      </c>
      <c r="CF165" s="20">
        <v>0</v>
      </c>
      <c r="CG165" s="20">
        <v>0</v>
      </c>
      <c r="CH165" s="20">
        <v>0</v>
      </c>
      <c r="CI165" s="20">
        <v>0</v>
      </c>
      <c r="CJ165" s="20">
        <v>0</v>
      </c>
      <c r="CK165" s="20"/>
      <c r="CL165" s="1" t="e">
        <v>#VALUE!</v>
      </c>
      <c r="CM165" t="e">
        <v>#VALUE!</v>
      </c>
      <c r="CN165" t="e">
        <v>#VALUE!</v>
      </c>
      <c r="CO165" s="1" t="e">
        <v>#VALUE!</v>
      </c>
      <c r="CP165" s="1" t="e">
        <v>#VALUE!</v>
      </c>
      <c r="CQ165" t="e">
        <v>#VALUE!</v>
      </c>
      <c r="CS165" s="33">
        <v>0</v>
      </c>
    </row>
    <row r="166" spans="1:97">
      <c r="A166" s="20" t="s">
        <v>123</v>
      </c>
      <c r="B166" s="20" t="s">
        <v>123</v>
      </c>
      <c r="C166" s="20" t="s">
        <v>102</v>
      </c>
      <c r="D166" s="20">
        <v>0</v>
      </c>
      <c r="E166" s="21" t="s">
        <v>767</v>
      </c>
      <c r="F166" s="22" t="s">
        <v>796</v>
      </c>
      <c r="G166" s="28" t="s">
        <v>797</v>
      </c>
      <c r="H166" s="20" t="s">
        <v>153</v>
      </c>
      <c r="I166" s="20" t="s">
        <v>266</v>
      </c>
      <c r="J166" s="20" t="s">
        <v>267</v>
      </c>
      <c r="K166" s="20" t="s">
        <v>268</v>
      </c>
      <c r="L166" s="20" t="s">
        <v>798</v>
      </c>
      <c r="M166" s="20" t="s">
        <v>111</v>
      </c>
      <c r="N166" s="20">
        <v>0</v>
      </c>
      <c r="O166" s="33">
        <v>0</v>
      </c>
      <c r="P166" s="20"/>
      <c r="Q166" s="20">
        <v>0</v>
      </c>
      <c r="R166" s="33">
        <v>0</v>
      </c>
      <c r="S166" s="33" t="e">
        <v>#N/A</v>
      </c>
      <c r="T166" s="33" t="e">
        <v>#N/A</v>
      </c>
      <c r="U166" s="33" t="e">
        <v>#N/A</v>
      </c>
      <c r="V166" s="33" t="e">
        <v>#N/A</v>
      </c>
      <c r="W166" s="33"/>
      <c r="X166" s="20"/>
      <c r="Y166" s="20" t="s">
        <v>168</v>
      </c>
      <c r="Z166" s="20" t="s">
        <v>270</v>
      </c>
      <c r="AA166" s="20" t="s">
        <v>148</v>
      </c>
      <c r="AB166" s="20">
        <v>0</v>
      </c>
      <c r="AC166" s="20">
        <v>0</v>
      </c>
      <c r="AD166" s="20">
        <v>0</v>
      </c>
      <c r="AE166" s="20">
        <v>0</v>
      </c>
      <c r="AF166" s="20">
        <v>0</v>
      </c>
      <c r="AG166" s="33" t="s">
        <v>799</v>
      </c>
      <c r="AH166" s="30">
        <v>377220</v>
      </c>
      <c r="AI166" s="30">
        <v>388536.60000000003</v>
      </c>
      <c r="AJ166" s="30">
        <v>400192.69800000003</v>
      </c>
      <c r="AK166" s="30">
        <v>412198.47894000006</v>
      </c>
      <c r="AL166" s="30">
        <v>424564.4333082001</v>
      </c>
      <c r="AM166" s="25" t="s">
        <v>118</v>
      </c>
      <c r="AN166" s="25" t="s">
        <v>118</v>
      </c>
      <c r="AO166" s="25" t="s">
        <v>118</v>
      </c>
      <c r="AP166" s="25" t="s">
        <v>118</v>
      </c>
      <c r="AQ166" s="25" t="s">
        <v>118</v>
      </c>
      <c r="AR166" s="25" t="s">
        <v>118</v>
      </c>
      <c r="AS166" s="25" t="s">
        <v>118</v>
      </c>
      <c r="AT166" s="25" t="s">
        <v>118</v>
      </c>
      <c r="AU166" s="25" t="s">
        <v>118</v>
      </c>
      <c r="AV166" s="25" t="s">
        <v>118</v>
      </c>
      <c r="AW166" s="25" t="s">
        <v>118</v>
      </c>
      <c r="AX166" s="25" t="s">
        <v>118</v>
      </c>
      <c r="AY166" s="25" t="s">
        <v>118</v>
      </c>
      <c r="AZ166" s="25" t="s">
        <v>118</v>
      </c>
      <c r="BA166" s="25" t="s">
        <v>118</v>
      </c>
      <c r="BB166" s="25" t="s">
        <v>118</v>
      </c>
      <c r="BC166" s="25" t="s">
        <v>118</v>
      </c>
      <c r="BD166" s="25" t="s">
        <v>118</v>
      </c>
      <c r="BE166" s="25" t="s">
        <v>118</v>
      </c>
      <c r="BF166" s="25" t="s">
        <v>118</v>
      </c>
      <c r="BG166" s="20" t="s">
        <v>792</v>
      </c>
      <c r="BH166" s="26" t="s">
        <v>118</v>
      </c>
      <c r="BI166" s="26" t="s">
        <v>118</v>
      </c>
      <c r="BJ166" s="26" t="s">
        <v>118</v>
      </c>
      <c r="BK166" s="26" t="s">
        <v>118</v>
      </c>
      <c r="BL166" s="26"/>
      <c r="BM166" s="20"/>
      <c r="BN166" s="60">
        <v>0</v>
      </c>
      <c r="BO166" s="20"/>
      <c r="BP166" s="20">
        <v>3.5</v>
      </c>
      <c r="BQ166" s="20">
        <v>6</v>
      </c>
      <c r="BR166" s="20">
        <v>0</v>
      </c>
      <c r="BS166" s="20">
        <v>1</v>
      </c>
      <c r="BT166" s="20">
        <v>4</v>
      </c>
      <c r="BU166" s="20">
        <v>0</v>
      </c>
      <c r="BV166" s="20">
        <v>0</v>
      </c>
      <c r="BW166" s="20">
        <v>0</v>
      </c>
      <c r="BX166" s="20">
        <v>0</v>
      </c>
      <c r="BY166" s="20">
        <v>0</v>
      </c>
      <c r="BZ166" s="20">
        <v>0</v>
      </c>
      <c r="CA166" s="20" t="s">
        <v>118</v>
      </c>
      <c r="CB166" s="20">
        <v>0</v>
      </c>
      <c r="CC166" s="20">
        <v>0</v>
      </c>
      <c r="CD166" s="20">
        <v>0</v>
      </c>
      <c r="CE166" s="20">
        <v>0</v>
      </c>
      <c r="CF166" s="20">
        <v>0</v>
      </c>
      <c r="CG166" s="20">
        <v>0</v>
      </c>
      <c r="CH166" s="20">
        <v>0</v>
      </c>
      <c r="CI166" s="20">
        <v>0</v>
      </c>
      <c r="CJ166" s="20">
        <v>0</v>
      </c>
      <c r="CK166" s="20"/>
      <c r="CL166" s="1" t="e">
        <v>#VALUE!</v>
      </c>
      <c r="CM166" t="e">
        <v>#VALUE!</v>
      </c>
      <c r="CN166" t="e">
        <v>#VALUE!</v>
      </c>
      <c r="CO166" s="1" t="e">
        <v>#VALUE!</v>
      </c>
      <c r="CP166" s="1" t="e">
        <v>#VALUE!</v>
      </c>
      <c r="CQ166" t="e">
        <v>#VALUE!</v>
      </c>
      <c r="CS166" s="33">
        <v>0</v>
      </c>
    </row>
    <row r="167" spans="1:97">
      <c r="A167" s="20" t="s">
        <v>123</v>
      </c>
      <c r="B167" s="20" t="s">
        <v>123</v>
      </c>
      <c r="C167" s="20" t="s">
        <v>102</v>
      </c>
      <c r="D167" s="20">
        <v>0</v>
      </c>
      <c r="E167" s="21" t="s">
        <v>767</v>
      </c>
      <c r="F167" s="22" t="s">
        <v>800</v>
      </c>
      <c r="G167" s="28" t="s">
        <v>801</v>
      </c>
      <c r="H167" s="20" t="s">
        <v>153</v>
      </c>
      <c r="I167" s="20" t="s">
        <v>266</v>
      </c>
      <c r="J167" s="20" t="s">
        <v>267</v>
      </c>
      <c r="K167" s="20" t="s">
        <v>268</v>
      </c>
      <c r="L167" s="20" t="s">
        <v>802</v>
      </c>
      <c r="M167" s="20" t="s">
        <v>111</v>
      </c>
      <c r="N167" s="20">
        <v>0</v>
      </c>
      <c r="O167" s="33">
        <v>0</v>
      </c>
      <c r="P167" s="20"/>
      <c r="Q167" s="20">
        <v>0</v>
      </c>
      <c r="R167" s="33">
        <v>0</v>
      </c>
      <c r="S167" s="33" t="e">
        <v>#N/A</v>
      </c>
      <c r="T167" s="33" t="e">
        <v>#N/A</v>
      </c>
      <c r="U167" s="33" t="e">
        <v>#N/A</v>
      </c>
      <c r="V167" s="33" t="e">
        <v>#N/A</v>
      </c>
      <c r="W167" s="33"/>
      <c r="X167" s="20"/>
      <c r="Y167" s="20" t="s">
        <v>168</v>
      </c>
      <c r="Z167" s="20" t="s">
        <v>270</v>
      </c>
      <c r="AA167" s="20" t="s">
        <v>148</v>
      </c>
      <c r="AB167" s="20">
        <v>0</v>
      </c>
      <c r="AC167" s="20">
        <v>0</v>
      </c>
      <c r="AD167" s="20">
        <v>0</v>
      </c>
      <c r="AE167" s="20">
        <v>0</v>
      </c>
      <c r="AF167" s="20">
        <v>0</v>
      </c>
      <c r="AG167" s="33" t="s">
        <v>799</v>
      </c>
      <c r="AH167" s="30">
        <v>377220</v>
      </c>
      <c r="AI167" s="30">
        <v>388536.60000000003</v>
      </c>
      <c r="AJ167" s="30">
        <v>400192.69800000003</v>
      </c>
      <c r="AK167" s="30">
        <v>412198.47894000006</v>
      </c>
      <c r="AL167" s="30">
        <v>424564.4333082001</v>
      </c>
      <c r="AM167" s="25" t="s">
        <v>118</v>
      </c>
      <c r="AN167" s="25" t="s">
        <v>118</v>
      </c>
      <c r="AO167" s="25" t="s">
        <v>118</v>
      </c>
      <c r="AP167" s="25" t="s">
        <v>118</v>
      </c>
      <c r="AQ167" s="25" t="s">
        <v>118</v>
      </c>
      <c r="AR167" s="25" t="s">
        <v>118</v>
      </c>
      <c r="AS167" s="25" t="s">
        <v>118</v>
      </c>
      <c r="AT167" s="25" t="s">
        <v>118</v>
      </c>
      <c r="AU167" s="25" t="s">
        <v>118</v>
      </c>
      <c r="AV167" s="25" t="s">
        <v>118</v>
      </c>
      <c r="AW167" s="25" t="s">
        <v>118</v>
      </c>
      <c r="AX167" s="25" t="s">
        <v>118</v>
      </c>
      <c r="AY167" s="25" t="s">
        <v>118</v>
      </c>
      <c r="AZ167" s="25" t="s">
        <v>118</v>
      </c>
      <c r="BA167" s="25" t="s">
        <v>118</v>
      </c>
      <c r="BB167" s="25" t="s">
        <v>118</v>
      </c>
      <c r="BC167" s="25" t="s">
        <v>118</v>
      </c>
      <c r="BD167" s="25" t="s">
        <v>118</v>
      </c>
      <c r="BE167" s="25" t="s">
        <v>118</v>
      </c>
      <c r="BF167" s="25" t="s">
        <v>118</v>
      </c>
      <c r="BG167" s="20" t="s">
        <v>792</v>
      </c>
      <c r="BH167" s="26" t="s">
        <v>118</v>
      </c>
      <c r="BI167" s="26" t="s">
        <v>118</v>
      </c>
      <c r="BJ167" s="26" t="s">
        <v>118</v>
      </c>
      <c r="BK167" s="26" t="s">
        <v>118</v>
      </c>
      <c r="BL167" s="26"/>
      <c r="BM167" s="20"/>
      <c r="BN167" s="60">
        <v>0</v>
      </c>
      <c r="BO167" s="20"/>
      <c r="BP167" s="20">
        <v>5</v>
      </c>
      <c r="BQ167" s="20">
        <v>7</v>
      </c>
      <c r="BR167" s="20">
        <v>0</v>
      </c>
      <c r="BS167" s="20">
        <v>12</v>
      </c>
      <c r="BT167" s="20">
        <v>28</v>
      </c>
      <c r="BU167" s="20">
        <v>2</v>
      </c>
      <c r="BV167" s="20">
        <v>0</v>
      </c>
      <c r="BW167" s="20">
        <v>0</v>
      </c>
      <c r="BX167" s="20">
        <v>0</v>
      </c>
      <c r="BY167" s="20">
        <v>0</v>
      </c>
      <c r="BZ167" s="20">
        <v>0</v>
      </c>
      <c r="CA167" s="20" t="s">
        <v>118</v>
      </c>
      <c r="CB167" s="20">
        <v>0</v>
      </c>
      <c r="CC167" s="20">
        <v>0</v>
      </c>
      <c r="CD167" s="20">
        <v>0</v>
      </c>
      <c r="CE167" s="20">
        <v>0</v>
      </c>
      <c r="CF167" s="20">
        <v>0</v>
      </c>
      <c r="CG167" s="20">
        <v>0</v>
      </c>
      <c r="CH167" s="20">
        <v>0</v>
      </c>
      <c r="CI167" s="20">
        <v>0</v>
      </c>
      <c r="CJ167" s="20">
        <v>0</v>
      </c>
      <c r="CK167" s="20"/>
      <c r="CL167" s="1" t="e">
        <v>#VALUE!</v>
      </c>
      <c r="CM167" t="e">
        <v>#VALUE!</v>
      </c>
      <c r="CN167" t="e">
        <v>#VALUE!</v>
      </c>
      <c r="CO167" s="1" t="e">
        <v>#VALUE!</v>
      </c>
      <c r="CP167" s="1" t="e">
        <v>#VALUE!</v>
      </c>
      <c r="CQ167" t="e">
        <v>#VALUE!</v>
      </c>
      <c r="CS167" s="33">
        <v>0</v>
      </c>
    </row>
    <row r="168" spans="1:97">
      <c r="A168" s="20" t="s">
        <v>123</v>
      </c>
      <c r="B168" s="20" t="s">
        <v>123</v>
      </c>
      <c r="C168" s="20" t="s">
        <v>102</v>
      </c>
      <c r="D168" s="20">
        <v>0</v>
      </c>
      <c r="E168" s="21" t="s">
        <v>767</v>
      </c>
      <c r="F168" s="22" t="s">
        <v>803</v>
      </c>
      <c r="G168" s="28" t="s">
        <v>804</v>
      </c>
      <c r="H168" s="20" t="s">
        <v>153</v>
      </c>
      <c r="I168" s="20" t="s">
        <v>266</v>
      </c>
      <c r="J168" s="20" t="s">
        <v>267</v>
      </c>
      <c r="K168" s="20" t="s">
        <v>268</v>
      </c>
      <c r="L168" s="20" t="s">
        <v>805</v>
      </c>
      <c r="M168" s="20" t="s">
        <v>111</v>
      </c>
      <c r="N168" s="20">
        <v>0</v>
      </c>
      <c r="O168" s="33">
        <v>0</v>
      </c>
      <c r="P168" s="20"/>
      <c r="Q168" s="20">
        <v>0</v>
      </c>
      <c r="R168" s="33">
        <v>0</v>
      </c>
      <c r="S168" s="33" t="e">
        <v>#N/A</v>
      </c>
      <c r="T168" s="33" t="e">
        <v>#N/A</v>
      </c>
      <c r="U168" s="33" t="e">
        <v>#N/A</v>
      </c>
      <c r="V168" s="33" t="e">
        <v>#N/A</v>
      </c>
      <c r="W168" s="33"/>
      <c r="X168" s="20"/>
      <c r="Y168" s="20" t="s">
        <v>168</v>
      </c>
      <c r="Z168" s="20" t="s">
        <v>270</v>
      </c>
      <c r="AA168" s="20" t="s">
        <v>148</v>
      </c>
      <c r="AB168" s="20">
        <v>0</v>
      </c>
      <c r="AC168" s="20">
        <v>0</v>
      </c>
      <c r="AD168" s="20">
        <v>0</v>
      </c>
      <c r="AE168" s="20">
        <v>0</v>
      </c>
      <c r="AF168" s="20">
        <v>0</v>
      </c>
      <c r="AG168" s="33" t="s">
        <v>799</v>
      </c>
      <c r="AH168" s="30">
        <v>377220</v>
      </c>
      <c r="AI168" s="30">
        <v>388536.60000000003</v>
      </c>
      <c r="AJ168" s="30">
        <v>400192.69800000003</v>
      </c>
      <c r="AK168" s="30">
        <v>412198.47894000006</v>
      </c>
      <c r="AL168" s="30">
        <v>424564.4333082001</v>
      </c>
      <c r="AM168" s="25" t="s">
        <v>118</v>
      </c>
      <c r="AN168" s="25" t="s">
        <v>118</v>
      </c>
      <c r="AO168" s="25" t="s">
        <v>118</v>
      </c>
      <c r="AP168" s="25" t="s">
        <v>118</v>
      </c>
      <c r="AQ168" s="25" t="s">
        <v>118</v>
      </c>
      <c r="AR168" s="25" t="s">
        <v>118</v>
      </c>
      <c r="AS168" s="25" t="s">
        <v>118</v>
      </c>
      <c r="AT168" s="25" t="s">
        <v>118</v>
      </c>
      <c r="AU168" s="25" t="s">
        <v>118</v>
      </c>
      <c r="AV168" s="25" t="s">
        <v>118</v>
      </c>
      <c r="AW168" s="25" t="s">
        <v>118</v>
      </c>
      <c r="AX168" s="25" t="s">
        <v>118</v>
      </c>
      <c r="AY168" s="25" t="s">
        <v>118</v>
      </c>
      <c r="AZ168" s="25" t="s">
        <v>118</v>
      </c>
      <c r="BA168" s="25" t="s">
        <v>118</v>
      </c>
      <c r="BB168" s="25" t="s">
        <v>118</v>
      </c>
      <c r="BC168" s="25" t="s">
        <v>118</v>
      </c>
      <c r="BD168" s="25" t="s">
        <v>118</v>
      </c>
      <c r="BE168" s="25" t="s">
        <v>118</v>
      </c>
      <c r="BF168" s="25" t="s">
        <v>118</v>
      </c>
      <c r="BG168" s="20" t="s">
        <v>792</v>
      </c>
      <c r="BH168" s="26" t="s">
        <v>118</v>
      </c>
      <c r="BI168" s="26" t="s">
        <v>118</v>
      </c>
      <c r="BJ168" s="26" t="s">
        <v>118</v>
      </c>
      <c r="BK168" s="26" t="s">
        <v>118</v>
      </c>
      <c r="BL168" s="26"/>
      <c r="BM168" s="20"/>
      <c r="BN168" s="60">
        <v>0</v>
      </c>
      <c r="BO168" s="20"/>
      <c r="BP168" s="20">
        <v>3.5</v>
      </c>
      <c r="BQ168" s="20">
        <v>6</v>
      </c>
      <c r="BR168" s="20">
        <v>0</v>
      </c>
      <c r="BS168" s="20">
        <v>1</v>
      </c>
      <c r="BT168" s="20">
        <v>4</v>
      </c>
      <c r="BU168" s="20">
        <v>0</v>
      </c>
      <c r="BV168" s="20">
        <v>0</v>
      </c>
      <c r="BW168" s="20">
        <v>0</v>
      </c>
      <c r="BX168" s="20">
        <v>0</v>
      </c>
      <c r="BY168" s="20">
        <v>0</v>
      </c>
      <c r="BZ168" s="20">
        <v>0</v>
      </c>
      <c r="CA168" s="20" t="s">
        <v>118</v>
      </c>
      <c r="CB168" s="20">
        <v>0</v>
      </c>
      <c r="CC168" s="20">
        <v>0</v>
      </c>
      <c r="CD168" s="20">
        <v>0</v>
      </c>
      <c r="CE168" s="20">
        <v>0</v>
      </c>
      <c r="CF168" s="20">
        <v>0</v>
      </c>
      <c r="CG168" s="20">
        <v>0</v>
      </c>
      <c r="CH168" s="20">
        <v>0</v>
      </c>
      <c r="CI168" s="20">
        <v>0</v>
      </c>
      <c r="CJ168" s="20">
        <v>0</v>
      </c>
      <c r="CK168" s="20"/>
      <c r="CL168" s="1" t="e">
        <v>#VALUE!</v>
      </c>
      <c r="CM168" t="e">
        <v>#VALUE!</v>
      </c>
      <c r="CN168" t="e">
        <v>#VALUE!</v>
      </c>
      <c r="CO168" s="1" t="e">
        <v>#VALUE!</v>
      </c>
      <c r="CP168" s="1" t="e">
        <v>#VALUE!</v>
      </c>
      <c r="CQ168" t="e">
        <v>#VALUE!</v>
      </c>
      <c r="CS168" s="33">
        <v>0</v>
      </c>
    </row>
    <row r="169" spans="1:97">
      <c r="A169" s="20" t="s">
        <v>123</v>
      </c>
      <c r="B169" s="20" t="s">
        <v>123</v>
      </c>
      <c r="C169" s="20" t="s">
        <v>102</v>
      </c>
      <c r="D169" s="20">
        <v>0</v>
      </c>
      <c r="E169" s="21" t="s">
        <v>767</v>
      </c>
      <c r="F169" s="22" t="s">
        <v>806</v>
      </c>
      <c r="G169" s="28" t="s">
        <v>807</v>
      </c>
      <c r="H169" s="20" t="s">
        <v>153</v>
      </c>
      <c r="I169" s="20" t="s">
        <v>266</v>
      </c>
      <c r="J169" s="20" t="s">
        <v>267</v>
      </c>
      <c r="K169" s="20" t="s">
        <v>268</v>
      </c>
      <c r="L169" s="20" t="s">
        <v>808</v>
      </c>
      <c r="M169" s="20" t="s">
        <v>111</v>
      </c>
      <c r="N169" s="20">
        <v>0</v>
      </c>
      <c r="O169" s="33">
        <v>0</v>
      </c>
      <c r="P169" s="20"/>
      <c r="Q169" s="20">
        <v>0</v>
      </c>
      <c r="R169" s="33">
        <v>0</v>
      </c>
      <c r="S169" s="33" t="e">
        <v>#N/A</v>
      </c>
      <c r="T169" s="33" t="e">
        <v>#N/A</v>
      </c>
      <c r="U169" s="33" t="e">
        <v>#N/A</v>
      </c>
      <c r="V169" s="33" t="e">
        <v>#N/A</v>
      </c>
      <c r="W169" s="33"/>
      <c r="X169" s="20"/>
      <c r="Y169" s="20" t="s">
        <v>168</v>
      </c>
      <c r="Z169" s="20" t="s">
        <v>270</v>
      </c>
      <c r="AA169" s="20" t="s">
        <v>148</v>
      </c>
      <c r="AB169" s="20">
        <v>0</v>
      </c>
      <c r="AC169" s="20">
        <v>0</v>
      </c>
      <c r="AD169" s="20">
        <v>0</v>
      </c>
      <c r="AE169" s="20">
        <v>0</v>
      </c>
      <c r="AF169" s="20">
        <v>0</v>
      </c>
      <c r="AG169" s="33" t="s">
        <v>799</v>
      </c>
      <c r="AH169" s="30">
        <v>377220</v>
      </c>
      <c r="AI169" s="30">
        <v>388536.60000000003</v>
      </c>
      <c r="AJ169" s="30">
        <v>400192.69800000003</v>
      </c>
      <c r="AK169" s="30">
        <v>412198.47894000006</v>
      </c>
      <c r="AL169" s="30">
        <v>424564.4333082001</v>
      </c>
      <c r="AM169" s="25" t="s">
        <v>118</v>
      </c>
      <c r="AN169" s="25" t="s">
        <v>118</v>
      </c>
      <c r="AO169" s="25" t="s">
        <v>118</v>
      </c>
      <c r="AP169" s="25" t="s">
        <v>118</v>
      </c>
      <c r="AQ169" s="25" t="s">
        <v>118</v>
      </c>
      <c r="AR169" s="25" t="s">
        <v>118</v>
      </c>
      <c r="AS169" s="25" t="s">
        <v>118</v>
      </c>
      <c r="AT169" s="25" t="s">
        <v>118</v>
      </c>
      <c r="AU169" s="25" t="s">
        <v>118</v>
      </c>
      <c r="AV169" s="25" t="s">
        <v>118</v>
      </c>
      <c r="AW169" s="25" t="s">
        <v>118</v>
      </c>
      <c r="AX169" s="25" t="s">
        <v>118</v>
      </c>
      <c r="AY169" s="25" t="s">
        <v>118</v>
      </c>
      <c r="AZ169" s="25" t="s">
        <v>118</v>
      </c>
      <c r="BA169" s="25" t="s">
        <v>118</v>
      </c>
      <c r="BB169" s="25" t="s">
        <v>118</v>
      </c>
      <c r="BC169" s="25" t="s">
        <v>118</v>
      </c>
      <c r="BD169" s="25" t="s">
        <v>118</v>
      </c>
      <c r="BE169" s="25" t="s">
        <v>118</v>
      </c>
      <c r="BF169" s="25" t="s">
        <v>118</v>
      </c>
      <c r="BG169" s="20" t="s">
        <v>792</v>
      </c>
      <c r="BH169" s="26" t="s">
        <v>118</v>
      </c>
      <c r="BI169" s="26" t="s">
        <v>118</v>
      </c>
      <c r="BJ169" s="26" t="s">
        <v>118</v>
      </c>
      <c r="BK169" s="26" t="s">
        <v>118</v>
      </c>
      <c r="BL169" s="26"/>
      <c r="BM169" s="20"/>
      <c r="BN169" s="60">
        <v>0</v>
      </c>
      <c r="BO169" s="20"/>
      <c r="BP169" s="20">
        <v>5</v>
      </c>
      <c r="BQ169" s="20">
        <v>7</v>
      </c>
      <c r="BR169" s="20">
        <v>0</v>
      </c>
      <c r="BS169" s="20">
        <v>12</v>
      </c>
      <c r="BT169" s="20">
        <v>28</v>
      </c>
      <c r="BU169" s="20">
        <v>2</v>
      </c>
      <c r="BV169" s="20">
        <v>0</v>
      </c>
      <c r="BW169" s="20">
        <v>0</v>
      </c>
      <c r="BX169" s="20">
        <v>0</v>
      </c>
      <c r="BY169" s="20">
        <v>0</v>
      </c>
      <c r="BZ169" s="20">
        <v>0</v>
      </c>
      <c r="CA169" s="20" t="s">
        <v>118</v>
      </c>
      <c r="CB169" s="20">
        <v>0</v>
      </c>
      <c r="CC169" s="20">
        <v>0</v>
      </c>
      <c r="CD169" s="20">
        <v>0</v>
      </c>
      <c r="CE169" s="20">
        <v>0</v>
      </c>
      <c r="CF169" s="20">
        <v>0</v>
      </c>
      <c r="CG169" s="20">
        <v>0</v>
      </c>
      <c r="CH169" s="20">
        <v>0</v>
      </c>
      <c r="CI169" s="20">
        <v>0</v>
      </c>
      <c r="CJ169" s="20">
        <v>0</v>
      </c>
      <c r="CK169" s="20"/>
      <c r="CL169" s="1" t="e">
        <v>#VALUE!</v>
      </c>
      <c r="CM169" t="e">
        <v>#VALUE!</v>
      </c>
      <c r="CN169" t="e">
        <v>#VALUE!</v>
      </c>
      <c r="CO169" s="1" t="e">
        <v>#VALUE!</v>
      </c>
      <c r="CP169" s="1" t="e">
        <v>#VALUE!</v>
      </c>
      <c r="CQ169" t="e">
        <v>#VALUE!</v>
      </c>
      <c r="CS169" s="33">
        <v>0</v>
      </c>
    </row>
    <row r="170" spans="1:97">
      <c r="A170" s="20" t="s">
        <v>102</v>
      </c>
      <c r="B170" s="20" t="s">
        <v>102</v>
      </c>
      <c r="C170" s="20" t="s">
        <v>102</v>
      </c>
      <c r="D170" s="20">
        <v>0</v>
      </c>
      <c r="E170" s="21" t="s">
        <v>767</v>
      </c>
      <c r="F170" s="22" t="s">
        <v>809</v>
      </c>
      <c r="G170" s="28" t="s">
        <v>810</v>
      </c>
      <c r="H170" s="20" t="s">
        <v>106</v>
      </c>
      <c r="I170" s="20" t="s">
        <v>234</v>
      </c>
      <c r="J170" s="20" t="s">
        <v>155</v>
      </c>
      <c r="K170" s="20" t="s">
        <v>337</v>
      </c>
      <c r="L170" s="20" t="s">
        <v>811</v>
      </c>
      <c r="M170" s="20" t="s">
        <v>111</v>
      </c>
      <c r="N170" s="20">
        <v>1115</v>
      </c>
      <c r="O170" s="33">
        <v>1.1150000000000001E-3</v>
      </c>
      <c r="P170" s="20"/>
      <c r="Q170" s="20">
        <v>650000</v>
      </c>
      <c r="R170" s="33">
        <v>0.65</v>
      </c>
      <c r="S170" s="33" t="e">
        <v>#N/A</v>
      </c>
      <c r="T170" s="33" t="e">
        <v>#N/A</v>
      </c>
      <c r="U170" s="33" t="e">
        <v>#N/A</v>
      </c>
      <c r="V170" s="33" t="e">
        <v>#N/A</v>
      </c>
      <c r="W170" s="33"/>
      <c r="X170" s="20"/>
      <c r="Y170" s="20" t="s">
        <v>168</v>
      </c>
      <c r="Z170" s="20" t="s">
        <v>339</v>
      </c>
      <c r="AA170" s="20" t="s">
        <v>148</v>
      </c>
      <c r="AB170" s="20">
        <v>582.96</v>
      </c>
      <c r="AC170" s="20">
        <v>585</v>
      </c>
      <c r="AD170" s="20">
        <v>0</v>
      </c>
      <c r="AE170" s="20">
        <v>0</v>
      </c>
      <c r="AF170" s="20">
        <v>0</v>
      </c>
      <c r="AG170" s="33" t="s">
        <v>812</v>
      </c>
      <c r="AH170" s="30">
        <v>213100</v>
      </c>
      <c r="AI170" s="30">
        <v>213100</v>
      </c>
      <c r="AJ170" s="30">
        <v>213100</v>
      </c>
      <c r="AK170" s="30">
        <v>213100</v>
      </c>
      <c r="AL170" s="30">
        <v>213100</v>
      </c>
      <c r="AM170" s="30">
        <v>100</v>
      </c>
      <c r="AN170" s="30">
        <v>100</v>
      </c>
      <c r="AO170" s="30">
        <v>100</v>
      </c>
      <c r="AP170" s="30">
        <v>100</v>
      </c>
      <c r="AQ170" s="30">
        <v>100</v>
      </c>
      <c r="AR170" s="30">
        <v>10</v>
      </c>
      <c r="AS170" s="30">
        <v>20</v>
      </c>
      <c r="AT170" s="30">
        <v>30</v>
      </c>
      <c r="AU170" s="30">
        <v>40</v>
      </c>
      <c r="AV170" s="30">
        <v>50</v>
      </c>
      <c r="AW170" s="30">
        <v>21310</v>
      </c>
      <c r="AX170" s="30">
        <v>42620</v>
      </c>
      <c r="AY170" s="30">
        <v>63930</v>
      </c>
      <c r="AZ170" s="30">
        <v>85240</v>
      </c>
      <c r="BA170" s="30">
        <v>106550</v>
      </c>
      <c r="BB170" s="30">
        <v>213100</v>
      </c>
      <c r="BC170" s="30">
        <v>213100</v>
      </c>
      <c r="BD170" s="30">
        <v>213100</v>
      </c>
      <c r="BE170" s="30">
        <v>213100</v>
      </c>
      <c r="BF170" s="30">
        <v>213100</v>
      </c>
      <c r="BG170" s="20" t="s">
        <v>813</v>
      </c>
      <c r="BH170" s="26" t="s">
        <v>118</v>
      </c>
      <c r="BI170" s="26" t="s">
        <v>118</v>
      </c>
      <c r="BJ170" s="26" t="s">
        <v>118</v>
      </c>
      <c r="BK170" s="26" t="s">
        <v>118</v>
      </c>
      <c r="BL170" s="26">
        <v>5.3255722653623225</v>
      </c>
      <c r="BM170" s="20"/>
      <c r="BN170" s="60">
        <v>5.3255722653623225</v>
      </c>
      <c r="BO170" s="20"/>
      <c r="BP170" s="20">
        <v>172</v>
      </c>
      <c r="BQ170" s="20">
        <v>190</v>
      </c>
      <c r="BR170" s="20">
        <v>0</v>
      </c>
      <c r="BS170" s="20">
        <v>137.6</v>
      </c>
      <c r="BT170" s="20">
        <v>34.4</v>
      </c>
      <c r="BU170" s="20">
        <v>5</v>
      </c>
      <c r="BV170" s="20">
        <v>5</v>
      </c>
      <c r="BW170" s="20">
        <v>0</v>
      </c>
      <c r="BX170" s="20">
        <v>0</v>
      </c>
      <c r="BY170" s="20">
        <v>0</v>
      </c>
      <c r="BZ170" s="20">
        <v>0</v>
      </c>
      <c r="CA170" s="20" t="s">
        <v>118</v>
      </c>
      <c r="CB170" s="20">
        <v>0</v>
      </c>
      <c r="CC170" s="20">
        <v>0</v>
      </c>
      <c r="CD170" s="20">
        <v>0</v>
      </c>
      <c r="CE170" s="20">
        <v>0</v>
      </c>
      <c r="CF170" s="20">
        <v>0</v>
      </c>
      <c r="CG170" s="20">
        <v>0</v>
      </c>
      <c r="CH170" s="20">
        <v>0</v>
      </c>
      <c r="CI170" s="20">
        <v>0</v>
      </c>
      <c r="CJ170" s="20">
        <v>0</v>
      </c>
      <c r="CK170" s="20"/>
      <c r="CL170" s="1">
        <v>237.60650000000001</v>
      </c>
      <c r="CM170">
        <v>1.1150000000000001E-3</v>
      </c>
      <c r="CN170">
        <v>138515</v>
      </c>
      <c r="CO170" s="1">
        <v>0.65</v>
      </c>
      <c r="CP170" s="1">
        <v>0.29668699351119382</v>
      </c>
      <c r="CQ170">
        <v>266.08698969613795</v>
      </c>
      <c r="CS170" s="33">
        <v>0</v>
      </c>
    </row>
    <row r="171" spans="1:97">
      <c r="A171" s="20" t="s">
        <v>102</v>
      </c>
      <c r="B171" s="20" t="s">
        <v>102</v>
      </c>
      <c r="C171" s="20" t="s">
        <v>102</v>
      </c>
      <c r="D171" s="20">
        <v>0</v>
      </c>
      <c r="E171" s="21" t="s">
        <v>767</v>
      </c>
      <c r="F171" s="22" t="s">
        <v>814</v>
      </c>
      <c r="G171" s="28" t="s">
        <v>815</v>
      </c>
      <c r="H171" s="20" t="s">
        <v>106</v>
      </c>
      <c r="I171" s="20" t="s">
        <v>234</v>
      </c>
      <c r="J171" s="20" t="s">
        <v>155</v>
      </c>
      <c r="K171" s="20" t="s">
        <v>337</v>
      </c>
      <c r="L171" s="20" t="s">
        <v>816</v>
      </c>
      <c r="M171" s="20" t="s">
        <v>111</v>
      </c>
      <c r="N171" s="20">
        <v>792</v>
      </c>
      <c r="O171" s="33">
        <v>7.9199999999999995E-4</v>
      </c>
      <c r="P171" s="20"/>
      <c r="Q171" s="20">
        <v>270000</v>
      </c>
      <c r="R171" s="33">
        <v>0.27</v>
      </c>
      <c r="S171" s="33" t="e">
        <v>#N/A</v>
      </c>
      <c r="T171" s="33" t="e">
        <v>#N/A</v>
      </c>
      <c r="U171" s="33" t="e">
        <v>#N/A</v>
      </c>
      <c r="V171" s="33" t="e">
        <v>#N/A</v>
      </c>
      <c r="W171" s="33"/>
      <c r="X171" s="20"/>
      <c r="Y171" s="20" t="s">
        <v>168</v>
      </c>
      <c r="Z171" s="20" t="s">
        <v>339</v>
      </c>
      <c r="AA171" s="20" t="s">
        <v>148</v>
      </c>
      <c r="AB171" s="20">
        <v>340.90899999999999</v>
      </c>
      <c r="AC171" s="20">
        <v>336</v>
      </c>
      <c r="AD171" s="20" t="s">
        <v>817</v>
      </c>
      <c r="AE171" s="20" t="s">
        <v>115</v>
      </c>
      <c r="AF171" s="20">
        <v>0</v>
      </c>
      <c r="AG171" s="33" t="s">
        <v>818</v>
      </c>
      <c r="AH171" s="30">
        <v>1111</v>
      </c>
      <c r="AI171" s="30">
        <v>1155.44</v>
      </c>
      <c r="AJ171" s="30">
        <v>1201.6576</v>
      </c>
      <c r="AK171" s="30">
        <v>1249.7239039999999</v>
      </c>
      <c r="AL171" s="30">
        <v>1299.71286016</v>
      </c>
      <c r="AM171" s="30">
        <v>100</v>
      </c>
      <c r="AN171" s="30">
        <v>100</v>
      </c>
      <c r="AO171" s="30">
        <v>100</v>
      </c>
      <c r="AP171" s="30">
        <v>100</v>
      </c>
      <c r="AQ171" s="30">
        <v>100</v>
      </c>
      <c r="AR171" s="30">
        <v>100</v>
      </c>
      <c r="AS171" s="30">
        <v>100</v>
      </c>
      <c r="AT171" s="30">
        <v>100</v>
      </c>
      <c r="AU171" s="30">
        <v>100</v>
      </c>
      <c r="AV171" s="30">
        <v>100</v>
      </c>
      <c r="AW171" s="30">
        <v>1111</v>
      </c>
      <c r="AX171" s="30">
        <v>1155.44</v>
      </c>
      <c r="AY171" s="30">
        <v>1201.6576</v>
      </c>
      <c r="AZ171" s="30">
        <v>1249.7239039999999</v>
      </c>
      <c r="BA171" s="30">
        <v>1299.71286016</v>
      </c>
      <c r="BB171" s="30">
        <v>1111</v>
      </c>
      <c r="BC171" s="30">
        <v>1155.44</v>
      </c>
      <c r="BD171" s="30">
        <v>1201.6576</v>
      </c>
      <c r="BE171" s="30">
        <v>1249.7239039999999</v>
      </c>
      <c r="BF171" s="30">
        <v>1299.71286016</v>
      </c>
      <c r="BG171" s="20" t="s">
        <v>819</v>
      </c>
      <c r="BH171" s="26" t="s">
        <v>118</v>
      </c>
      <c r="BI171" s="26" t="s">
        <v>118</v>
      </c>
      <c r="BJ171" s="26" t="s">
        <v>118</v>
      </c>
      <c r="BK171" s="26" t="s">
        <v>118</v>
      </c>
      <c r="BL171" s="26">
        <v>680.53561999567194</v>
      </c>
      <c r="BM171" s="20"/>
      <c r="BN171" s="60">
        <v>680.53561999567194</v>
      </c>
      <c r="BO171" s="20"/>
      <c r="BP171" s="20">
        <v>172</v>
      </c>
      <c r="BQ171" s="20">
        <v>190</v>
      </c>
      <c r="BR171" s="20">
        <v>0</v>
      </c>
      <c r="BS171" s="20">
        <v>137.6</v>
      </c>
      <c r="BT171" s="20">
        <v>34.4</v>
      </c>
      <c r="BU171" s="20">
        <v>5</v>
      </c>
      <c r="BV171" s="20">
        <v>5</v>
      </c>
      <c r="BW171" s="20">
        <v>0</v>
      </c>
      <c r="BX171" s="20">
        <v>0</v>
      </c>
      <c r="BY171" s="20">
        <v>0</v>
      </c>
      <c r="BZ171" s="20">
        <v>0</v>
      </c>
      <c r="CA171" s="20" t="s">
        <v>118</v>
      </c>
      <c r="CB171" s="20">
        <v>0</v>
      </c>
      <c r="CC171" s="20">
        <v>0</v>
      </c>
      <c r="CD171" s="20">
        <v>0</v>
      </c>
      <c r="CE171" s="20">
        <v>0</v>
      </c>
      <c r="CF171" s="20">
        <v>0</v>
      </c>
      <c r="CG171" s="20">
        <v>0</v>
      </c>
      <c r="CH171" s="20">
        <v>0</v>
      </c>
      <c r="CI171" s="20">
        <v>0</v>
      </c>
      <c r="CJ171" s="20">
        <v>0</v>
      </c>
      <c r="CK171" s="20"/>
      <c r="CL171" s="1">
        <v>0.87991199999999992</v>
      </c>
      <c r="CM171">
        <v>7.9199999999999995E-4</v>
      </c>
      <c r="CN171">
        <v>299.97000000000003</v>
      </c>
      <c r="CO171" s="1">
        <v>0.27</v>
      </c>
      <c r="CP171" s="1">
        <v>0.12323921268926513</v>
      </c>
      <c r="CQ171">
        <v>155.60506652684992</v>
      </c>
      <c r="CS171" s="33">
        <v>0</v>
      </c>
    </row>
    <row r="172" spans="1:97">
      <c r="A172" s="20" t="s">
        <v>102</v>
      </c>
      <c r="B172" s="20" t="s">
        <v>102</v>
      </c>
      <c r="C172" s="20" t="s">
        <v>102</v>
      </c>
      <c r="D172" s="20">
        <v>0</v>
      </c>
      <c r="E172" s="21" t="s">
        <v>767</v>
      </c>
      <c r="F172" s="22" t="s">
        <v>820</v>
      </c>
      <c r="G172" s="23" t="s">
        <v>821</v>
      </c>
      <c r="H172" s="20" t="s">
        <v>523</v>
      </c>
      <c r="I172" s="20" t="s">
        <v>234</v>
      </c>
      <c r="J172" s="20" t="s">
        <v>108</v>
      </c>
      <c r="K172" s="20" t="s">
        <v>109</v>
      </c>
      <c r="L172" s="20" t="s">
        <v>822</v>
      </c>
      <c r="M172" s="20" t="s">
        <v>111</v>
      </c>
      <c r="N172" s="20">
        <v>166</v>
      </c>
      <c r="O172" s="33">
        <v>1.6116504854368932</v>
      </c>
      <c r="P172" s="20"/>
      <c r="Q172" s="20">
        <v>16389.2</v>
      </c>
      <c r="R172" s="33">
        <v>159.11844660194174</v>
      </c>
      <c r="S172" s="33" t="e">
        <v>#N/A</v>
      </c>
      <c r="T172" s="33" t="e">
        <v>#N/A</v>
      </c>
      <c r="U172" s="33" t="e">
        <v>#N/A</v>
      </c>
      <c r="V172" s="33" t="e">
        <v>#N/A</v>
      </c>
      <c r="W172" s="33"/>
      <c r="X172" s="20"/>
      <c r="Y172" s="20" t="s">
        <v>112</v>
      </c>
      <c r="Z172" s="20" t="s">
        <v>113</v>
      </c>
      <c r="AA172" s="20" t="s">
        <v>148</v>
      </c>
      <c r="AB172" s="20">
        <v>98.73</v>
      </c>
      <c r="AC172" s="20">
        <v>98.73</v>
      </c>
      <c r="AD172" s="20">
        <v>0</v>
      </c>
      <c r="AE172" s="20">
        <v>0</v>
      </c>
      <c r="AF172" s="20">
        <v>0</v>
      </c>
      <c r="AG172" s="33" t="s">
        <v>541</v>
      </c>
      <c r="AH172" s="30">
        <v>41583600</v>
      </c>
      <c r="AI172" s="30">
        <v>42885900</v>
      </c>
      <c r="AJ172" s="30">
        <v>44212800</v>
      </c>
      <c r="AK172" s="30">
        <v>45562000</v>
      </c>
      <c r="AL172" s="30">
        <v>46930900</v>
      </c>
      <c r="AM172" s="42">
        <v>0.9</v>
      </c>
      <c r="AN172" s="42">
        <v>0.9</v>
      </c>
      <c r="AO172" s="42">
        <v>0.9</v>
      </c>
      <c r="AP172" s="42">
        <v>0.9</v>
      </c>
      <c r="AQ172" s="42">
        <v>0.9</v>
      </c>
      <c r="AR172" s="30">
        <v>90</v>
      </c>
      <c r="AS172" s="30">
        <v>90</v>
      </c>
      <c r="AT172" s="30">
        <v>95</v>
      </c>
      <c r="AU172" s="30">
        <v>95</v>
      </c>
      <c r="AV172" s="30">
        <v>100</v>
      </c>
      <c r="AW172" s="30">
        <v>336827.16000000003</v>
      </c>
      <c r="AX172" s="30">
        <v>347375.79000000004</v>
      </c>
      <c r="AY172" s="30">
        <v>378019.44</v>
      </c>
      <c r="AZ172" s="30">
        <v>389555.10000000003</v>
      </c>
      <c r="BA172" s="30">
        <v>422378.10000000003</v>
      </c>
      <c r="BB172" s="30">
        <v>374252.4</v>
      </c>
      <c r="BC172" s="30">
        <v>385973.10000000003</v>
      </c>
      <c r="BD172" s="30">
        <v>397915.20000000007</v>
      </c>
      <c r="BE172" s="30">
        <v>410058.00000000006</v>
      </c>
      <c r="BF172" s="30">
        <v>422378.10000000003</v>
      </c>
      <c r="BG172" s="20" t="s">
        <v>1641</v>
      </c>
      <c r="BH172" s="26" t="s">
        <v>118</v>
      </c>
      <c r="BI172" s="26" t="s">
        <v>118</v>
      </c>
      <c r="BJ172" s="26" t="s">
        <v>118</v>
      </c>
      <c r="BK172" s="26" t="s">
        <v>118</v>
      </c>
      <c r="BL172" s="20">
        <v>5.2</v>
      </c>
      <c r="BM172" s="20" t="s">
        <v>823</v>
      </c>
      <c r="BN172" s="60">
        <v>5.2</v>
      </c>
      <c r="BO172" s="20"/>
      <c r="BP172" s="20">
        <v>12</v>
      </c>
      <c r="BQ172" s="20">
        <v>24</v>
      </c>
      <c r="BR172" s="20">
        <v>20</v>
      </c>
      <c r="BS172" s="20">
        <v>12.5</v>
      </c>
      <c r="BT172" s="20">
        <v>12.5</v>
      </c>
      <c r="BU172" s="20">
        <v>0</v>
      </c>
      <c r="BV172" s="20">
        <v>0</v>
      </c>
      <c r="BW172" s="20">
        <v>0</v>
      </c>
      <c r="BX172" s="20">
        <v>0</v>
      </c>
      <c r="BY172" s="20">
        <v>0</v>
      </c>
      <c r="BZ172" s="20">
        <v>0</v>
      </c>
      <c r="CA172" s="20" t="s">
        <v>118</v>
      </c>
      <c r="CB172" s="20">
        <v>0</v>
      </c>
      <c r="CC172" s="20">
        <v>0</v>
      </c>
      <c r="CD172" s="20">
        <v>0</v>
      </c>
      <c r="CE172" s="20">
        <v>0</v>
      </c>
      <c r="CF172" s="20">
        <v>0</v>
      </c>
      <c r="CG172" s="20">
        <v>0</v>
      </c>
      <c r="CH172" s="20">
        <v>0</v>
      </c>
      <c r="CI172" s="20">
        <v>0</v>
      </c>
      <c r="CJ172" s="20">
        <v>0</v>
      </c>
      <c r="CK172" s="20"/>
      <c r="CL172" s="1">
        <v>603164.06213592237</v>
      </c>
      <c r="CM172">
        <v>1.6116504854368932</v>
      </c>
      <c r="CN172">
        <v>59550460.525048546</v>
      </c>
      <c r="CO172" s="1">
        <v>159.11844660194174</v>
      </c>
      <c r="CP172" s="1">
        <v>177.25794951456311</v>
      </c>
      <c r="CQ172">
        <v>109.98535421686748</v>
      </c>
      <c r="CS172" s="33">
        <v>0</v>
      </c>
    </row>
    <row r="173" spans="1:97">
      <c r="A173" s="20" t="s">
        <v>102</v>
      </c>
      <c r="B173" s="20" t="s">
        <v>102</v>
      </c>
      <c r="C173" s="20" t="s">
        <v>102</v>
      </c>
      <c r="D173" s="20">
        <v>0</v>
      </c>
      <c r="E173" s="21" t="s">
        <v>767</v>
      </c>
      <c r="F173" s="22" t="s">
        <v>824</v>
      </c>
      <c r="G173" s="23" t="s">
        <v>825</v>
      </c>
      <c r="H173" s="20" t="s">
        <v>523</v>
      </c>
      <c r="I173" s="20" t="s">
        <v>234</v>
      </c>
      <c r="J173" s="20" t="s">
        <v>108</v>
      </c>
      <c r="K173" s="20" t="s">
        <v>109</v>
      </c>
      <c r="L173" s="20" t="s">
        <v>826</v>
      </c>
      <c r="M173" s="20" t="s">
        <v>111</v>
      </c>
      <c r="N173" s="20">
        <v>35</v>
      </c>
      <c r="O173" s="33">
        <v>1.2068965517241379</v>
      </c>
      <c r="P173" s="20"/>
      <c r="Q173" s="20">
        <v>11787.3</v>
      </c>
      <c r="R173" s="33">
        <v>406.45862068965516</v>
      </c>
      <c r="S173" s="33" t="e">
        <v>#N/A</v>
      </c>
      <c r="T173" s="33" t="e">
        <v>#N/A</v>
      </c>
      <c r="U173" s="33" t="e">
        <v>#N/A</v>
      </c>
      <c r="V173" s="33" t="e">
        <v>#N/A</v>
      </c>
      <c r="W173" s="33"/>
      <c r="X173" s="20"/>
      <c r="Y173" s="20" t="s">
        <v>112</v>
      </c>
      <c r="Z173" s="20" t="s">
        <v>113</v>
      </c>
      <c r="AA173" s="20" t="s">
        <v>148</v>
      </c>
      <c r="AB173" s="20">
        <v>336.78</v>
      </c>
      <c r="AC173" s="20">
        <v>336.78</v>
      </c>
      <c r="AD173" s="20">
        <v>0</v>
      </c>
      <c r="AE173" s="20">
        <v>0</v>
      </c>
      <c r="AF173" s="20">
        <v>0</v>
      </c>
      <c r="AG173" s="33" t="s">
        <v>770</v>
      </c>
      <c r="AH173" s="30">
        <v>41583600</v>
      </c>
      <c r="AI173" s="30">
        <v>42885900</v>
      </c>
      <c r="AJ173" s="30">
        <v>44212800</v>
      </c>
      <c r="AK173" s="30">
        <v>45562000</v>
      </c>
      <c r="AL173" s="30">
        <v>46930900</v>
      </c>
      <c r="AM173" s="42">
        <v>0.1</v>
      </c>
      <c r="AN173" s="42">
        <v>0.1</v>
      </c>
      <c r="AO173" s="42">
        <v>0.1</v>
      </c>
      <c r="AP173" s="42">
        <v>0.1</v>
      </c>
      <c r="AQ173" s="42">
        <v>0.1</v>
      </c>
      <c r="AR173" s="30">
        <v>90</v>
      </c>
      <c r="AS173" s="30">
        <v>90</v>
      </c>
      <c r="AT173" s="30">
        <v>95</v>
      </c>
      <c r="AU173" s="30">
        <v>95</v>
      </c>
      <c r="AV173" s="30">
        <v>100</v>
      </c>
      <c r="AW173" s="30">
        <v>37425.24</v>
      </c>
      <c r="AX173" s="30">
        <v>38597.31</v>
      </c>
      <c r="AY173" s="30">
        <v>42002.16</v>
      </c>
      <c r="AZ173" s="30">
        <v>43283.9</v>
      </c>
      <c r="BA173" s="30">
        <v>46930.9</v>
      </c>
      <c r="BB173" s="30">
        <v>41583.599999999999</v>
      </c>
      <c r="BC173" s="30">
        <v>42885.9</v>
      </c>
      <c r="BD173" s="30">
        <v>44212.800000000003</v>
      </c>
      <c r="BE173" s="30">
        <v>45562</v>
      </c>
      <c r="BF173" s="30">
        <v>46930.9</v>
      </c>
      <c r="BG173" s="20" t="s">
        <v>1641</v>
      </c>
      <c r="BH173" s="26" t="s">
        <v>118</v>
      </c>
      <c r="BI173" s="26" t="s">
        <v>118</v>
      </c>
      <c r="BJ173" s="26" t="s">
        <v>118</v>
      </c>
      <c r="BK173" s="26" t="s">
        <v>118</v>
      </c>
      <c r="BL173" s="26">
        <v>24.905242881858626</v>
      </c>
      <c r="BM173" s="20" t="s">
        <v>1640</v>
      </c>
      <c r="BN173" s="60">
        <v>24.905242881858626</v>
      </c>
      <c r="BO173" s="20"/>
      <c r="BP173" s="20">
        <v>12</v>
      </c>
      <c r="BQ173" s="20">
        <v>24</v>
      </c>
      <c r="BR173" s="20">
        <v>20</v>
      </c>
      <c r="BS173" s="20">
        <v>12.5</v>
      </c>
      <c r="BT173" s="20">
        <v>12.5</v>
      </c>
      <c r="BU173" s="20">
        <v>0</v>
      </c>
      <c r="BV173" s="20">
        <v>0</v>
      </c>
      <c r="BW173" s="20">
        <v>0</v>
      </c>
      <c r="BX173" s="20">
        <v>0</v>
      </c>
      <c r="BY173" s="20">
        <v>0</v>
      </c>
      <c r="BZ173" s="20">
        <v>0</v>
      </c>
      <c r="CA173" s="20" t="s">
        <v>118</v>
      </c>
      <c r="CB173" s="20">
        <v>0</v>
      </c>
      <c r="CC173" s="20">
        <v>0</v>
      </c>
      <c r="CD173" s="20">
        <v>0</v>
      </c>
      <c r="CE173" s="20">
        <v>0</v>
      </c>
      <c r="CF173" s="20">
        <v>0</v>
      </c>
      <c r="CG173" s="20">
        <v>0</v>
      </c>
      <c r="CH173" s="20">
        <v>0</v>
      </c>
      <c r="CI173" s="20">
        <v>0</v>
      </c>
      <c r="CJ173" s="20">
        <v>0</v>
      </c>
      <c r="CK173" s="20"/>
      <c r="CL173" s="1">
        <v>50187.103448275862</v>
      </c>
      <c r="CM173">
        <v>1.2068965517241379</v>
      </c>
      <c r="CN173">
        <v>16902012.699310344</v>
      </c>
      <c r="CO173" s="1">
        <v>406.45862068965516</v>
      </c>
      <c r="CP173" s="1">
        <v>452.79490344827587</v>
      </c>
      <c r="CQ173">
        <v>375.17292000000003</v>
      </c>
      <c r="CS173" s="33">
        <v>0</v>
      </c>
    </row>
    <row r="174" spans="1:97">
      <c r="A174" s="20" t="s">
        <v>123</v>
      </c>
      <c r="B174" s="20" t="s">
        <v>123</v>
      </c>
      <c r="C174" s="20" t="s">
        <v>102</v>
      </c>
      <c r="D174" s="20">
        <v>0</v>
      </c>
      <c r="E174" s="21" t="s">
        <v>767</v>
      </c>
      <c r="F174" s="22" t="s">
        <v>827</v>
      </c>
      <c r="G174" s="23" t="s">
        <v>828</v>
      </c>
      <c r="H174" s="20" t="s">
        <v>118</v>
      </c>
      <c r="I174" s="20" t="s">
        <v>118</v>
      </c>
      <c r="J174" s="20" t="s">
        <v>118</v>
      </c>
      <c r="K174" s="20" t="s">
        <v>118</v>
      </c>
      <c r="L174" s="20" t="s">
        <v>118</v>
      </c>
      <c r="M174" s="20" t="s">
        <v>118</v>
      </c>
      <c r="N174" s="24" t="s">
        <v>118</v>
      </c>
      <c r="O174" s="70" t="s">
        <v>118</v>
      </c>
      <c r="P174" s="24"/>
      <c r="Q174" s="24" t="s">
        <v>118</v>
      </c>
      <c r="R174" s="70" t="s">
        <v>118</v>
      </c>
      <c r="S174" s="33">
        <v>0</v>
      </c>
      <c r="T174" s="33">
        <v>0</v>
      </c>
      <c r="U174" s="33">
        <v>0</v>
      </c>
      <c r="V174" s="33" t="e">
        <v>#VALUE!</v>
      </c>
      <c r="W174" s="33"/>
      <c r="X174" s="24"/>
      <c r="Y174" s="20" t="s">
        <v>118</v>
      </c>
      <c r="Z174" s="20" t="s">
        <v>118</v>
      </c>
      <c r="AA174" s="20" t="s">
        <v>118</v>
      </c>
      <c r="AB174" s="20" t="s">
        <v>118</v>
      </c>
      <c r="AC174" s="20" t="s">
        <v>118</v>
      </c>
      <c r="AD174" s="20">
        <v>0</v>
      </c>
      <c r="AE174" s="20">
        <v>0</v>
      </c>
      <c r="AF174" s="20">
        <v>0</v>
      </c>
      <c r="AG174" s="20" t="s">
        <v>770</v>
      </c>
      <c r="AH174" s="25" t="s">
        <v>118</v>
      </c>
      <c r="AI174" s="25" t="s">
        <v>118</v>
      </c>
      <c r="AJ174" s="25" t="s">
        <v>118</v>
      </c>
      <c r="AK174" s="25" t="s">
        <v>118</v>
      </c>
      <c r="AL174" s="25" t="s">
        <v>118</v>
      </c>
      <c r="AM174" s="25" t="s">
        <v>118</v>
      </c>
      <c r="AN174" s="25" t="s">
        <v>118</v>
      </c>
      <c r="AO174" s="25" t="s">
        <v>118</v>
      </c>
      <c r="AP174" s="25" t="s">
        <v>118</v>
      </c>
      <c r="AQ174" s="25" t="s">
        <v>118</v>
      </c>
      <c r="AR174" s="25" t="s">
        <v>118</v>
      </c>
      <c r="AS174" s="25" t="s">
        <v>118</v>
      </c>
      <c r="AT174" s="25" t="s">
        <v>118</v>
      </c>
      <c r="AU174" s="25" t="s">
        <v>118</v>
      </c>
      <c r="AV174" s="25" t="s">
        <v>118</v>
      </c>
      <c r="AW174" s="25" t="s">
        <v>118</v>
      </c>
      <c r="AX174" s="25" t="s">
        <v>118</v>
      </c>
      <c r="AY174" s="25" t="s">
        <v>118</v>
      </c>
      <c r="AZ174" s="25" t="s">
        <v>118</v>
      </c>
      <c r="BA174" s="25" t="s">
        <v>118</v>
      </c>
      <c r="BB174" s="25" t="s">
        <v>118</v>
      </c>
      <c r="BC174" s="25" t="s">
        <v>118</v>
      </c>
      <c r="BD174" s="25" t="s">
        <v>118</v>
      </c>
      <c r="BE174" s="25" t="s">
        <v>118</v>
      </c>
      <c r="BF174" s="25" t="s">
        <v>118</v>
      </c>
      <c r="BG174" s="20"/>
      <c r="BH174" s="26" t="s">
        <v>118</v>
      </c>
      <c r="BI174" s="26" t="s">
        <v>118</v>
      </c>
      <c r="BJ174" s="26" t="s">
        <v>118</v>
      </c>
      <c r="BK174" s="26" t="s">
        <v>118</v>
      </c>
      <c r="BL174" s="26"/>
      <c r="BM174" s="20"/>
      <c r="BN174" s="60">
        <v>0</v>
      </c>
      <c r="BO174" s="20"/>
      <c r="BP174" s="20">
        <v>12</v>
      </c>
      <c r="BQ174" s="20">
        <v>24</v>
      </c>
      <c r="BR174" s="20">
        <v>20</v>
      </c>
      <c r="BS174" s="20">
        <v>12.5</v>
      </c>
      <c r="BT174" s="20">
        <v>12.5</v>
      </c>
      <c r="BU174" s="20">
        <v>0</v>
      </c>
      <c r="BV174" s="20">
        <v>0</v>
      </c>
      <c r="BW174" s="20">
        <v>0</v>
      </c>
      <c r="BX174" s="20">
        <v>0</v>
      </c>
      <c r="BY174" s="20">
        <v>0</v>
      </c>
      <c r="BZ174" s="20">
        <v>0</v>
      </c>
      <c r="CA174" s="20" t="s">
        <v>118</v>
      </c>
      <c r="CB174" s="20">
        <v>0</v>
      </c>
      <c r="CC174" s="20">
        <v>0</v>
      </c>
      <c r="CD174" s="20">
        <v>0</v>
      </c>
      <c r="CE174" s="20">
        <v>0</v>
      </c>
      <c r="CF174" s="20">
        <v>0</v>
      </c>
      <c r="CG174" s="20">
        <v>0</v>
      </c>
      <c r="CH174" s="20">
        <v>0</v>
      </c>
      <c r="CI174" s="20">
        <v>0</v>
      </c>
      <c r="CJ174" s="20">
        <v>0</v>
      </c>
      <c r="CK174" s="20"/>
      <c r="CL174" s="1" t="e">
        <v>#VALUE!</v>
      </c>
      <c r="CM174" t="e">
        <v>#VALUE!</v>
      </c>
      <c r="CN174" t="e">
        <v>#VALUE!</v>
      </c>
      <c r="CO174" s="1" t="e">
        <v>#VALUE!</v>
      </c>
      <c r="CP174" s="1" t="e">
        <v>#VALUE!</v>
      </c>
      <c r="CQ174" t="e">
        <v>#VALUE!</v>
      </c>
      <c r="CS174" s="33">
        <v>0</v>
      </c>
    </row>
    <row r="175" spans="1:97">
      <c r="A175" s="20" t="s">
        <v>102</v>
      </c>
      <c r="B175" s="20" t="s">
        <v>102</v>
      </c>
      <c r="C175" s="20" t="s">
        <v>102</v>
      </c>
      <c r="D175" s="20">
        <v>0</v>
      </c>
      <c r="E175" s="21" t="s">
        <v>767</v>
      </c>
      <c r="F175" s="22" t="s">
        <v>829</v>
      </c>
      <c r="G175" s="23" t="s">
        <v>830</v>
      </c>
      <c r="H175" s="20" t="s">
        <v>153</v>
      </c>
      <c r="I175" s="20" t="s">
        <v>234</v>
      </c>
      <c r="J175" s="20" t="s">
        <v>108</v>
      </c>
      <c r="K175" s="20" t="s">
        <v>109</v>
      </c>
      <c r="L175" s="20" t="s">
        <v>831</v>
      </c>
      <c r="M175" s="20" t="s">
        <v>111</v>
      </c>
      <c r="N175" s="20">
        <v>489</v>
      </c>
      <c r="O175" s="33">
        <v>21.260869565217391</v>
      </c>
      <c r="P175" s="20"/>
      <c r="Q175" s="20">
        <v>13163.9</v>
      </c>
      <c r="R175" s="33">
        <v>572.34347826086957</v>
      </c>
      <c r="S175" s="33" t="e">
        <v>#N/A</v>
      </c>
      <c r="T175" s="33" t="e">
        <v>#N/A</v>
      </c>
      <c r="U175" s="33" t="e">
        <v>#N/A</v>
      </c>
      <c r="V175" s="33" t="e">
        <v>#N/A</v>
      </c>
      <c r="W175" s="33"/>
      <c r="X175" s="20"/>
      <c r="Y175" s="20" t="s">
        <v>112</v>
      </c>
      <c r="Z175" s="20" t="s">
        <v>113</v>
      </c>
      <c r="AA175" s="20" t="s">
        <v>148</v>
      </c>
      <c r="AB175" s="20">
        <v>26.92</v>
      </c>
      <c r="AC175" s="20">
        <v>26.92</v>
      </c>
      <c r="AD175" s="20">
        <v>0</v>
      </c>
      <c r="AE175" s="20">
        <v>0</v>
      </c>
      <c r="AF175" s="20">
        <v>0</v>
      </c>
      <c r="AG175" s="33" t="s">
        <v>770</v>
      </c>
      <c r="AH175" s="30">
        <v>41583600</v>
      </c>
      <c r="AI175" s="30">
        <v>42885900</v>
      </c>
      <c r="AJ175" s="30">
        <v>44212800</v>
      </c>
      <c r="AK175" s="30">
        <v>45562000</v>
      </c>
      <c r="AL175" s="30">
        <v>46930900</v>
      </c>
      <c r="AM175" s="40">
        <v>2.9999999999999997E-4</v>
      </c>
      <c r="AN175" s="40">
        <v>2.9999999999999997E-4</v>
      </c>
      <c r="AO175" s="40">
        <v>2.9999999999999997E-4</v>
      </c>
      <c r="AP175" s="40">
        <v>2.9999999999999997E-4</v>
      </c>
      <c r="AQ175" s="40">
        <v>2.9999999999999997E-4</v>
      </c>
      <c r="AR175" s="30">
        <v>90</v>
      </c>
      <c r="AS175" s="30">
        <v>90</v>
      </c>
      <c r="AT175" s="30">
        <v>95</v>
      </c>
      <c r="AU175" s="30">
        <v>95</v>
      </c>
      <c r="AV175" s="30">
        <v>100</v>
      </c>
      <c r="AW175" s="30">
        <v>112.27571999999998</v>
      </c>
      <c r="AX175" s="30">
        <v>115.79192999999998</v>
      </c>
      <c r="AY175" s="30">
        <v>126.00648</v>
      </c>
      <c r="AZ175" s="30">
        <v>129.85169999999999</v>
      </c>
      <c r="BA175" s="30">
        <v>140.7927</v>
      </c>
      <c r="BB175" s="30">
        <v>124.75079999999998</v>
      </c>
      <c r="BC175" s="30">
        <v>128.65769999999998</v>
      </c>
      <c r="BD175" s="30">
        <v>132.63839999999999</v>
      </c>
      <c r="BE175" s="30">
        <v>136.68599999999998</v>
      </c>
      <c r="BF175" s="30">
        <v>140.7927</v>
      </c>
      <c r="BG175" s="20" t="s">
        <v>832</v>
      </c>
      <c r="BH175" s="26" t="s">
        <v>118</v>
      </c>
      <c r="BI175" s="26" t="s">
        <v>118</v>
      </c>
      <c r="BJ175" s="26" t="s">
        <v>118</v>
      </c>
      <c r="BK175" s="26" t="s">
        <v>118</v>
      </c>
      <c r="BL175" s="26">
        <v>778.21550000000002</v>
      </c>
      <c r="BM175" s="20" t="s">
        <v>833</v>
      </c>
      <c r="BN175" s="60">
        <v>778.21550000000002</v>
      </c>
      <c r="BO175" s="20"/>
      <c r="BP175" s="20">
        <v>172</v>
      </c>
      <c r="BQ175" s="20">
        <v>190</v>
      </c>
      <c r="BR175" s="20">
        <v>0</v>
      </c>
      <c r="BS175" s="20">
        <v>137.6</v>
      </c>
      <c r="BT175" s="20">
        <v>34.4</v>
      </c>
      <c r="BU175" s="20">
        <v>5</v>
      </c>
      <c r="BV175" s="20">
        <v>5</v>
      </c>
      <c r="BW175" s="20">
        <v>0</v>
      </c>
      <c r="BX175" s="20">
        <v>0</v>
      </c>
      <c r="BY175" s="20">
        <v>0</v>
      </c>
      <c r="BZ175" s="20">
        <v>0</v>
      </c>
      <c r="CA175" s="20" t="s">
        <v>118</v>
      </c>
      <c r="CB175" s="20">
        <v>0</v>
      </c>
      <c r="CC175" s="20">
        <v>0</v>
      </c>
      <c r="CD175" s="20">
        <v>0</v>
      </c>
      <c r="CE175" s="20">
        <v>0</v>
      </c>
      <c r="CF175" s="20">
        <v>0</v>
      </c>
      <c r="CG175" s="20">
        <v>0</v>
      </c>
      <c r="CH175" s="20">
        <v>0</v>
      </c>
      <c r="CI175" s="20">
        <v>0</v>
      </c>
      <c r="CJ175" s="20">
        <v>0</v>
      </c>
      <c r="CK175" s="20"/>
      <c r="CL175" s="1">
        <v>2652.3104869565213</v>
      </c>
      <c r="CM175">
        <v>21.260869565217391</v>
      </c>
      <c r="CN175">
        <v>71400.306787826077</v>
      </c>
      <c r="CO175" s="1">
        <v>572.34347826086957</v>
      </c>
      <c r="CP175" s="1">
        <v>637.59063478260873</v>
      </c>
      <c r="CQ175">
        <v>29.988925562372192</v>
      </c>
      <c r="CS175" s="33">
        <v>0</v>
      </c>
    </row>
    <row r="176" spans="1:97">
      <c r="A176" s="20" t="s">
        <v>102</v>
      </c>
      <c r="B176" s="20" t="s">
        <v>102</v>
      </c>
      <c r="C176" s="20" t="s">
        <v>102</v>
      </c>
      <c r="D176" s="20">
        <v>0</v>
      </c>
      <c r="E176" s="21" t="s">
        <v>767</v>
      </c>
      <c r="F176" s="22" t="s">
        <v>834</v>
      </c>
      <c r="G176" s="23" t="s">
        <v>835</v>
      </c>
      <c r="H176" s="20" t="s">
        <v>153</v>
      </c>
      <c r="I176" s="20" t="s">
        <v>234</v>
      </c>
      <c r="J176" s="20" t="s">
        <v>108</v>
      </c>
      <c r="K176" s="20" t="s">
        <v>109</v>
      </c>
      <c r="L176" s="20" t="s">
        <v>836</v>
      </c>
      <c r="M176" s="20" t="s">
        <v>111</v>
      </c>
      <c r="N176" s="20">
        <v>215</v>
      </c>
      <c r="O176" s="33">
        <v>35.833333333333336</v>
      </c>
      <c r="P176" s="20"/>
      <c r="Q176" s="20">
        <v>1431.9</v>
      </c>
      <c r="R176" s="33">
        <v>238.65</v>
      </c>
      <c r="S176" s="33" t="e">
        <v>#N/A</v>
      </c>
      <c r="T176" s="33" t="e">
        <v>#N/A</v>
      </c>
      <c r="U176" s="33" t="e">
        <v>#N/A</v>
      </c>
      <c r="V176" s="33" t="e">
        <v>#N/A</v>
      </c>
      <c r="W176" s="33"/>
      <c r="X176" s="20"/>
      <c r="Y176" s="20" t="s">
        <v>112</v>
      </c>
      <c r="Z176" s="20" t="s">
        <v>113</v>
      </c>
      <c r="AA176" s="20" t="s">
        <v>148</v>
      </c>
      <c r="AB176" s="20">
        <v>6.66</v>
      </c>
      <c r="AC176" s="20">
        <v>6.66</v>
      </c>
      <c r="AD176" s="20">
        <v>0</v>
      </c>
      <c r="AE176" s="20">
        <v>0</v>
      </c>
      <c r="AF176" s="20">
        <v>0</v>
      </c>
      <c r="AG176" s="33" t="s">
        <v>770</v>
      </c>
      <c r="AH176" s="30">
        <v>41583600</v>
      </c>
      <c r="AI176" s="30">
        <v>42885900</v>
      </c>
      <c r="AJ176" s="30">
        <v>44212800</v>
      </c>
      <c r="AK176" s="30">
        <v>45562000</v>
      </c>
      <c r="AL176" s="30">
        <v>46930900</v>
      </c>
      <c r="AM176" s="40">
        <v>1.75E-3</v>
      </c>
      <c r="AN176" s="40">
        <v>1.75E-3</v>
      </c>
      <c r="AO176" s="40">
        <v>1.75E-3</v>
      </c>
      <c r="AP176" s="40">
        <v>1.75E-3</v>
      </c>
      <c r="AQ176" s="40">
        <v>1.75E-3</v>
      </c>
      <c r="AR176" s="30">
        <v>90</v>
      </c>
      <c r="AS176" s="30">
        <v>90</v>
      </c>
      <c r="AT176" s="30">
        <v>95</v>
      </c>
      <c r="AU176" s="30">
        <v>95</v>
      </c>
      <c r="AV176" s="30">
        <v>100</v>
      </c>
      <c r="AW176" s="30">
        <v>654.9417000000002</v>
      </c>
      <c r="AX176" s="30">
        <v>675.45292500000016</v>
      </c>
      <c r="AY176" s="30">
        <v>735.03780000000006</v>
      </c>
      <c r="AZ176" s="30">
        <v>757.46825000000001</v>
      </c>
      <c r="BA176" s="30">
        <v>821.29075000000012</v>
      </c>
      <c r="BB176" s="30">
        <v>727.71300000000008</v>
      </c>
      <c r="BC176" s="30">
        <v>750.50325000000009</v>
      </c>
      <c r="BD176" s="30">
        <v>773.72400000000005</v>
      </c>
      <c r="BE176" s="30">
        <v>797.33500000000004</v>
      </c>
      <c r="BF176" s="30">
        <v>821.29075000000012</v>
      </c>
      <c r="BG176" s="20" t="s">
        <v>837</v>
      </c>
      <c r="BH176" s="26" t="s">
        <v>118</v>
      </c>
      <c r="BI176" s="26" t="s">
        <v>118</v>
      </c>
      <c r="BJ176" s="26" t="s">
        <v>118</v>
      </c>
      <c r="BK176" s="26" t="s">
        <v>118</v>
      </c>
      <c r="BL176" s="26">
        <v>91.53</v>
      </c>
      <c r="BM176" s="20" t="s">
        <v>838</v>
      </c>
      <c r="BN176" s="60">
        <v>91.53</v>
      </c>
      <c r="BO176" s="20"/>
      <c r="BP176" s="20">
        <v>12</v>
      </c>
      <c r="BQ176" s="20">
        <v>24</v>
      </c>
      <c r="BR176" s="20">
        <v>20</v>
      </c>
      <c r="BS176" s="20">
        <v>12.5</v>
      </c>
      <c r="BT176" s="20">
        <v>12.5</v>
      </c>
      <c r="BU176" s="20">
        <v>0</v>
      </c>
      <c r="BV176" s="20">
        <v>0</v>
      </c>
      <c r="BW176" s="20">
        <v>0</v>
      </c>
      <c r="BX176" s="20">
        <v>0</v>
      </c>
      <c r="BY176" s="20">
        <v>0</v>
      </c>
      <c r="BZ176" s="20">
        <v>0</v>
      </c>
      <c r="CA176" s="20" t="s">
        <v>118</v>
      </c>
      <c r="CB176" s="20">
        <v>0</v>
      </c>
      <c r="CC176" s="20">
        <v>0</v>
      </c>
      <c r="CD176" s="20">
        <v>0</v>
      </c>
      <c r="CE176" s="20">
        <v>0</v>
      </c>
      <c r="CF176" s="20">
        <v>0</v>
      </c>
      <c r="CG176" s="20">
        <v>0</v>
      </c>
      <c r="CH176" s="20">
        <v>0</v>
      </c>
      <c r="CI176" s="20">
        <v>0</v>
      </c>
      <c r="CJ176" s="20">
        <v>0</v>
      </c>
      <c r="CK176" s="20"/>
      <c r="CL176" s="1">
        <v>26076.382500000003</v>
      </c>
      <c r="CM176">
        <v>35.833333333333336</v>
      </c>
      <c r="CN176">
        <v>173668.70745000002</v>
      </c>
      <c r="CO176" s="1">
        <v>238.65</v>
      </c>
      <c r="CP176" s="1">
        <v>265.85610000000003</v>
      </c>
      <c r="CQ176">
        <v>7.4192400000000003</v>
      </c>
      <c r="CS176" s="33">
        <v>0</v>
      </c>
    </row>
    <row r="177" spans="1:97">
      <c r="A177" s="20" t="s">
        <v>102</v>
      </c>
      <c r="B177" s="20" t="s">
        <v>102</v>
      </c>
      <c r="C177" s="20" t="s">
        <v>102</v>
      </c>
      <c r="D177" s="20">
        <v>0</v>
      </c>
      <c r="E177" s="21" t="s">
        <v>767</v>
      </c>
      <c r="F177" s="22" t="s">
        <v>839</v>
      </c>
      <c r="G177" s="23" t="s">
        <v>840</v>
      </c>
      <c r="H177" s="20" t="s">
        <v>153</v>
      </c>
      <c r="I177" s="20" t="s">
        <v>234</v>
      </c>
      <c r="J177" s="20" t="s">
        <v>108</v>
      </c>
      <c r="K177" s="20" t="s">
        <v>109</v>
      </c>
      <c r="L177" s="20" t="s">
        <v>841</v>
      </c>
      <c r="M177" s="20" t="s">
        <v>111</v>
      </c>
      <c r="N177" s="20">
        <v>98</v>
      </c>
      <c r="O177" s="33">
        <v>6.125</v>
      </c>
      <c r="P177" s="20"/>
      <c r="Q177" s="20">
        <v>2354.94</v>
      </c>
      <c r="R177" s="33">
        <v>147.18375</v>
      </c>
      <c r="S177" s="33" t="e">
        <v>#N/A</v>
      </c>
      <c r="T177" s="33" t="e">
        <v>#N/A</v>
      </c>
      <c r="U177" s="33" t="e">
        <v>#N/A</v>
      </c>
      <c r="V177" s="33" t="e">
        <v>#N/A</v>
      </c>
      <c r="W177" s="33"/>
      <c r="X177" s="20"/>
      <c r="Y177" s="20" t="s">
        <v>112</v>
      </c>
      <c r="Z177" s="20" t="s">
        <v>113</v>
      </c>
      <c r="AA177" s="20" t="s">
        <v>148</v>
      </c>
      <c r="AB177" s="20">
        <v>24.03</v>
      </c>
      <c r="AC177" s="20">
        <v>24.03</v>
      </c>
      <c r="AD177" s="20">
        <v>0</v>
      </c>
      <c r="AE177" s="20">
        <v>0</v>
      </c>
      <c r="AF177" s="20">
        <v>0</v>
      </c>
      <c r="AG177" s="33" t="s">
        <v>770</v>
      </c>
      <c r="AH177" s="30">
        <v>41583600</v>
      </c>
      <c r="AI177" s="30">
        <v>42885900</v>
      </c>
      <c r="AJ177" s="30">
        <v>44212800</v>
      </c>
      <c r="AK177" s="30">
        <v>45562000</v>
      </c>
      <c r="AL177" s="30">
        <v>46930900</v>
      </c>
      <c r="AM177" s="40">
        <v>1.0380000000000001E-3</v>
      </c>
      <c r="AN177" s="40">
        <v>1.0380000000000001E-3</v>
      </c>
      <c r="AO177" s="40">
        <v>1.0380000000000001E-3</v>
      </c>
      <c r="AP177" s="40">
        <v>1.0380000000000001E-3</v>
      </c>
      <c r="AQ177" s="40">
        <v>1.0380000000000001E-3</v>
      </c>
      <c r="AR177" s="30">
        <v>50</v>
      </c>
      <c r="AS177" s="30">
        <v>50</v>
      </c>
      <c r="AT177" s="30">
        <v>60</v>
      </c>
      <c r="AU177" s="30">
        <v>60</v>
      </c>
      <c r="AV177" s="30">
        <v>70</v>
      </c>
      <c r="AW177" s="30">
        <v>215.81888400000003</v>
      </c>
      <c r="AX177" s="30">
        <v>222.577821</v>
      </c>
      <c r="AY177" s="30">
        <v>275.3573184</v>
      </c>
      <c r="AZ177" s="30">
        <v>283.76013599999999</v>
      </c>
      <c r="BA177" s="30">
        <v>340.99991939999995</v>
      </c>
      <c r="BB177" s="30">
        <v>431.63776800000005</v>
      </c>
      <c r="BC177" s="30">
        <v>445.155642</v>
      </c>
      <c r="BD177" s="30">
        <v>458.92886400000003</v>
      </c>
      <c r="BE177" s="30">
        <v>472.93356</v>
      </c>
      <c r="BF177" s="30">
        <v>487.142742</v>
      </c>
      <c r="BG177" s="20" t="s">
        <v>842</v>
      </c>
      <c r="BH177" s="26" t="s">
        <v>118</v>
      </c>
      <c r="BI177" s="26" t="s">
        <v>118</v>
      </c>
      <c r="BJ177" s="26" t="s">
        <v>118</v>
      </c>
      <c r="BK177" s="26" t="s">
        <v>118</v>
      </c>
      <c r="BL177" s="26">
        <v>91.53</v>
      </c>
      <c r="BM177" s="20" t="s">
        <v>838</v>
      </c>
      <c r="BN177" s="60">
        <v>91.53</v>
      </c>
      <c r="BO177" s="20"/>
      <c r="BP177" s="20">
        <v>172</v>
      </c>
      <c r="BQ177" s="20">
        <v>190</v>
      </c>
      <c r="BR177" s="20">
        <v>0</v>
      </c>
      <c r="BS177" s="20">
        <v>137.6</v>
      </c>
      <c r="BT177" s="20">
        <v>34.4</v>
      </c>
      <c r="BU177" s="20">
        <v>5</v>
      </c>
      <c r="BV177" s="20">
        <v>5</v>
      </c>
      <c r="BW177" s="20">
        <v>0</v>
      </c>
      <c r="BX177" s="20">
        <v>0</v>
      </c>
      <c r="BY177" s="20">
        <v>0</v>
      </c>
      <c r="BZ177" s="20">
        <v>0</v>
      </c>
      <c r="CA177" s="20" t="s">
        <v>118</v>
      </c>
      <c r="CB177" s="20">
        <v>0</v>
      </c>
      <c r="CC177" s="20">
        <v>0</v>
      </c>
      <c r="CD177" s="20">
        <v>0</v>
      </c>
      <c r="CE177" s="20">
        <v>0</v>
      </c>
      <c r="CF177" s="20">
        <v>0</v>
      </c>
      <c r="CG177" s="20">
        <v>0</v>
      </c>
      <c r="CH177" s="20">
        <v>0</v>
      </c>
      <c r="CI177" s="20">
        <v>0</v>
      </c>
      <c r="CJ177" s="20">
        <v>0</v>
      </c>
      <c r="CK177" s="20"/>
      <c r="CL177" s="1">
        <v>2643.7813290000004</v>
      </c>
      <c r="CM177">
        <v>6.125</v>
      </c>
      <c r="CN177">
        <v>63530.065335870007</v>
      </c>
      <c r="CO177" s="1">
        <v>147.18375</v>
      </c>
      <c r="CP177" s="1">
        <v>163.96269750000002</v>
      </c>
      <c r="CQ177">
        <v>26.769420000000004</v>
      </c>
      <c r="CS177" s="33">
        <v>0</v>
      </c>
    </row>
    <row r="178" spans="1:97">
      <c r="A178" s="20" t="s">
        <v>123</v>
      </c>
      <c r="B178" s="20" t="s">
        <v>123</v>
      </c>
      <c r="C178" s="20" t="s">
        <v>102</v>
      </c>
      <c r="D178" s="20">
        <v>0</v>
      </c>
      <c r="E178" s="21" t="s">
        <v>767</v>
      </c>
      <c r="F178" s="22" t="s">
        <v>843</v>
      </c>
      <c r="G178" s="23" t="s">
        <v>844</v>
      </c>
      <c r="H178" s="20" t="s">
        <v>153</v>
      </c>
      <c r="I178" s="20" t="s">
        <v>107</v>
      </c>
      <c r="J178" s="20" t="s">
        <v>845</v>
      </c>
      <c r="K178" s="20" t="s">
        <v>846</v>
      </c>
      <c r="L178" s="20" t="s">
        <v>847</v>
      </c>
      <c r="M178" s="20" t="s">
        <v>848</v>
      </c>
      <c r="N178" s="20">
        <v>0</v>
      </c>
      <c r="O178" s="33">
        <v>0</v>
      </c>
      <c r="P178" s="20"/>
      <c r="Q178" s="20">
        <v>0</v>
      </c>
      <c r="R178" s="33">
        <v>0</v>
      </c>
      <c r="S178" s="33" t="e">
        <v>#N/A</v>
      </c>
      <c r="T178" s="33" t="e">
        <v>#N/A</v>
      </c>
      <c r="U178" s="33" t="e">
        <v>#N/A</v>
      </c>
      <c r="V178" s="33" t="e">
        <v>#N/A</v>
      </c>
      <c r="W178" s="33"/>
      <c r="X178" s="20"/>
      <c r="Y178" s="20" t="s">
        <v>168</v>
      </c>
      <c r="Z178" s="20" t="s">
        <v>849</v>
      </c>
      <c r="AA178" s="20" t="s">
        <v>148</v>
      </c>
      <c r="AB178" s="20">
        <v>0</v>
      </c>
      <c r="AC178" s="20">
        <v>0</v>
      </c>
      <c r="AD178" s="20">
        <v>0</v>
      </c>
      <c r="AE178" s="20">
        <v>0</v>
      </c>
      <c r="AF178" s="20">
        <v>0</v>
      </c>
      <c r="AG178" s="20" t="e">
        <v>#N/A</v>
      </c>
      <c r="AH178" s="25" t="s">
        <v>118</v>
      </c>
      <c r="AI178" s="25" t="s">
        <v>118</v>
      </c>
      <c r="AJ178" s="25" t="s">
        <v>118</v>
      </c>
      <c r="AK178" s="25" t="s">
        <v>118</v>
      </c>
      <c r="AL178" s="25" t="s">
        <v>118</v>
      </c>
      <c r="AM178" s="25" t="s">
        <v>118</v>
      </c>
      <c r="AN178" s="25" t="s">
        <v>118</v>
      </c>
      <c r="AO178" s="25" t="s">
        <v>118</v>
      </c>
      <c r="AP178" s="25" t="s">
        <v>118</v>
      </c>
      <c r="AQ178" s="25" t="s">
        <v>118</v>
      </c>
      <c r="AR178" s="25" t="s">
        <v>118</v>
      </c>
      <c r="AS178" s="25" t="s">
        <v>118</v>
      </c>
      <c r="AT178" s="25" t="s">
        <v>118</v>
      </c>
      <c r="AU178" s="25" t="s">
        <v>118</v>
      </c>
      <c r="AV178" s="25" t="s">
        <v>118</v>
      </c>
      <c r="AW178" s="25" t="s">
        <v>118</v>
      </c>
      <c r="AX178" s="25" t="s">
        <v>118</v>
      </c>
      <c r="AY178" s="25" t="s">
        <v>118</v>
      </c>
      <c r="AZ178" s="25" t="s">
        <v>118</v>
      </c>
      <c r="BA178" s="25" t="s">
        <v>118</v>
      </c>
      <c r="BB178" s="25" t="s">
        <v>118</v>
      </c>
      <c r="BC178" s="25" t="s">
        <v>118</v>
      </c>
      <c r="BD178" s="25" t="s">
        <v>118</v>
      </c>
      <c r="BE178" s="25" t="s">
        <v>118</v>
      </c>
      <c r="BF178" s="25" t="s">
        <v>118</v>
      </c>
      <c r="BG178" s="20"/>
      <c r="BH178" s="26" t="s">
        <v>118</v>
      </c>
      <c r="BI178" s="26" t="s">
        <v>118</v>
      </c>
      <c r="BJ178" s="26" t="s">
        <v>118</v>
      </c>
      <c r="BK178" s="26" t="s">
        <v>118</v>
      </c>
      <c r="BL178" s="26"/>
      <c r="BM178" s="20"/>
      <c r="BN178" s="60">
        <v>0</v>
      </c>
      <c r="BO178" s="20"/>
      <c r="BP178" s="20">
        <v>0</v>
      </c>
      <c r="BQ178" s="20">
        <v>0</v>
      </c>
      <c r="BR178" s="20">
        <v>0</v>
      </c>
      <c r="BS178" s="20">
        <v>0</v>
      </c>
      <c r="BT178" s="20">
        <v>0</v>
      </c>
      <c r="BU178" s="20">
        <v>0</v>
      </c>
      <c r="BV178" s="20">
        <v>0</v>
      </c>
      <c r="BW178" s="20">
        <v>0</v>
      </c>
      <c r="BX178" s="20">
        <v>0</v>
      </c>
      <c r="BY178" s="20">
        <v>0</v>
      </c>
      <c r="BZ178" s="20">
        <v>0</v>
      </c>
      <c r="CA178" s="20">
        <v>0</v>
      </c>
      <c r="CB178" s="20">
        <v>0</v>
      </c>
      <c r="CC178" s="20">
        <v>0</v>
      </c>
      <c r="CD178" s="20">
        <v>0</v>
      </c>
      <c r="CE178" s="20">
        <v>0</v>
      </c>
      <c r="CF178" s="20">
        <v>0</v>
      </c>
      <c r="CG178" s="20">
        <v>0</v>
      </c>
      <c r="CH178" s="20">
        <v>0</v>
      </c>
      <c r="CI178" s="20">
        <v>0</v>
      </c>
      <c r="CJ178" s="20">
        <v>0</v>
      </c>
      <c r="CK178" s="20"/>
      <c r="CL178" s="1" t="e">
        <v>#VALUE!</v>
      </c>
      <c r="CM178" t="e">
        <v>#VALUE!</v>
      </c>
      <c r="CN178" t="e">
        <v>#VALUE!</v>
      </c>
      <c r="CO178" s="1" t="e">
        <v>#VALUE!</v>
      </c>
      <c r="CP178" s="1" t="e">
        <v>#VALUE!</v>
      </c>
      <c r="CQ178" t="e">
        <v>#VALUE!</v>
      </c>
      <c r="CS178" s="33">
        <v>0</v>
      </c>
    </row>
    <row r="179" spans="1:97">
      <c r="A179" s="20" t="s">
        <v>123</v>
      </c>
      <c r="B179" s="20" t="s">
        <v>102</v>
      </c>
      <c r="C179" s="20" t="s">
        <v>123</v>
      </c>
      <c r="D179" s="20">
        <v>0</v>
      </c>
      <c r="E179" s="21" t="s">
        <v>767</v>
      </c>
      <c r="F179" s="22" t="s">
        <v>850</v>
      </c>
      <c r="G179" s="31" t="s">
        <v>851</v>
      </c>
      <c r="H179" s="20" t="s">
        <v>106</v>
      </c>
      <c r="I179" s="20" t="s">
        <v>852</v>
      </c>
      <c r="J179" s="20" t="s">
        <v>155</v>
      </c>
      <c r="K179" s="20" t="s">
        <v>853</v>
      </c>
      <c r="L179" s="20" t="s">
        <v>854</v>
      </c>
      <c r="M179" s="20" t="s">
        <v>111</v>
      </c>
      <c r="N179" s="20">
        <v>0</v>
      </c>
      <c r="O179" s="33">
        <v>2.0000000000000002E-5</v>
      </c>
      <c r="P179" s="20" t="s">
        <v>138</v>
      </c>
      <c r="Q179" s="20">
        <v>0</v>
      </c>
      <c r="R179" s="33">
        <v>0.39179199999999997</v>
      </c>
      <c r="S179" s="33" t="s">
        <v>1222</v>
      </c>
      <c r="T179" s="33">
        <v>15.83</v>
      </c>
      <c r="U179" s="33">
        <v>0.17</v>
      </c>
      <c r="V179" s="33" t="b">
        <v>1</v>
      </c>
      <c r="W179" s="33"/>
      <c r="X179" s="20" t="s">
        <v>138</v>
      </c>
      <c r="Y179" s="20" t="s">
        <v>168</v>
      </c>
      <c r="Z179" s="20" t="s">
        <v>339</v>
      </c>
      <c r="AA179" s="20" t="s">
        <v>148</v>
      </c>
      <c r="AB179" s="20">
        <v>19589.599999999999</v>
      </c>
      <c r="AC179" s="20">
        <v>20051</v>
      </c>
      <c r="AD179" s="20" t="s">
        <v>855</v>
      </c>
      <c r="AE179" s="20" t="s">
        <v>115</v>
      </c>
      <c r="AF179" s="20" t="s">
        <v>116</v>
      </c>
      <c r="AG179" s="20" t="e">
        <v>#N/A</v>
      </c>
      <c r="AH179" s="25">
        <v>0</v>
      </c>
      <c r="AI179" s="25">
        <v>0</v>
      </c>
      <c r="AJ179" s="25">
        <v>0</v>
      </c>
      <c r="AK179" s="25">
        <v>0</v>
      </c>
      <c r="AL179" s="25">
        <v>0</v>
      </c>
      <c r="AM179" s="25">
        <v>60.587240000000001</v>
      </c>
      <c r="AN179" s="25">
        <v>60.587240000000001</v>
      </c>
      <c r="AO179" s="25">
        <v>60.587240000000001</v>
      </c>
      <c r="AP179" s="25">
        <v>60.587240000000001</v>
      </c>
      <c r="AQ179" s="25">
        <v>60.587240000000001</v>
      </c>
      <c r="AR179" s="25">
        <v>15</v>
      </c>
      <c r="AS179" s="25">
        <v>20</v>
      </c>
      <c r="AT179" s="25">
        <v>25</v>
      </c>
      <c r="AU179" s="25">
        <v>30</v>
      </c>
      <c r="AV179" s="25">
        <v>35</v>
      </c>
      <c r="AW179" s="30">
        <v>0</v>
      </c>
      <c r="AX179" s="30">
        <v>0</v>
      </c>
      <c r="AY179" s="30">
        <v>0</v>
      </c>
      <c r="AZ179" s="30">
        <v>0</v>
      </c>
      <c r="BA179" s="30">
        <v>0</v>
      </c>
      <c r="BB179" s="30">
        <v>0</v>
      </c>
      <c r="BC179" s="30">
        <v>0</v>
      </c>
      <c r="BD179" s="30">
        <v>0</v>
      </c>
      <c r="BE179" s="30">
        <v>0</v>
      </c>
      <c r="BF179" s="30">
        <v>0</v>
      </c>
      <c r="BG179" s="20"/>
      <c r="BH179" s="26">
        <v>0</v>
      </c>
      <c r="BI179" s="26">
        <v>0</v>
      </c>
      <c r="BJ179" s="26">
        <v>0</v>
      </c>
      <c r="BK179" s="26">
        <v>0</v>
      </c>
      <c r="BL179" s="26"/>
      <c r="BM179" s="20"/>
      <c r="BN179" s="60">
        <v>0</v>
      </c>
      <c r="BO179" s="20"/>
      <c r="BP179" s="20" t="s">
        <v>118</v>
      </c>
      <c r="BQ179" s="20" t="s">
        <v>118</v>
      </c>
      <c r="BR179" s="20" t="s">
        <v>118</v>
      </c>
      <c r="BS179" s="20" t="s">
        <v>118</v>
      </c>
      <c r="BT179" s="20" t="s">
        <v>118</v>
      </c>
      <c r="BU179" s="20" t="s">
        <v>118</v>
      </c>
      <c r="BV179" s="20" t="s">
        <v>118</v>
      </c>
      <c r="BW179" s="20" t="s">
        <v>118</v>
      </c>
      <c r="BX179" s="20" t="s">
        <v>118</v>
      </c>
      <c r="BY179" s="20" t="s">
        <v>118</v>
      </c>
      <c r="BZ179" s="20" t="s">
        <v>118</v>
      </c>
      <c r="CA179" s="20" t="s">
        <v>118</v>
      </c>
      <c r="CB179" s="20" t="s">
        <v>118</v>
      </c>
      <c r="CC179" s="20" t="s">
        <v>118</v>
      </c>
      <c r="CD179" s="20" t="s">
        <v>118</v>
      </c>
      <c r="CE179" s="20" t="s">
        <v>118</v>
      </c>
      <c r="CF179" s="20" t="s">
        <v>118</v>
      </c>
      <c r="CG179" s="20" t="s">
        <v>118</v>
      </c>
      <c r="CH179" s="20" t="s">
        <v>118</v>
      </c>
      <c r="CI179" s="20" t="s">
        <v>118</v>
      </c>
      <c r="CJ179" s="20" t="s">
        <v>118</v>
      </c>
      <c r="CK179" s="20"/>
      <c r="CL179" s="1">
        <v>885.3918000000001</v>
      </c>
      <c r="CM179" t="e">
        <v>#DIV/0!</v>
      </c>
      <c r="CN179">
        <v>17344471.205279998</v>
      </c>
      <c r="CO179" s="1" t="e">
        <v>#DIV/0!</v>
      </c>
      <c r="CP179" s="1" t="e">
        <v>#DIV/0!</v>
      </c>
      <c r="CQ179" t="e">
        <v>#DIV/0!</v>
      </c>
      <c r="CS179" s="33">
        <v>0</v>
      </c>
    </row>
    <row r="180" spans="1:97">
      <c r="A180" s="20" t="s">
        <v>102</v>
      </c>
      <c r="B180" s="20" t="s">
        <v>102</v>
      </c>
      <c r="C180" s="20" t="s">
        <v>102</v>
      </c>
      <c r="D180" s="20">
        <v>0</v>
      </c>
      <c r="E180" s="21" t="s">
        <v>767</v>
      </c>
      <c r="F180" s="22" t="s">
        <v>856</v>
      </c>
      <c r="G180" s="41" t="s">
        <v>857</v>
      </c>
      <c r="H180" s="20" t="s">
        <v>106</v>
      </c>
      <c r="I180" s="20" t="s">
        <v>858</v>
      </c>
      <c r="J180" s="20" t="s">
        <v>155</v>
      </c>
      <c r="K180" s="20" t="s">
        <v>853</v>
      </c>
      <c r="L180" s="20" t="s">
        <v>859</v>
      </c>
      <c r="M180" s="20" t="s">
        <v>111</v>
      </c>
      <c r="N180" s="20">
        <v>0</v>
      </c>
      <c r="O180" s="33">
        <v>5.8E-5</v>
      </c>
      <c r="P180" s="20" t="s">
        <v>138</v>
      </c>
      <c r="Q180" s="20">
        <v>0</v>
      </c>
      <c r="R180" s="33">
        <v>0.74904700000000002</v>
      </c>
      <c r="S180" s="33" t="e">
        <v>#N/A</v>
      </c>
      <c r="T180" s="33" t="e">
        <v>#N/A</v>
      </c>
      <c r="U180" s="33" t="e">
        <v>#N/A</v>
      </c>
      <c r="V180" s="33" t="e">
        <v>#N/A</v>
      </c>
      <c r="W180" s="33"/>
      <c r="X180" s="20" t="s">
        <v>138</v>
      </c>
      <c r="Y180" s="20" t="s">
        <v>168</v>
      </c>
      <c r="Z180" s="20" t="s">
        <v>339</v>
      </c>
      <c r="AA180" s="20" t="s">
        <v>148</v>
      </c>
      <c r="AB180" s="20">
        <v>12914.6</v>
      </c>
      <c r="AC180" s="20">
        <v>12868</v>
      </c>
      <c r="AD180" s="20" t="s">
        <v>860</v>
      </c>
      <c r="AE180" s="20" t="s">
        <v>127</v>
      </c>
      <c r="AF180" s="20" t="s">
        <v>116</v>
      </c>
      <c r="AG180" s="33" t="s">
        <v>861</v>
      </c>
      <c r="AH180" s="30">
        <v>316253</v>
      </c>
      <c r="AI180" s="30">
        <v>317012.00719999999</v>
      </c>
      <c r="AJ180" s="30">
        <v>317772.83601728</v>
      </c>
      <c r="AK180" s="30">
        <v>318535.49082372145</v>
      </c>
      <c r="AL180" s="30">
        <v>319299.97600169835</v>
      </c>
      <c r="AM180" s="30">
        <v>100</v>
      </c>
      <c r="AN180" s="30">
        <v>100</v>
      </c>
      <c r="AO180" s="30">
        <v>100</v>
      </c>
      <c r="AP180" s="30">
        <v>100</v>
      </c>
      <c r="AQ180" s="30">
        <v>100</v>
      </c>
      <c r="AR180" s="30">
        <v>11</v>
      </c>
      <c r="AS180" s="30">
        <v>11</v>
      </c>
      <c r="AT180" s="30">
        <v>11</v>
      </c>
      <c r="AU180" s="30">
        <v>11</v>
      </c>
      <c r="AV180" s="30">
        <v>11</v>
      </c>
      <c r="AW180" s="30">
        <v>34787.83</v>
      </c>
      <c r="AX180" s="30">
        <v>34871.320791999999</v>
      </c>
      <c r="AY180" s="30">
        <v>34955.011961900804</v>
      </c>
      <c r="AZ180" s="30">
        <v>35038.90399060936</v>
      </c>
      <c r="BA180" s="30">
        <v>35122.997360186819</v>
      </c>
      <c r="BB180" s="30">
        <v>316253</v>
      </c>
      <c r="BC180" s="30">
        <v>317012.00719999999</v>
      </c>
      <c r="BD180" s="30">
        <v>317772.83601728</v>
      </c>
      <c r="BE180" s="30">
        <v>318535.49082372145</v>
      </c>
      <c r="BF180" s="30">
        <v>319299.97600169835</v>
      </c>
      <c r="BG180" s="20" t="s">
        <v>862</v>
      </c>
      <c r="BH180" s="26">
        <v>0</v>
      </c>
      <c r="BI180" s="26">
        <v>0</v>
      </c>
      <c r="BJ180" s="26">
        <v>18.018137916576499</v>
      </c>
      <c r="BK180" s="26">
        <v>18.018137916576499</v>
      </c>
      <c r="BL180" s="26"/>
      <c r="BM180" s="20"/>
      <c r="BN180" s="60">
        <v>18.018137916576499</v>
      </c>
      <c r="BO180" s="20"/>
      <c r="BP180" s="20">
        <v>3.5</v>
      </c>
      <c r="BQ180" s="20">
        <v>6</v>
      </c>
      <c r="BR180" s="20">
        <v>0</v>
      </c>
      <c r="BS180" s="20">
        <v>1</v>
      </c>
      <c r="BT180" s="20">
        <v>4</v>
      </c>
      <c r="BU180" s="20">
        <v>0</v>
      </c>
      <c r="BV180" s="20">
        <v>0</v>
      </c>
      <c r="BW180" s="20">
        <v>0</v>
      </c>
      <c r="BX180" s="20">
        <v>0</v>
      </c>
      <c r="BY180" s="20">
        <v>0</v>
      </c>
      <c r="BZ180" s="20">
        <v>0</v>
      </c>
      <c r="CA180" s="20" t="s">
        <v>118</v>
      </c>
      <c r="CB180" s="20">
        <v>0</v>
      </c>
      <c r="CC180" s="20">
        <v>0</v>
      </c>
      <c r="CD180" s="20">
        <v>0</v>
      </c>
      <c r="CE180" s="20">
        <v>0</v>
      </c>
      <c r="CF180" s="20">
        <v>0</v>
      </c>
      <c r="CG180" s="20">
        <v>0</v>
      </c>
      <c r="CH180" s="20">
        <v>0</v>
      </c>
      <c r="CI180" s="20">
        <v>0</v>
      </c>
      <c r="CJ180" s="20">
        <v>0</v>
      </c>
      <c r="CK180" s="20"/>
      <c r="CL180" s="1">
        <v>2567.6362199999999</v>
      </c>
      <c r="CM180">
        <v>8.1189307927513731E-3</v>
      </c>
      <c r="CN180">
        <v>33160003.580730002</v>
      </c>
      <c r="CO180" s="1">
        <v>104.85277161237997</v>
      </c>
      <c r="CP180" s="1">
        <v>47.85915933998902</v>
      </c>
      <c r="CQ180">
        <v>5894.761337628096</v>
      </c>
      <c r="CS180" s="33">
        <v>0</v>
      </c>
    </row>
    <row r="181" spans="1:97">
      <c r="A181" s="20" t="s">
        <v>102</v>
      </c>
      <c r="B181" s="20" t="s">
        <v>123</v>
      </c>
      <c r="C181" s="20" t="s">
        <v>102</v>
      </c>
      <c r="D181" s="20">
        <v>0</v>
      </c>
      <c r="E181" s="21" t="s">
        <v>767</v>
      </c>
      <c r="F181" s="22" t="s">
        <v>863</v>
      </c>
      <c r="G181" s="41" t="s">
        <v>864</v>
      </c>
      <c r="H181" s="20" t="s">
        <v>118</v>
      </c>
      <c r="I181" s="20" t="s">
        <v>118</v>
      </c>
      <c r="J181" s="20" t="s">
        <v>118</v>
      </c>
      <c r="K181" s="20" t="s">
        <v>118</v>
      </c>
      <c r="L181" s="20" t="s">
        <v>118</v>
      </c>
      <c r="M181" s="20" t="s">
        <v>118</v>
      </c>
      <c r="N181" s="24" t="s">
        <v>118</v>
      </c>
      <c r="O181" s="70" t="s">
        <v>118</v>
      </c>
      <c r="P181" s="24"/>
      <c r="Q181" s="24" t="s">
        <v>118</v>
      </c>
      <c r="R181" s="70" t="s">
        <v>118</v>
      </c>
      <c r="S181" s="33" t="s">
        <v>1222</v>
      </c>
      <c r="T181" s="33">
        <v>44.6</v>
      </c>
      <c r="U181" s="33">
        <v>0.21</v>
      </c>
      <c r="V181" s="33" t="e">
        <v>#VALUE!</v>
      </c>
      <c r="W181" s="33"/>
      <c r="X181" s="24"/>
      <c r="Y181" s="20" t="s">
        <v>118</v>
      </c>
      <c r="Z181" s="20" t="s">
        <v>118</v>
      </c>
      <c r="AA181" s="20" t="s">
        <v>118</v>
      </c>
      <c r="AB181" s="20" t="s">
        <v>118</v>
      </c>
      <c r="AC181" s="20" t="s">
        <v>118</v>
      </c>
      <c r="AD181" s="20" t="s">
        <v>865</v>
      </c>
      <c r="AE181" s="20" t="s">
        <v>127</v>
      </c>
      <c r="AF181" s="20" t="s">
        <v>116</v>
      </c>
      <c r="AG181" s="20" t="e">
        <v>#N/A</v>
      </c>
      <c r="AH181" s="25">
        <v>0</v>
      </c>
      <c r="AI181" s="25">
        <v>0</v>
      </c>
      <c r="AJ181" s="25">
        <v>0</v>
      </c>
      <c r="AK181" s="25">
        <v>0</v>
      </c>
      <c r="AL181" s="25">
        <v>0</v>
      </c>
      <c r="AM181" s="25">
        <v>49.477350000000001</v>
      </c>
      <c r="AN181" s="25">
        <v>49.477350000000001</v>
      </c>
      <c r="AO181" s="25">
        <v>49.477350000000001</v>
      </c>
      <c r="AP181" s="25">
        <v>49.477350000000001</v>
      </c>
      <c r="AQ181" s="25">
        <v>49.477350000000001</v>
      </c>
      <c r="AR181" s="25">
        <v>9.5</v>
      </c>
      <c r="AS181" s="25">
        <v>9.5</v>
      </c>
      <c r="AT181" s="25">
        <v>9.5</v>
      </c>
      <c r="AU181" s="25">
        <v>9.5</v>
      </c>
      <c r="AV181" s="25">
        <v>9.5</v>
      </c>
      <c r="AW181" s="25">
        <v>0</v>
      </c>
      <c r="AX181" s="25">
        <v>0</v>
      </c>
      <c r="AY181" s="25">
        <v>0</v>
      </c>
      <c r="AZ181" s="25">
        <v>0</v>
      </c>
      <c r="BA181" s="25">
        <v>0</v>
      </c>
      <c r="BB181" s="25">
        <v>0</v>
      </c>
      <c r="BC181" s="25">
        <v>0</v>
      </c>
      <c r="BD181" s="25">
        <v>0</v>
      </c>
      <c r="BE181" s="25">
        <v>0</v>
      </c>
      <c r="BF181" s="25">
        <v>0</v>
      </c>
      <c r="BG181" s="20"/>
      <c r="BH181" s="26">
        <v>0</v>
      </c>
      <c r="BI181" s="26">
        <v>0</v>
      </c>
      <c r="BJ181" s="26">
        <v>21.112161599220947</v>
      </c>
      <c r="BK181" s="26">
        <v>21.112161599220947</v>
      </c>
      <c r="BL181" s="26"/>
      <c r="BM181" s="20"/>
      <c r="BN181" s="60">
        <v>21.112161599220947</v>
      </c>
      <c r="BO181" s="20"/>
      <c r="BP181" s="20">
        <v>3.5</v>
      </c>
      <c r="BQ181" s="20">
        <v>6</v>
      </c>
      <c r="BR181" s="20">
        <v>0</v>
      </c>
      <c r="BS181" s="20">
        <v>1</v>
      </c>
      <c r="BT181" s="20">
        <v>4</v>
      </c>
      <c r="BU181" s="20">
        <v>0</v>
      </c>
      <c r="BV181" s="20">
        <v>0</v>
      </c>
      <c r="BW181" s="20">
        <v>0</v>
      </c>
      <c r="BX181" s="20">
        <v>0</v>
      </c>
      <c r="BY181" s="20">
        <v>0</v>
      </c>
      <c r="BZ181" s="20">
        <v>0</v>
      </c>
      <c r="CA181" s="20" t="s">
        <v>118</v>
      </c>
      <c r="CB181" s="20">
        <v>0</v>
      </c>
      <c r="CC181" s="20">
        <v>0</v>
      </c>
      <c r="CD181" s="20">
        <v>0</v>
      </c>
      <c r="CE181" s="20">
        <v>0</v>
      </c>
      <c r="CF181" s="20">
        <v>0</v>
      </c>
      <c r="CG181" s="20">
        <v>0</v>
      </c>
      <c r="CH181" s="20">
        <v>0</v>
      </c>
      <c r="CI181" s="20">
        <v>0</v>
      </c>
      <c r="CJ181" s="20">
        <v>0</v>
      </c>
      <c r="CK181" s="20"/>
      <c r="CL181" s="1" t="e">
        <v>#VALUE!</v>
      </c>
      <c r="CM181" t="e">
        <v>#VALUE!</v>
      </c>
      <c r="CN181" t="e">
        <v>#VALUE!</v>
      </c>
      <c r="CO181" s="1" t="e">
        <v>#VALUE!</v>
      </c>
      <c r="CP181" s="1" t="e">
        <v>#VALUE!</v>
      </c>
      <c r="CQ181" t="e">
        <v>#VALUE!</v>
      </c>
      <c r="CS181" s="33">
        <v>0</v>
      </c>
    </row>
    <row r="182" spans="1:97">
      <c r="A182" s="20" t="s">
        <v>102</v>
      </c>
      <c r="B182" s="20" t="s">
        <v>123</v>
      </c>
      <c r="C182" s="20" t="s">
        <v>102</v>
      </c>
      <c r="D182" s="20">
        <v>0</v>
      </c>
      <c r="E182" s="21" t="s">
        <v>767</v>
      </c>
      <c r="F182" s="22" t="s">
        <v>866</v>
      </c>
      <c r="G182" s="41" t="s">
        <v>867</v>
      </c>
      <c r="H182" s="20" t="s">
        <v>118</v>
      </c>
      <c r="I182" s="20" t="s">
        <v>118</v>
      </c>
      <c r="J182" s="20" t="s">
        <v>118</v>
      </c>
      <c r="K182" s="20" t="s">
        <v>118</v>
      </c>
      <c r="L182" s="20" t="s">
        <v>118</v>
      </c>
      <c r="M182" s="20" t="s">
        <v>118</v>
      </c>
      <c r="N182" s="24" t="s">
        <v>118</v>
      </c>
      <c r="O182" s="70" t="s">
        <v>118</v>
      </c>
      <c r="P182" s="24"/>
      <c r="Q182" s="24" t="s">
        <v>118</v>
      </c>
      <c r="R182" s="70" t="s">
        <v>118</v>
      </c>
      <c r="S182" s="33" t="s">
        <v>1222</v>
      </c>
      <c r="T182" s="33">
        <v>61.83</v>
      </c>
      <c r="U182" s="33">
        <v>0.18</v>
      </c>
      <c r="V182" s="33" t="e">
        <v>#VALUE!</v>
      </c>
      <c r="W182" s="33"/>
      <c r="X182" s="24"/>
      <c r="Y182" s="20" t="s">
        <v>118</v>
      </c>
      <c r="Z182" s="20" t="s">
        <v>118</v>
      </c>
      <c r="AA182" s="20" t="s">
        <v>118</v>
      </c>
      <c r="AB182" s="20" t="s">
        <v>118</v>
      </c>
      <c r="AC182" s="20" t="s">
        <v>118</v>
      </c>
      <c r="AD182" s="20" t="s">
        <v>868</v>
      </c>
      <c r="AE182" s="20" t="s">
        <v>127</v>
      </c>
      <c r="AF182" s="20" t="s">
        <v>116</v>
      </c>
      <c r="AG182" s="20" t="e">
        <v>#N/A</v>
      </c>
      <c r="AH182" s="25">
        <v>0</v>
      </c>
      <c r="AI182" s="25">
        <v>0</v>
      </c>
      <c r="AJ182" s="25">
        <v>0</v>
      </c>
      <c r="AK182" s="25">
        <v>0</v>
      </c>
      <c r="AL182" s="25">
        <v>0</v>
      </c>
      <c r="AM182" s="25">
        <v>27.874559999999999</v>
      </c>
      <c r="AN182" s="25">
        <v>27.874559999999999</v>
      </c>
      <c r="AO182" s="25">
        <v>27.874559999999999</v>
      </c>
      <c r="AP182" s="25">
        <v>27.874559999999999</v>
      </c>
      <c r="AQ182" s="25">
        <v>27.874559999999999</v>
      </c>
      <c r="AR182" s="25">
        <v>3.5</v>
      </c>
      <c r="AS182" s="25">
        <v>3.5</v>
      </c>
      <c r="AT182" s="25">
        <v>3.5</v>
      </c>
      <c r="AU182" s="25">
        <v>3.5</v>
      </c>
      <c r="AV182" s="25">
        <v>3.5</v>
      </c>
      <c r="AW182" s="25">
        <v>0</v>
      </c>
      <c r="AX182" s="25">
        <v>0</v>
      </c>
      <c r="AY182" s="25">
        <v>0</v>
      </c>
      <c r="AZ182" s="25">
        <v>0</v>
      </c>
      <c r="BA182" s="25">
        <v>0</v>
      </c>
      <c r="BB182" s="25">
        <v>0</v>
      </c>
      <c r="BC182" s="25">
        <v>0</v>
      </c>
      <c r="BD182" s="25">
        <v>0</v>
      </c>
      <c r="BE182" s="25">
        <v>0</v>
      </c>
      <c r="BF182" s="25">
        <v>0</v>
      </c>
      <c r="BG182" s="20"/>
      <c r="BH182" s="26">
        <v>0</v>
      </c>
      <c r="BI182" s="26">
        <v>0</v>
      </c>
      <c r="BJ182" s="26">
        <v>32.032245185024884</v>
      </c>
      <c r="BK182" s="26">
        <v>32.032245185024884</v>
      </c>
      <c r="BL182" s="26"/>
      <c r="BM182" s="20"/>
      <c r="BN182" s="60">
        <v>32.032245185024884</v>
      </c>
      <c r="BO182" s="20"/>
      <c r="BP182" s="20">
        <v>3.5</v>
      </c>
      <c r="BQ182" s="20">
        <v>6</v>
      </c>
      <c r="BR182" s="20">
        <v>0</v>
      </c>
      <c r="BS182" s="20">
        <v>1</v>
      </c>
      <c r="BT182" s="20">
        <v>4</v>
      </c>
      <c r="BU182" s="20">
        <v>0</v>
      </c>
      <c r="BV182" s="20">
        <v>0</v>
      </c>
      <c r="BW182" s="20">
        <v>0</v>
      </c>
      <c r="BX182" s="20">
        <v>0</v>
      </c>
      <c r="BY182" s="20">
        <v>0</v>
      </c>
      <c r="BZ182" s="20">
        <v>0</v>
      </c>
      <c r="CA182" s="20" t="s">
        <v>118</v>
      </c>
      <c r="CB182" s="20">
        <v>0</v>
      </c>
      <c r="CC182" s="20">
        <v>0</v>
      </c>
      <c r="CD182" s="20">
        <v>0</v>
      </c>
      <c r="CE182" s="20">
        <v>0</v>
      </c>
      <c r="CF182" s="20">
        <v>0</v>
      </c>
      <c r="CG182" s="20">
        <v>0</v>
      </c>
      <c r="CH182" s="20">
        <v>0</v>
      </c>
      <c r="CI182" s="20">
        <v>0</v>
      </c>
      <c r="CJ182" s="20">
        <v>0</v>
      </c>
      <c r="CK182" s="20"/>
      <c r="CL182" s="1" t="e">
        <v>#VALUE!</v>
      </c>
      <c r="CM182" t="e">
        <v>#VALUE!</v>
      </c>
      <c r="CN182" t="e">
        <v>#VALUE!</v>
      </c>
      <c r="CO182" s="1" t="e">
        <v>#VALUE!</v>
      </c>
      <c r="CP182" s="1" t="e">
        <v>#VALUE!</v>
      </c>
      <c r="CQ182" t="e">
        <v>#VALUE!</v>
      </c>
      <c r="CS182" s="33">
        <v>0</v>
      </c>
    </row>
    <row r="183" spans="1:97">
      <c r="A183" s="20" t="s">
        <v>102</v>
      </c>
      <c r="B183" s="20" t="s">
        <v>102</v>
      </c>
      <c r="C183" s="20" t="s">
        <v>102</v>
      </c>
      <c r="D183" s="20">
        <v>0</v>
      </c>
      <c r="E183" s="21" t="s">
        <v>767</v>
      </c>
      <c r="F183" s="22" t="s">
        <v>869</v>
      </c>
      <c r="G183" s="41" t="s">
        <v>870</v>
      </c>
      <c r="H183" s="20" t="s">
        <v>153</v>
      </c>
      <c r="I183" s="20" t="s">
        <v>852</v>
      </c>
      <c r="J183" s="20" t="s">
        <v>155</v>
      </c>
      <c r="K183" s="20" t="s">
        <v>853</v>
      </c>
      <c r="L183" s="20" t="s">
        <v>871</v>
      </c>
      <c r="M183" s="20" t="s">
        <v>111</v>
      </c>
      <c r="N183" s="20">
        <v>0</v>
      </c>
      <c r="O183" s="33">
        <v>6.9999999999999999E-6</v>
      </c>
      <c r="P183" s="20" t="s">
        <v>138</v>
      </c>
      <c r="Q183" s="20">
        <v>0</v>
      </c>
      <c r="R183" s="33">
        <v>0.117325</v>
      </c>
      <c r="S183" s="33" t="e">
        <v>#N/A</v>
      </c>
      <c r="T183" s="33" t="e">
        <v>#N/A</v>
      </c>
      <c r="U183" s="33" t="e">
        <v>#N/A</v>
      </c>
      <c r="V183" s="33" t="e">
        <v>#N/A</v>
      </c>
      <c r="W183" s="33"/>
      <c r="X183" s="20" t="s">
        <v>138</v>
      </c>
      <c r="Y183" s="20" t="s">
        <v>168</v>
      </c>
      <c r="Z183" s="20" t="s">
        <v>339</v>
      </c>
      <c r="AA183" s="20" t="s">
        <v>148</v>
      </c>
      <c r="AB183" s="20">
        <v>16760.7</v>
      </c>
      <c r="AC183" s="20">
        <v>17765</v>
      </c>
      <c r="AD183" s="20" t="s">
        <v>872</v>
      </c>
      <c r="AE183" s="20" t="s">
        <v>115</v>
      </c>
      <c r="AF183" s="20" t="s">
        <v>116</v>
      </c>
      <c r="AG183" s="33" t="s">
        <v>861</v>
      </c>
      <c r="AH183" s="30">
        <v>316253</v>
      </c>
      <c r="AI183" s="30">
        <v>317012.00719999999</v>
      </c>
      <c r="AJ183" s="30">
        <v>317772.83601728</v>
      </c>
      <c r="AK183" s="30">
        <v>318535.49082372145</v>
      </c>
      <c r="AL183" s="30">
        <v>319299.97600169835</v>
      </c>
      <c r="AM183" s="30">
        <v>12</v>
      </c>
      <c r="AN183" s="30">
        <v>12</v>
      </c>
      <c r="AO183" s="30">
        <v>12</v>
      </c>
      <c r="AP183" s="30">
        <v>12</v>
      </c>
      <c r="AQ183" s="30">
        <v>12</v>
      </c>
      <c r="AR183" s="30">
        <v>5</v>
      </c>
      <c r="AS183" s="30">
        <v>5</v>
      </c>
      <c r="AT183" s="30">
        <v>5</v>
      </c>
      <c r="AU183" s="30">
        <v>5</v>
      </c>
      <c r="AV183" s="30">
        <v>5</v>
      </c>
      <c r="AW183" s="30">
        <v>1897.518</v>
      </c>
      <c r="AX183" s="30">
        <v>1902.0720432000001</v>
      </c>
      <c r="AY183" s="30">
        <v>1906.63701610368</v>
      </c>
      <c r="AZ183" s="30">
        <v>1911.2129449423287</v>
      </c>
      <c r="BA183" s="30">
        <v>1915.7998560101901</v>
      </c>
      <c r="BB183" s="30">
        <v>37950.36</v>
      </c>
      <c r="BC183" s="30">
        <v>38041.440863999997</v>
      </c>
      <c r="BD183" s="30">
        <v>38132.740322073601</v>
      </c>
      <c r="BE183" s="30">
        <v>38224.258898846572</v>
      </c>
      <c r="BF183" s="30">
        <v>38315.9971202038</v>
      </c>
      <c r="BG183" s="20" t="s">
        <v>862</v>
      </c>
      <c r="BH183" s="26">
        <v>0</v>
      </c>
      <c r="BI183" s="26">
        <v>0</v>
      </c>
      <c r="BJ183" s="26">
        <v>0.43700279701363343</v>
      </c>
      <c r="BK183" s="26">
        <v>0.43700279701363343</v>
      </c>
      <c r="BL183" s="26"/>
      <c r="BM183" s="20"/>
      <c r="BN183" s="60">
        <v>0.43700279701363343</v>
      </c>
      <c r="BO183" s="20"/>
      <c r="BP183" s="20">
        <v>3.5</v>
      </c>
      <c r="BQ183" s="20">
        <v>6</v>
      </c>
      <c r="BR183" s="20">
        <v>0</v>
      </c>
      <c r="BS183" s="20">
        <v>1</v>
      </c>
      <c r="BT183" s="20">
        <v>4</v>
      </c>
      <c r="BU183" s="20">
        <v>0</v>
      </c>
      <c r="BV183" s="20">
        <v>0</v>
      </c>
      <c r="BW183" s="20">
        <v>0</v>
      </c>
      <c r="BX183" s="20">
        <v>0</v>
      </c>
      <c r="BY183" s="20">
        <v>0</v>
      </c>
      <c r="BZ183" s="20">
        <v>0</v>
      </c>
      <c r="CA183" s="20" t="s">
        <v>118</v>
      </c>
      <c r="CB183" s="20">
        <v>0</v>
      </c>
      <c r="CC183" s="20">
        <v>0</v>
      </c>
      <c r="CD183" s="20">
        <v>0</v>
      </c>
      <c r="CE183" s="20">
        <v>0</v>
      </c>
      <c r="CF183" s="20">
        <v>0</v>
      </c>
      <c r="CG183" s="20">
        <v>0</v>
      </c>
      <c r="CH183" s="20">
        <v>0</v>
      </c>
      <c r="CI183" s="20">
        <v>0</v>
      </c>
      <c r="CJ183" s="20">
        <v>0</v>
      </c>
      <c r="CK183" s="20"/>
      <c r="CL183" s="1">
        <v>309.88713000000001</v>
      </c>
      <c r="CM183">
        <v>8.1655913145487948E-3</v>
      </c>
      <c r="CN183">
        <v>5193929.6467500003</v>
      </c>
      <c r="CO183" s="1">
        <v>136.86114299706247</v>
      </c>
      <c r="CP183" s="1">
        <v>62.469109298929297</v>
      </c>
      <c r="CQ183">
        <v>7650.2860469672114</v>
      </c>
      <c r="CS183" s="33">
        <v>0</v>
      </c>
    </row>
    <row r="184" spans="1:97">
      <c r="A184" s="20" t="s">
        <v>102</v>
      </c>
      <c r="B184" s="20" t="s">
        <v>102</v>
      </c>
      <c r="C184" s="20" t="s">
        <v>102</v>
      </c>
      <c r="D184" s="20">
        <v>0</v>
      </c>
      <c r="E184" s="21" t="s">
        <v>767</v>
      </c>
      <c r="F184" s="22" t="s">
        <v>873</v>
      </c>
      <c r="G184" s="41" t="s">
        <v>874</v>
      </c>
      <c r="H184" s="20" t="s">
        <v>153</v>
      </c>
      <c r="I184" s="20" t="s">
        <v>852</v>
      </c>
      <c r="J184" s="20" t="s">
        <v>155</v>
      </c>
      <c r="K184" s="20" t="s">
        <v>853</v>
      </c>
      <c r="L184" s="20" t="s">
        <v>875</v>
      </c>
      <c r="M184" s="20" t="s">
        <v>111</v>
      </c>
      <c r="N184" s="20">
        <v>0</v>
      </c>
      <c r="O184" s="33">
        <v>1.0000000000000001E-5</v>
      </c>
      <c r="P184" s="20" t="s">
        <v>138</v>
      </c>
      <c r="Q184" s="20">
        <v>0</v>
      </c>
      <c r="R184" s="33">
        <v>0.37652099999999999</v>
      </c>
      <c r="S184" s="33" t="e">
        <v>#N/A</v>
      </c>
      <c r="T184" s="33" t="e">
        <v>#N/A</v>
      </c>
      <c r="U184" s="33" t="e">
        <v>#N/A</v>
      </c>
      <c r="V184" s="33" t="e">
        <v>#N/A</v>
      </c>
      <c r="W184" s="33"/>
      <c r="X184" s="20" t="s">
        <v>138</v>
      </c>
      <c r="Y184" s="20" t="s">
        <v>168</v>
      </c>
      <c r="Z184" s="20" t="s">
        <v>339</v>
      </c>
      <c r="AA184" s="20" t="s">
        <v>148</v>
      </c>
      <c r="AB184" s="20">
        <v>37652.1</v>
      </c>
      <c r="AC184" s="20">
        <v>39304</v>
      </c>
      <c r="AD184" s="20" t="s">
        <v>876</v>
      </c>
      <c r="AE184" s="20" t="s">
        <v>115</v>
      </c>
      <c r="AF184" s="20" t="s">
        <v>116</v>
      </c>
      <c r="AG184" s="33" t="s">
        <v>861</v>
      </c>
      <c r="AH184" s="30">
        <v>316253</v>
      </c>
      <c r="AI184" s="30">
        <v>317012.00719999999</v>
      </c>
      <c r="AJ184" s="30">
        <v>317772.83601728</v>
      </c>
      <c r="AK184" s="30">
        <v>318535.49082372145</v>
      </c>
      <c r="AL184" s="30">
        <v>319299.97600169835</v>
      </c>
      <c r="AM184" s="30">
        <v>12</v>
      </c>
      <c r="AN184" s="30">
        <v>12</v>
      </c>
      <c r="AO184" s="30">
        <v>12</v>
      </c>
      <c r="AP184" s="30">
        <v>12</v>
      </c>
      <c r="AQ184" s="30">
        <v>12</v>
      </c>
      <c r="AR184" s="30">
        <v>5</v>
      </c>
      <c r="AS184" s="30">
        <v>5</v>
      </c>
      <c r="AT184" s="30">
        <v>5</v>
      </c>
      <c r="AU184" s="30">
        <v>5</v>
      </c>
      <c r="AV184" s="30">
        <v>5</v>
      </c>
      <c r="AW184" s="30">
        <v>1897.518</v>
      </c>
      <c r="AX184" s="30">
        <v>1902.0720432000001</v>
      </c>
      <c r="AY184" s="30">
        <v>1906.63701610368</v>
      </c>
      <c r="AZ184" s="30">
        <v>1911.2129449423287</v>
      </c>
      <c r="BA184" s="30">
        <v>1915.7998560101901</v>
      </c>
      <c r="BB184" s="30">
        <v>37950.36</v>
      </c>
      <c r="BC184" s="30">
        <v>38041.440863999997</v>
      </c>
      <c r="BD184" s="30">
        <v>38132.740322073601</v>
      </c>
      <c r="BE184" s="30">
        <v>38224.258898846572</v>
      </c>
      <c r="BF184" s="30">
        <v>38315.9971202038</v>
      </c>
      <c r="BG184" s="20" t="s">
        <v>862</v>
      </c>
      <c r="BH184" s="26">
        <v>0</v>
      </c>
      <c r="BI184" s="26">
        <v>0</v>
      </c>
      <c r="BJ184" s="26">
        <v>43.225580177450766</v>
      </c>
      <c r="BK184" s="26">
        <v>43.225580177450766</v>
      </c>
      <c r="BL184" s="26"/>
      <c r="BM184" s="20"/>
      <c r="BN184" s="60">
        <v>43.225580177450766</v>
      </c>
      <c r="BO184" s="20"/>
      <c r="BP184" s="20">
        <v>5</v>
      </c>
      <c r="BQ184" s="20">
        <v>7</v>
      </c>
      <c r="BR184" s="20">
        <v>0</v>
      </c>
      <c r="BS184" s="20">
        <v>12</v>
      </c>
      <c r="BT184" s="20">
        <v>28</v>
      </c>
      <c r="BU184" s="20">
        <v>2</v>
      </c>
      <c r="BV184" s="20">
        <v>0</v>
      </c>
      <c r="BW184" s="20">
        <v>0</v>
      </c>
      <c r="BX184" s="20">
        <v>0</v>
      </c>
      <c r="BY184" s="20">
        <v>0</v>
      </c>
      <c r="BZ184" s="20">
        <v>0</v>
      </c>
      <c r="CA184" s="20" t="s">
        <v>118</v>
      </c>
      <c r="CB184" s="20">
        <v>0</v>
      </c>
      <c r="CC184" s="20">
        <v>0</v>
      </c>
      <c r="CD184" s="20">
        <v>0</v>
      </c>
      <c r="CE184" s="20">
        <v>0</v>
      </c>
      <c r="CF184" s="20">
        <v>0</v>
      </c>
      <c r="CG184" s="20">
        <v>0</v>
      </c>
      <c r="CH184" s="20">
        <v>0</v>
      </c>
      <c r="CI184" s="20">
        <v>0</v>
      </c>
      <c r="CJ184" s="20">
        <v>0</v>
      </c>
      <c r="CK184" s="20"/>
      <c r="CL184" s="1">
        <v>442.69590000000005</v>
      </c>
      <c r="CM184">
        <v>1.1665130449355422E-2</v>
      </c>
      <c r="CN184">
        <v>16668430.296389999</v>
      </c>
      <c r="CO184" s="1">
        <v>439.2166581921752</v>
      </c>
      <c r="CP184" s="1">
        <v>200.47672279856943</v>
      </c>
      <c r="CQ184">
        <v>17185.982074435105</v>
      </c>
      <c r="CS184" s="33">
        <v>0</v>
      </c>
    </row>
    <row r="185" spans="1:97">
      <c r="A185" s="20" t="s">
        <v>123</v>
      </c>
      <c r="B185" s="20" t="s">
        <v>102</v>
      </c>
      <c r="C185" s="20" t="s">
        <v>102</v>
      </c>
      <c r="D185" s="20">
        <v>0</v>
      </c>
      <c r="E185" s="21" t="s">
        <v>767</v>
      </c>
      <c r="F185" s="22" t="s">
        <v>877</v>
      </c>
      <c r="G185" s="41" t="s">
        <v>878</v>
      </c>
      <c r="H185" s="20" t="s">
        <v>153</v>
      </c>
      <c r="I185" s="20" t="s">
        <v>852</v>
      </c>
      <c r="J185" s="20" t="s">
        <v>155</v>
      </c>
      <c r="K185" s="20" t="s">
        <v>853</v>
      </c>
      <c r="L185" s="20" t="s">
        <v>879</v>
      </c>
      <c r="M185" s="20" t="s">
        <v>111</v>
      </c>
      <c r="N185" s="20">
        <v>0</v>
      </c>
      <c r="O185" s="33">
        <v>3.9999999999999998E-6</v>
      </c>
      <c r="P185" s="20" t="s">
        <v>138</v>
      </c>
      <c r="Q185" s="20">
        <v>0</v>
      </c>
      <c r="R185" s="33">
        <v>4.8631000000000001E-2</v>
      </c>
      <c r="S185" s="33" t="e">
        <v>#N/A</v>
      </c>
      <c r="T185" s="33" t="e">
        <v>#N/A</v>
      </c>
      <c r="U185" s="33" t="e">
        <v>#N/A</v>
      </c>
      <c r="V185" s="33" t="e">
        <v>#N/A</v>
      </c>
      <c r="W185" s="33"/>
      <c r="X185" s="20" t="s">
        <v>138</v>
      </c>
      <c r="Y185" s="20" t="s">
        <v>168</v>
      </c>
      <c r="Z185" s="20" t="s">
        <v>339</v>
      </c>
      <c r="AA185" s="20" t="s">
        <v>148</v>
      </c>
      <c r="AB185" s="20">
        <v>12157.8</v>
      </c>
      <c r="AC185" s="20">
        <v>13261</v>
      </c>
      <c r="AD185" s="20">
        <v>0</v>
      </c>
      <c r="AE185" s="20">
        <v>0</v>
      </c>
      <c r="AF185" s="20">
        <v>0</v>
      </c>
      <c r="AG185" s="20" t="e">
        <v>#N/A</v>
      </c>
      <c r="AH185" s="25" t="s">
        <v>118</v>
      </c>
      <c r="AI185" s="25" t="s">
        <v>118</v>
      </c>
      <c r="AJ185" s="25" t="s">
        <v>118</v>
      </c>
      <c r="AK185" s="25" t="s">
        <v>118</v>
      </c>
      <c r="AL185" s="25" t="s">
        <v>118</v>
      </c>
      <c r="AM185" s="25" t="s">
        <v>118</v>
      </c>
      <c r="AN185" s="25" t="s">
        <v>118</v>
      </c>
      <c r="AO185" s="25" t="s">
        <v>118</v>
      </c>
      <c r="AP185" s="25" t="s">
        <v>118</v>
      </c>
      <c r="AQ185" s="25" t="s">
        <v>118</v>
      </c>
      <c r="AR185" s="25" t="s">
        <v>118</v>
      </c>
      <c r="AS185" s="25" t="s">
        <v>118</v>
      </c>
      <c r="AT185" s="25" t="s">
        <v>118</v>
      </c>
      <c r="AU185" s="25" t="s">
        <v>118</v>
      </c>
      <c r="AV185" s="25" t="s">
        <v>118</v>
      </c>
      <c r="AW185" s="25" t="s">
        <v>118</v>
      </c>
      <c r="AX185" s="25" t="s">
        <v>118</v>
      </c>
      <c r="AY185" s="25" t="s">
        <v>118</v>
      </c>
      <c r="AZ185" s="25" t="s">
        <v>118</v>
      </c>
      <c r="BA185" s="25" t="s">
        <v>118</v>
      </c>
      <c r="BB185" s="25" t="s">
        <v>118</v>
      </c>
      <c r="BC185" s="25" t="s">
        <v>118</v>
      </c>
      <c r="BD185" s="25" t="s">
        <v>118</v>
      </c>
      <c r="BE185" s="25" t="s">
        <v>118</v>
      </c>
      <c r="BF185" s="25" t="s">
        <v>118</v>
      </c>
      <c r="BG185" s="20"/>
      <c r="BH185" s="26" t="s">
        <v>118</v>
      </c>
      <c r="BI185" s="26" t="s">
        <v>118</v>
      </c>
      <c r="BJ185" s="26" t="s">
        <v>118</v>
      </c>
      <c r="BK185" s="26" t="s">
        <v>118</v>
      </c>
      <c r="BL185" s="26"/>
      <c r="BM185" s="20"/>
      <c r="BN185" s="60">
        <v>0</v>
      </c>
      <c r="BO185" s="20"/>
      <c r="BP185" s="20">
        <v>3.5</v>
      </c>
      <c r="BQ185" s="20">
        <v>6</v>
      </c>
      <c r="BR185" s="20">
        <v>0</v>
      </c>
      <c r="BS185" s="20">
        <v>1</v>
      </c>
      <c r="BT185" s="20">
        <v>4</v>
      </c>
      <c r="BU185" s="20">
        <v>0</v>
      </c>
      <c r="BV185" s="20">
        <v>0</v>
      </c>
      <c r="BW185" s="20">
        <v>0</v>
      </c>
      <c r="BX185" s="20">
        <v>0</v>
      </c>
      <c r="BY185" s="20">
        <v>0</v>
      </c>
      <c r="BZ185" s="20">
        <v>0</v>
      </c>
      <c r="CA185" s="20" t="s">
        <v>118</v>
      </c>
      <c r="CB185" s="20">
        <v>0</v>
      </c>
      <c r="CC185" s="20">
        <v>0</v>
      </c>
      <c r="CD185" s="20">
        <v>0</v>
      </c>
      <c r="CE185" s="20">
        <v>0</v>
      </c>
      <c r="CF185" s="20">
        <v>0</v>
      </c>
      <c r="CG185" s="20">
        <v>0</v>
      </c>
      <c r="CH185" s="20">
        <v>0</v>
      </c>
      <c r="CI185" s="20">
        <v>0</v>
      </c>
      <c r="CJ185" s="20">
        <v>0</v>
      </c>
      <c r="CK185" s="20"/>
      <c r="CL185" s="1">
        <v>177.07836</v>
      </c>
      <c r="CM185" t="e">
        <v>#VALUE!</v>
      </c>
      <c r="CN185">
        <v>2152874.4312900002</v>
      </c>
      <c r="CO185" s="1" t="e">
        <v>#VALUE!</v>
      </c>
      <c r="CP185" s="1" t="e">
        <v>#VALUE!</v>
      </c>
      <c r="CQ185" t="e">
        <v>#VALUE!</v>
      </c>
      <c r="CS185" s="33">
        <v>0</v>
      </c>
    </row>
    <row r="186" spans="1:97">
      <c r="A186" s="20" t="s">
        <v>102</v>
      </c>
      <c r="B186" s="20" t="s">
        <v>123</v>
      </c>
      <c r="C186" s="20" t="s">
        <v>102</v>
      </c>
      <c r="D186" s="20">
        <v>0</v>
      </c>
      <c r="E186" s="21" t="s">
        <v>767</v>
      </c>
      <c r="F186" s="22" t="s">
        <v>880</v>
      </c>
      <c r="G186" s="41" t="s">
        <v>881</v>
      </c>
      <c r="H186" s="20" t="s">
        <v>118</v>
      </c>
      <c r="I186" s="20" t="s">
        <v>118</v>
      </c>
      <c r="J186" s="20" t="s">
        <v>118</v>
      </c>
      <c r="K186" s="20" t="s">
        <v>118</v>
      </c>
      <c r="L186" s="20" t="s">
        <v>118</v>
      </c>
      <c r="M186" s="20" t="s">
        <v>118</v>
      </c>
      <c r="N186" s="24" t="s">
        <v>118</v>
      </c>
      <c r="O186" s="70" t="s">
        <v>118</v>
      </c>
      <c r="P186" s="24"/>
      <c r="Q186" s="24" t="s">
        <v>118</v>
      </c>
      <c r="R186" s="70" t="s">
        <v>118</v>
      </c>
      <c r="S186" s="33" t="s">
        <v>1222</v>
      </c>
      <c r="T186" s="33">
        <v>19.309999999999999</v>
      </c>
      <c r="U186" s="33">
        <v>0.15</v>
      </c>
      <c r="V186" s="33" t="e">
        <v>#VALUE!</v>
      </c>
      <c r="W186" s="33"/>
      <c r="X186" s="24"/>
      <c r="Y186" s="20" t="s">
        <v>118</v>
      </c>
      <c r="Z186" s="20" t="s">
        <v>118</v>
      </c>
      <c r="AA186" s="20" t="s">
        <v>118</v>
      </c>
      <c r="AB186" s="20" t="s">
        <v>118</v>
      </c>
      <c r="AC186" s="20" t="s">
        <v>118</v>
      </c>
      <c r="AD186" s="20" t="s">
        <v>882</v>
      </c>
      <c r="AE186" s="20" t="s">
        <v>115</v>
      </c>
      <c r="AF186" s="20" t="s">
        <v>116</v>
      </c>
      <c r="AG186" s="20" t="e">
        <v>#N/A</v>
      </c>
      <c r="AH186" s="25">
        <v>0</v>
      </c>
      <c r="AI186" s="25">
        <v>0</v>
      </c>
      <c r="AJ186" s="25">
        <v>0</v>
      </c>
      <c r="AK186" s="25">
        <v>0</v>
      </c>
      <c r="AL186" s="25">
        <v>0</v>
      </c>
      <c r="AM186" s="25">
        <v>12</v>
      </c>
      <c r="AN186" s="25">
        <v>12</v>
      </c>
      <c r="AO186" s="25">
        <v>12</v>
      </c>
      <c r="AP186" s="25">
        <v>12</v>
      </c>
      <c r="AQ186" s="25">
        <v>12</v>
      </c>
      <c r="AR186" s="25">
        <v>5</v>
      </c>
      <c r="AS186" s="25">
        <v>5</v>
      </c>
      <c r="AT186" s="25">
        <v>5</v>
      </c>
      <c r="AU186" s="25">
        <v>5</v>
      </c>
      <c r="AV186" s="25">
        <v>5</v>
      </c>
      <c r="AW186" s="25">
        <v>0</v>
      </c>
      <c r="AX186" s="25">
        <v>0</v>
      </c>
      <c r="AY186" s="25">
        <v>0</v>
      </c>
      <c r="AZ186" s="25">
        <v>0</v>
      </c>
      <c r="BA186" s="25">
        <v>0</v>
      </c>
      <c r="BB186" s="25">
        <v>0</v>
      </c>
      <c r="BC186" s="25">
        <v>0</v>
      </c>
      <c r="BD186" s="25">
        <v>0</v>
      </c>
      <c r="BE186" s="25">
        <v>0</v>
      </c>
      <c r="BF186" s="25">
        <v>0</v>
      </c>
      <c r="BG186" s="20"/>
      <c r="BH186" s="26">
        <v>0</v>
      </c>
      <c r="BI186" s="26">
        <v>0</v>
      </c>
      <c r="BJ186" s="26">
        <v>3.6691480848301232</v>
      </c>
      <c r="BK186" s="26">
        <v>3.6691480848301232</v>
      </c>
      <c r="BL186" s="26"/>
      <c r="BM186" s="20"/>
      <c r="BN186" s="60">
        <v>3.6691480848301232</v>
      </c>
      <c r="BO186" s="20"/>
      <c r="BP186" s="20">
        <v>3.5</v>
      </c>
      <c r="BQ186" s="20">
        <v>6</v>
      </c>
      <c r="BR186" s="20">
        <v>0</v>
      </c>
      <c r="BS186" s="20">
        <v>1</v>
      </c>
      <c r="BT186" s="20">
        <v>4</v>
      </c>
      <c r="BU186" s="20">
        <v>0</v>
      </c>
      <c r="BV186" s="20">
        <v>0</v>
      </c>
      <c r="BW186" s="20">
        <v>0</v>
      </c>
      <c r="BX186" s="20">
        <v>0</v>
      </c>
      <c r="BY186" s="20">
        <v>0</v>
      </c>
      <c r="BZ186" s="20">
        <v>0</v>
      </c>
      <c r="CA186" s="20" t="s">
        <v>118</v>
      </c>
      <c r="CB186" s="20">
        <v>0</v>
      </c>
      <c r="CC186" s="20">
        <v>0</v>
      </c>
      <c r="CD186" s="20">
        <v>0</v>
      </c>
      <c r="CE186" s="20">
        <v>0</v>
      </c>
      <c r="CF186" s="20">
        <v>0</v>
      </c>
      <c r="CG186" s="20">
        <v>0</v>
      </c>
      <c r="CH186" s="20">
        <v>0</v>
      </c>
      <c r="CI186" s="20">
        <v>0</v>
      </c>
      <c r="CJ186" s="20">
        <v>0</v>
      </c>
      <c r="CK186" s="20"/>
      <c r="CL186" s="1" t="e">
        <v>#VALUE!</v>
      </c>
      <c r="CM186" t="e">
        <v>#VALUE!</v>
      </c>
      <c r="CN186" t="e">
        <v>#VALUE!</v>
      </c>
      <c r="CO186" s="1" t="e">
        <v>#VALUE!</v>
      </c>
      <c r="CP186" s="1" t="e">
        <v>#VALUE!</v>
      </c>
      <c r="CQ186" t="e">
        <v>#VALUE!</v>
      </c>
      <c r="CS186" s="33">
        <v>0</v>
      </c>
    </row>
    <row r="187" spans="1:97">
      <c r="A187" s="20" t="s">
        <v>102</v>
      </c>
      <c r="B187" s="20" t="s">
        <v>102</v>
      </c>
      <c r="C187" s="20" t="s">
        <v>102</v>
      </c>
      <c r="D187" s="20">
        <v>0</v>
      </c>
      <c r="E187" s="21" t="s">
        <v>767</v>
      </c>
      <c r="F187" s="22" t="s">
        <v>883</v>
      </c>
      <c r="G187" s="27" t="s">
        <v>884</v>
      </c>
      <c r="H187" s="20" t="s">
        <v>523</v>
      </c>
      <c r="I187" s="20" t="s">
        <v>852</v>
      </c>
      <c r="J187" s="20" t="s">
        <v>155</v>
      </c>
      <c r="K187" s="20" t="s">
        <v>853</v>
      </c>
      <c r="L187" s="20" t="s">
        <v>859</v>
      </c>
      <c r="M187" s="20" t="s">
        <v>111</v>
      </c>
      <c r="N187" s="20">
        <v>0</v>
      </c>
      <c r="O187" s="33">
        <v>5.8E-5</v>
      </c>
      <c r="P187" s="20" t="s">
        <v>138</v>
      </c>
      <c r="Q187" s="20">
        <v>0</v>
      </c>
      <c r="R187" s="33">
        <v>0.74904700000000002</v>
      </c>
      <c r="S187" s="33">
        <v>0</v>
      </c>
      <c r="T187" s="33">
        <v>0</v>
      </c>
      <c r="U187" s="33">
        <v>0</v>
      </c>
      <c r="V187" s="33" t="b">
        <v>0</v>
      </c>
      <c r="W187" s="33"/>
      <c r="X187" s="20" t="s">
        <v>138</v>
      </c>
      <c r="Y187" s="20" t="s">
        <v>168</v>
      </c>
      <c r="Z187" s="20" t="s">
        <v>339</v>
      </c>
      <c r="AA187" s="20" t="s">
        <v>148</v>
      </c>
      <c r="AB187" s="20">
        <v>12914.6</v>
      </c>
      <c r="AC187" s="20">
        <v>12868</v>
      </c>
      <c r="AD187" s="20" t="s">
        <v>884</v>
      </c>
      <c r="AE187" s="20" t="s">
        <v>127</v>
      </c>
      <c r="AF187" s="20" t="s">
        <v>276</v>
      </c>
      <c r="AG187" s="33" t="s">
        <v>885</v>
      </c>
      <c r="AH187" s="30">
        <v>1532039</v>
      </c>
      <c r="AI187" s="30">
        <v>1562679.78</v>
      </c>
      <c r="AJ187" s="30">
        <v>1593933.3756000001</v>
      </c>
      <c r="AK187" s="30">
        <v>1625812.0431120002</v>
      </c>
      <c r="AL187" s="30">
        <v>1658328.2839742403</v>
      </c>
      <c r="AM187" s="30">
        <v>16</v>
      </c>
      <c r="AN187" s="30">
        <v>16</v>
      </c>
      <c r="AO187" s="30">
        <v>16</v>
      </c>
      <c r="AP187" s="30">
        <v>16</v>
      </c>
      <c r="AQ187" s="30">
        <v>16</v>
      </c>
      <c r="AR187" s="30">
        <v>36</v>
      </c>
      <c r="AS187" s="30">
        <v>36</v>
      </c>
      <c r="AT187" s="30">
        <v>36</v>
      </c>
      <c r="AU187" s="30">
        <v>36</v>
      </c>
      <c r="AV187" s="30">
        <v>36</v>
      </c>
      <c r="AW187" s="30">
        <v>88245.446400000001</v>
      </c>
      <c r="AX187" s="30">
        <v>90010.355328000005</v>
      </c>
      <c r="AY187" s="30">
        <v>91810.562434560008</v>
      </c>
      <c r="AZ187" s="30">
        <v>93646.773683251216</v>
      </c>
      <c r="BA187" s="30">
        <v>95519.709156916244</v>
      </c>
      <c r="BB187" s="30">
        <v>245126.24</v>
      </c>
      <c r="BC187" s="30">
        <v>250028.7648</v>
      </c>
      <c r="BD187" s="30">
        <v>255029.34009600003</v>
      </c>
      <c r="BE187" s="30">
        <v>260129.92689792003</v>
      </c>
      <c r="BF187" s="30">
        <v>265332.52543587843</v>
      </c>
      <c r="BG187" s="20" t="s">
        <v>886</v>
      </c>
      <c r="BH187" s="26">
        <v>0</v>
      </c>
      <c r="BI187" s="26">
        <v>0</v>
      </c>
      <c r="BJ187" s="26">
        <v>18.018137916576499</v>
      </c>
      <c r="BK187" s="26">
        <v>18.018137916576499</v>
      </c>
      <c r="BL187" s="26"/>
      <c r="BM187" s="20"/>
      <c r="BN187" s="60">
        <v>18.018137916576499</v>
      </c>
      <c r="BO187" s="20"/>
      <c r="BP187" s="20">
        <v>3.5</v>
      </c>
      <c r="BQ187" s="20">
        <v>6</v>
      </c>
      <c r="BR187" s="20">
        <v>0</v>
      </c>
      <c r="BS187" s="20">
        <v>1</v>
      </c>
      <c r="BT187" s="20">
        <v>4</v>
      </c>
      <c r="BU187" s="20">
        <v>0</v>
      </c>
      <c r="BV187" s="20">
        <v>0</v>
      </c>
      <c r="BW187" s="20">
        <v>0</v>
      </c>
      <c r="BX187" s="20">
        <v>0</v>
      </c>
      <c r="BY187" s="20">
        <v>0</v>
      </c>
      <c r="BZ187" s="20">
        <v>0</v>
      </c>
      <c r="CA187" s="20" t="s">
        <v>118</v>
      </c>
      <c r="CB187" s="20">
        <v>0</v>
      </c>
      <c r="CC187" s="20">
        <v>0</v>
      </c>
      <c r="CD187" s="20">
        <v>0</v>
      </c>
      <c r="CE187" s="20">
        <v>0</v>
      </c>
      <c r="CF187" s="20">
        <v>0</v>
      </c>
      <c r="CG187" s="20">
        <v>0</v>
      </c>
      <c r="CH187" s="20">
        <v>0</v>
      </c>
      <c r="CI187" s="20">
        <v>0</v>
      </c>
      <c r="CJ187" s="20">
        <v>0</v>
      </c>
      <c r="CK187" s="20"/>
      <c r="CL187" s="1">
        <v>2567.6362199999999</v>
      </c>
      <c r="CM187">
        <v>1.047475056118023E-2</v>
      </c>
      <c r="CN187">
        <v>33160003.580730002</v>
      </c>
      <c r="CO187" s="1">
        <v>135.27724971724774</v>
      </c>
      <c r="CP187" s="1">
        <v>61.74615462934343</v>
      </c>
      <c r="CQ187">
        <v>5894.761337628096</v>
      </c>
      <c r="CS187" s="33">
        <v>0</v>
      </c>
    </row>
    <row r="188" spans="1:97">
      <c r="A188" s="20" t="s">
        <v>102</v>
      </c>
      <c r="B188" s="20" t="s">
        <v>102</v>
      </c>
      <c r="C188" s="20" t="s">
        <v>102</v>
      </c>
      <c r="D188" s="20">
        <v>0</v>
      </c>
      <c r="E188" s="21" t="s">
        <v>767</v>
      </c>
      <c r="F188" s="22" t="s">
        <v>887</v>
      </c>
      <c r="G188" s="27" t="s">
        <v>888</v>
      </c>
      <c r="H188" s="20" t="s">
        <v>523</v>
      </c>
      <c r="I188" s="20" t="s">
        <v>852</v>
      </c>
      <c r="J188" s="20" t="s">
        <v>155</v>
      </c>
      <c r="K188" s="20" t="s">
        <v>853</v>
      </c>
      <c r="L188" s="20" t="s">
        <v>889</v>
      </c>
      <c r="M188" s="20" t="s">
        <v>111</v>
      </c>
      <c r="N188" s="20">
        <v>0</v>
      </c>
      <c r="O188" s="33">
        <v>4.5000000000000003E-5</v>
      </c>
      <c r="P188" s="20" t="s">
        <v>138</v>
      </c>
      <c r="Q188" s="20">
        <v>0</v>
      </c>
      <c r="R188" s="33">
        <v>0.24534600000000001</v>
      </c>
      <c r="S188" s="33">
        <v>0</v>
      </c>
      <c r="T188" s="33">
        <v>0</v>
      </c>
      <c r="U188" s="33">
        <v>0</v>
      </c>
      <c r="V188" s="33" t="b">
        <v>0</v>
      </c>
      <c r="W188" s="33"/>
      <c r="X188" s="20" t="s">
        <v>138</v>
      </c>
      <c r="Y188" s="20" t="s">
        <v>168</v>
      </c>
      <c r="Z188" s="20" t="s">
        <v>339</v>
      </c>
      <c r="AA188" s="20" t="s">
        <v>148</v>
      </c>
      <c r="AB188" s="20">
        <v>5452.13</v>
      </c>
      <c r="AC188" s="20">
        <v>5512</v>
      </c>
      <c r="AD188" s="20" t="s">
        <v>888</v>
      </c>
      <c r="AE188" s="20" t="s">
        <v>127</v>
      </c>
      <c r="AF188" s="20" t="s">
        <v>276</v>
      </c>
      <c r="AG188" s="33" t="s">
        <v>885</v>
      </c>
      <c r="AH188" s="30">
        <v>1532039</v>
      </c>
      <c r="AI188" s="30">
        <v>1562679.78</v>
      </c>
      <c r="AJ188" s="30">
        <v>1593933.3756000001</v>
      </c>
      <c r="AK188" s="30">
        <v>1625812.0431120002</v>
      </c>
      <c r="AL188" s="30">
        <v>1658328.2839742403</v>
      </c>
      <c r="AM188" s="30">
        <v>32</v>
      </c>
      <c r="AN188" s="30">
        <v>32</v>
      </c>
      <c r="AO188" s="30">
        <v>32</v>
      </c>
      <c r="AP188" s="30">
        <v>32</v>
      </c>
      <c r="AQ188" s="30">
        <v>32</v>
      </c>
      <c r="AR188" s="30">
        <v>36</v>
      </c>
      <c r="AS188" s="30">
        <v>36</v>
      </c>
      <c r="AT188" s="30">
        <v>36</v>
      </c>
      <c r="AU188" s="30">
        <v>36</v>
      </c>
      <c r="AV188" s="30">
        <v>36</v>
      </c>
      <c r="AW188" s="30">
        <v>176490.8928</v>
      </c>
      <c r="AX188" s="30">
        <v>180020.71065600001</v>
      </c>
      <c r="AY188" s="30">
        <v>183621.12486912002</v>
      </c>
      <c r="AZ188" s="30">
        <v>187293.54736650243</v>
      </c>
      <c r="BA188" s="30">
        <v>191039.41831383249</v>
      </c>
      <c r="BB188" s="30">
        <v>490252.48</v>
      </c>
      <c r="BC188" s="30">
        <v>500057.52960000001</v>
      </c>
      <c r="BD188" s="30">
        <v>510058.68019200006</v>
      </c>
      <c r="BE188" s="30">
        <v>520259.85379584006</v>
      </c>
      <c r="BF188" s="30">
        <v>530665.05087175686</v>
      </c>
      <c r="BG188" s="20" t="s">
        <v>886</v>
      </c>
      <c r="BH188" s="26">
        <v>0</v>
      </c>
      <c r="BI188" s="26">
        <v>0</v>
      </c>
      <c r="BJ188" s="26">
        <v>48.812773628543603</v>
      </c>
      <c r="BK188" s="26">
        <v>48.812773628543603</v>
      </c>
      <c r="BL188" s="26"/>
      <c r="BM188" s="20"/>
      <c r="BN188" s="60">
        <v>48.812773628543603</v>
      </c>
      <c r="BO188" s="20"/>
      <c r="BP188" s="20">
        <v>3.5</v>
      </c>
      <c r="BQ188" s="20">
        <v>6</v>
      </c>
      <c r="BR188" s="20">
        <v>0</v>
      </c>
      <c r="BS188" s="20">
        <v>1</v>
      </c>
      <c r="BT188" s="20">
        <v>4</v>
      </c>
      <c r="BU188" s="20">
        <v>0</v>
      </c>
      <c r="BV188" s="20">
        <v>0</v>
      </c>
      <c r="BW188" s="20">
        <v>0</v>
      </c>
      <c r="BX188" s="20">
        <v>0</v>
      </c>
      <c r="BY188" s="20">
        <v>0</v>
      </c>
      <c r="BZ188" s="20">
        <v>0</v>
      </c>
      <c r="CA188" s="20" t="s">
        <v>118</v>
      </c>
      <c r="CB188" s="20">
        <v>0</v>
      </c>
      <c r="CC188" s="20">
        <v>0</v>
      </c>
      <c r="CD188" s="20">
        <v>0</v>
      </c>
      <c r="CE188" s="20">
        <v>0</v>
      </c>
      <c r="CF188" s="20">
        <v>0</v>
      </c>
      <c r="CG188" s="20">
        <v>0</v>
      </c>
      <c r="CH188" s="20">
        <v>0</v>
      </c>
      <c r="CI188" s="20">
        <v>0</v>
      </c>
      <c r="CJ188" s="20">
        <v>0</v>
      </c>
      <c r="CK188" s="20"/>
      <c r="CL188" s="1">
        <v>1992.1315500000001</v>
      </c>
      <c r="CM188">
        <v>4.0634808211475037E-3</v>
      </c>
      <c r="CN188">
        <v>10861366.82814</v>
      </c>
      <c r="CO188" s="1">
        <v>22.154639234339008</v>
      </c>
      <c r="CP188" s="1">
        <v>10.112297395017196</v>
      </c>
      <c r="CQ188">
        <v>2488.5800721366618</v>
      </c>
      <c r="CS188" s="33">
        <v>0</v>
      </c>
    </row>
    <row r="189" spans="1:97">
      <c r="A189" s="20" t="s">
        <v>123</v>
      </c>
      <c r="B189" s="20" t="s">
        <v>102</v>
      </c>
      <c r="C189" s="20" t="s">
        <v>102</v>
      </c>
      <c r="D189" s="20">
        <v>0</v>
      </c>
      <c r="E189" s="21" t="s">
        <v>767</v>
      </c>
      <c r="F189" s="22" t="s">
        <v>890</v>
      </c>
      <c r="G189" s="27" t="s">
        <v>891</v>
      </c>
      <c r="H189" s="20" t="s">
        <v>153</v>
      </c>
      <c r="I189" s="20" t="s">
        <v>852</v>
      </c>
      <c r="J189" s="20" t="s">
        <v>155</v>
      </c>
      <c r="K189" s="20" t="s">
        <v>853</v>
      </c>
      <c r="L189" s="20" t="s">
        <v>892</v>
      </c>
      <c r="M189" s="20" t="s">
        <v>111</v>
      </c>
      <c r="N189" s="20">
        <v>0</v>
      </c>
      <c r="O189" s="33">
        <v>2.5000000000000001E-5</v>
      </c>
      <c r="P189" s="20" t="s">
        <v>138</v>
      </c>
      <c r="Q189" s="20">
        <v>0</v>
      </c>
      <c r="R189" s="33">
        <v>6.6982E-2</v>
      </c>
      <c r="S189" s="33" t="e">
        <v>#N/A</v>
      </c>
      <c r="T189" s="33" t="e">
        <v>#N/A</v>
      </c>
      <c r="U189" s="33" t="e">
        <v>#N/A</v>
      </c>
      <c r="V189" s="33" t="e">
        <v>#N/A</v>
      </c>
      <c r="W189" s="33"/>
      <c r="X189" s="20" t="s">
        <v>138</v>
      </c>
      <c r="Y189" s="20" t="s">
        <v>168</v>
      </c>
      <c r="Z189" s="20" t="s">
        <v>339</v>
      </c>
      <c r="AA189" s="20" t="s">
        <v>148</v>
      </c>
      <c r="AB189" s="20">
        <v>2679.28</v>
      </c>
      <c r="AC189" s="20">
        <v>2686</v>
      </c>
      <c r="AD189" s="20">
        <v>0</v>
      </c>
      <c r="AE189" s="20">
        <v>0</v>
      </c>
      <c r="AF189" s="20">
        <v>0</v>
      </c>
      <c r="AG189" s="33" t="s">
        <v>885</v>
      </c>
      <c r="AH189" s="30">
        <v>1532039</v>
      </c>
      <c r="AI189" s="30">
        <v>1562679.78</v>
      </c>
      <c r="AJ189" s="30">
        <v>1593933.3756000001</v>
      </c>
      <c r="AK189" s="30">
        <v>1625812.0431120002</v>
      </c>
      <c r="AL189" s="30">
        <v>1658328.2839742403</v>
      </c>
      <c r="AM189" s="30">
        <v>32</v>
      </c>
      <c r="AN189" s="30">
        <v>32</v>
      </c>
      <c r="AO189" s="30">
        <v>32</v>
      </c>
      <c r="AP189" s="30">
        <v>32</v>
      </c>
      <c r="AQ189" s="30">
        <v>32</v>
      </c>
      <c r="AR189" s="30">
        <v>36</v>
      </c>
      <c r="AS189" s="30">
        <v>36</v>
      </c>
      <c r="AT189" s="30">
        <v>36</v>
      </c>
      <c r="AU189" s="30">
        <v>36</v>
      </c>
      <c r="AV189" s="30">
        <v>36</v>
      </c>
      <c r="AW189" s="30">
        <v>176490.8928</v>
      </c>
      <c r="AX189" s="30">
        <v>180020.71065600001</v>
      </c>
      <c r="AY189" s="30">
        <v>183621.12486912002</v>
      </c>
      <c r="AZ189" s="30">
        <v>187293.54736650243</v>
      </c>
      <c r="BA189" s="30">
        <v>191039.41831383249</v>
      </c>
      <c r="BB189" s="30">
        <v>490252.48</v>
      </c>
      <c r="BC189" s="30">
        <v>500057.52960000001</v>
      </c>
      <c r="BD189" s="30">
        <v>510058.68019200006</v>
      </c>
      <c r="BE189" s="30">
        <v>520259.85379584006</v>
      </c>
      <c r="BF189" s="30">
        <v>530665.05087175686</v>
      </c>
      <c r="BG189" s="20" t="s">
        <v>886</v>
      </c>
      <c r="BH189" s="26" t="s">
        <v>118</v>
      </c>
      <c r="BI189" s="26" t="s">
        <v>118</v>
      </c>
      <c r="BJ189" s="26" t="s">
        <v>118</v>
      </c>
      <c r="BK189" s="26" t="s">
        <v>118</v>
      </c>
      <c r="BL189" s="26"/>
      <c r="BM189" s="20"/>
      <c r="BN189" s="60">
        <v>0</v>
      </c>
      <c r="BO189" s="20"/>
      <c r="BP189" s="20">
        <v>3.5</v>
      </c>
      <c r="BQ189" s="20">
        <v>6</v>
      </c>
      <c r="BR189" s="20">
        <v>0</v>
      </c>
      <c r="BS189" s="20">
        <v>1</v>
      </c>
      <c r="BT189" s="20">
        <v>4</v>
      </c>
      <c r="BU189" s="20">
        <v>0</v>
      </c>
      <c r="BV189" s="20">
        <v>0</v>
      </c>
      <c r="BW189" s="20">
        <v>0</v>
      </c>
      <c r="BX189" s="20">
        <v>0</v>
      </c>
      <c r="BY189" s="20">
        <v>0</v>
      </c>
      <c r="BZ189" s="20">
        <v>0</v>
      </c>
      <c r="CA189" s="20" t="s">
        <v>118</v>
      </c>
      <c r="CB189" s="20">
        <v>0</v>
      </c>
      <c r="CC189" s="20">
        <v>0</v>
      </c>
      <c r="CD189" s="20">
        <v>0</v>
      </c>
      <c r="CE189" s="20">
        <v>0</v>
      </c>
      <c r="CF189" s="20">
        <v>0</v>
      </c>
      <c r="CG189" s="20">
        <v>0</v>
      </c>
      <c r="CH189" s="20">
        <v>0</v>
      </c>
      <c r="CI189" s="20">
        <v>0</v>
      </c>
      <c r="CJ189" s="20">
        <v>0</v>
      </c>
      <c r="CK189" s="20"/>
      <c r="CL189" s="1">
        <v>1106.73975</v>
      </c>
      <c r="CM189">
        <v>2.2574893450819462E-3</v>
      </c>
      <c r="CN189">
        <v>2965265.6773799998</v>
      </c>
      <c r="CO189" s="1">
        <v>6.0484460524911574</v>
      </c>
      <c r="CP189" s="1">
        <v>2.7607619611203846</v>
      </c>
      <c r="CQ189">
        <v>1222.9346584225716</v>
      </c>
      <c r="CS189" s="33">
        <v>0</v>
      </c>
    </row>
    <row r="190" spans="1:97">
      <c r="A190" s="20" t="s">
        <v>102</v>
      </c>
      <c r="B190" s="20" t="s">
        <v>123</v>
      </c>
      <c r="C190" s="20" t="s">
        <v>102</v>
      </c>
      <c r="D190" s="20">
        <v>0</v>
      </c>
      <c r="E190" s="21" t="s">
        <v>767</v>
      </c>
      <c r="F190" s="22" t="s">
        <v>893</v>
      </c>
      <c r="G190" s="27" t="s">
        <v>894</v>
      </c>
      <c r="H190" s="20" t="s">
        <v>118</v>
      </c>
      <c r="I190" s="20" t="s">
        <v>118</v>
      </c>
      <c r="J190" s="20" t="s">
        <v>118</v>
      </c>
      <c r="K190" s="20" t="s">
        <v>118</v>
      </c>
      <c r="L190" s="20" t="s">
        <v>118</v>
      </c>
      <c r="M190" s="20" t="s">
        <v>118</v>
      </c>
      <c r="N190" s="24" t="s">
        <v>118</v>
      </c>
      <c r="O190" s="70" t="s">
        <v>118</v>
      </c>
      <c r="P190" s="24"/>
      <c r="Q190" s="24" t="s">
        <v>118</v>
      </c>
      <c r="R190" s="70" t="s">
        <v>118</v>
      </c>
      <c r="S190" s="33">
        <v>0</v>
      </c>
      <c r="T190" s="33">
        <v>0</v>
      </c>
      <c r="U190" s="33">
        <v>0</v>
      </c>
      <c r="V190" s="33" t="e">
        <v>#VALUE!</v>
      </c>
      <c r="W190" s="33"/>
      <c r="X190" s="24"/>
      <c r="Y190" s="20" t="s">
        <v>118</v>
      </c>
      <c r="Z190" s="20" t="s">
        <v>118</v>
      </c>
      <c r="AA190" s="20" t="s">
        <v>118</v>
      </c>
      <c r="AB190" s="20" t="s">
        <v>118</v>
      </c>
      <c r="AC190" s="20" t="s">
        <v>118</v>
      </c>
      <c r="AD190" s="20" t="s">
        <v>894</v>
      </c>
      <c r="AE190" s="20" t="s">
        <v>127</v>
      </c>
      <c r="AF190" s="20" t="s">
        <v>276</v>
      </c>
      <c r="AG190" s="33" t="s">
        <v>885</v>
      </c>
      <c r="AH190" s="30">
        <v>1532039</v>
      </c>
      <c r="AI190" s="30">
        <v>1562679.78</v>
      </c>
      <c r="AJ190" s="30">
        <v>1593933.3756000001</v>
      </c>
      <c r="AK190" s="30">
        <v>1625812.0431120002</v>
      </c>
      <c r="AL190" s="30">
        <v>1658328.2839742403</v>
      </c>
      <c r="AM190" s="30">
        <v>24</v>
      </c>
      <c r="AN190" s="30">
        <v>24</v>
      </c>
      <c r="AO190" s="30">
        <v>24</v>
      </c>
      <c r="AP190" s="30">
        <v>24</v>
      </c>
      <c r="AQ190" s="30">
        <v>24</v>
      </c>
      <c r="AR190" s="30">
        <v>36</v>
      </c>
      <c r="AS190" s="30">
        <v>36</v>
      </c>
      <c r="AT190" s="30">
        <v>36</v>
      </c>
      <c r="AU190" s="30">
        <v>36</v>
      </c>
      <c r="AV190" s="30">
        <v>36</v>
      </c>
      <c r="AW190" s="30">
        <v>132368.16959999999</v>
      </c>
      <c r="AX190" s="30">
        <v>135015.53299200002</v>
      </c>
      <c r="AY190" s="30">
        <v>137715.84365184003</v>
      </c>
      <c r="AZ190" s="30">
        <v>140470.16052487682</v>
      </c>
      <c r="BA190" s="30">
        <v>143279.56373537437</v>
      </c>
      <c r="BB190" s="30">
        <v>367689.36</v>
      </c>
      <c r="BC190" s="30">
        <v>375043.14720000001</v>
      </c>
      <c r="BD190" s="30">
        <v>382544.010144</v>
      </c>
      <c r="BE190" s="30">
        <v>390194.89034688001</v>
      </c>
      <c r="BF190" s="30">
        <v>397998.78815381764</v>
      </c>
      <c r="BG190" s="20" t="s">
        <v>886</v>
      </c>
      <c r="BH190" s="26">
        <v>0</v>
      </c>
      <c r="BI190" s="26">
        <v>0</v>
      </c>
      <c r="BJ190" s="26">
        <v>79.607409340510713</v>
      </c>
      <c r="BK190" s="26">
        <v>79.607409340510713</v>
      </c>
      <c r="BL190" s="26"/>
      <c r="BM190" s="20"/>
      <c r="BN190" s="60">
        <v>79.607409340510713</v>
      </c>
      <c r="BO190" s="20"/>
      <c r="BP190" s="20">
        <v>3.5</v>
      </c>
      <c r="BQ190" s="20">
        <v>6</v>
      </c>
      <c r="BR190" s="20">
        <v>0</v>
      </c>
      <c r="BS190" s="20">
        <v>1</v>
      </c>
      <c r="BT190" s="20">
        <v>4</v>
      </c>
      <c r="BU190" s="20">
        <v>0</v>
      </c>
      <c r="BV190" s="20">
        <v>0</v>
      </c>
      <c r="BW190" s="20">
        <v>0</v>
      </c>
      <c r="BX190" s="20">
        <v>0</v>
      </c>
      <c r="BY190" s="20">
        <v>0</v>
      </c>
      <c r="BZ190" s="20">
        <v>0</v>
      </c>
      <c r="CA190" s="20" t="s">
        <v>118</v>
      </c>
      <c r="CB190" s="20">
        <v>0</v>
      </c>
      <c r="CC190" s="20">
        <v>0</v>
      </c>
      <c r="CD190" s="20">
        <v>0</v>
      </c>
      <c r="CE190" s="20">
        <v>0</v>
      </c>
      <c r="CF190" s="20">
        <v>0</v>
      </c>
      <c r="CG190" s="20">
        <v>0</v>
      </c>
      <c r="CH190" s="20">
        <v>0</v>
      </c>
      <c r="CI190" s="20">
        <v>0</v>
      </c>
      <c r="CJ190" s="20">
        <v>0</v>
      </c>
      <c r="CK190" s="20"/>
      <c r="CL190" s="1" t="e">
        <v>#VALUE!</v>
      </c>
      <c r="CM190" t="e">
        <v>#VALUE!</v>
      </c>
      <c r="CN190" t="e">
        <v>#VALUE!</v>
      </c>
      <c r="CO190" s="1" t="e">
        <v>#VALUE!</v>
      </c>
      <c r="CP190" s="1" t="e">
        <v>#VALUE!</v>
      </c>
      <c r="CQ190" t="e">
        <v>#VALUE!</v>
      </c>
      <c r="CS190" s="33">
        <v>0</v>
      </c>
    </row>
    <row r="191" spans="1:97">
      <c r="A191" s="20" t="s">
        <v>102</v>
      </c>
      <c r="B191" s="20" t="s">
        <v>123</v>
      </c>
      <c r="C191" s="20" t="s">
        <v>102</v>
      </c>
      <c r="D191" s="20">
        <v>0</v>
      </c>
      <c r="E191" s="21" t="s">
        <v>767</v>
      </c>
      <c r="F191" s="22" t="s">
        <v>895</v>
      </c>
      <c r="G191" s="27" t="s">
        <v>896</v>
      </c>
      <c r="H191" s="20" t="s">
        <v>118</v>
      </c>
      <c r="I191" s="20" t="s">
        <v>118</v>
      </c>
      <c r="J191" s="20" t="s">
        <v>118</v>
      </c>
      <c r="K191" s="20" t="s">
        <v>118</v>
      </c>
      <c r="L191" s="20" t="s">
        <v>118</v>
      </c>
      <c r="M191" s="20" t="s">
        <v>118</v>
      </c>
      <c r="N191" s="24" t="s">
        <v>118</v>
      </c>
      <c r="O191" s="70" t="s">
        <v>118</v>
      </c>
      <c r="P191" s="24"/>
      <c r="Q191" s="24" t="s">
        <v>118</v>
      </c>
      <c r="R191" s="70" t="s">
        <v>118</v>
      </c>
      <c r="S191" s="33">
        <v>0</v>
      </c>
      <c r="T191" s="33">
        <v>0</v>
      </c>
      <c r="U191" s="33">
        <v>0</v>
      </c>
      <c r="V191" s="33" t="e">
        <v>#VALUE!</v>
      </c>
      <c r="W191" s="33"/>
      <c r="X191" s="24"/>
      <c r="Y191" s="20" t="s">
        <v>118</v>
      </c>
      <c r="Z191" s="20" t="s">
        <v>118</v>
      </c>
      <c r="AA191" s="20" t="s">
        <v>118</v>
      </c>
      <c r="AB191" s="20" t="s">
        <v>118</v>
      </c>
      <c r="AC191" s="20" t="s">
        <v>118</v>
      </c>
      <c r="AD191" s="20" t="s">
        <v>896</v>
      </c>
      <c r="AE191" s="20" t="s">
        <v>127</v>
      </c>
      <c r="AF191" s="20" t="s">
        <v>276</v>
      </c>
      <c r="AG191" s="33" t="s">
        <v>885</v>
      </c>
      <c r="AH191" s="30">
        <v>1532039</v>
      </c>
      <c r="AI191" s="30">
        <v>1562679.78</v>
      </c>
      <c r="AJ191" s="30">
        <v>1593933.3756000001</v>
      </c>
      <c r="AK191" s="30">
        <v>1625812.0431120002</v>
      </c>
      <c r="AL191" s="30">
        <v>1658328.2839742403</v>
      </c>
      <c r="AM191" s="30">
        <v>32</v>
      </c>
      <c r="AN191" s="30">
        <v>32</v>
      </c>
      <c r="AO191" s="30">
        <v>32</v>
      </c>
      <c r="AP191" s="30">
        <v>32</v>
      </c>
      <c r="AQ191" s="30">
        <v>32</v>
      </c>
      <c r="AR191" s="30">
        <v>36</v>
      </c>
      <c r="AS191" s="30">
        <v>36</v>
      </c>
      <c r="AT191" s="30">
        <v>36</v>
      </c>
      <c r="AU191" s="30">
        <v>36</v>
      </c>
      <c r="AV191" s="30">
        <v>36</v>
      </c>
      <c r="AW191" s="30">
        <v>176490.8928</v>
      </c>
      <c r="AX191" s="30">
        <v>180020.71065600001</v>
      </c>
      <c r="AY191" s="30">
        <v>183621.12486912002</v>
      </c>
      <c r="AZ191" s="30">
        <v>187293.54736650243</v>
      </c>
      <c r="BA191" s="30">
        <v>191039.41831383249</v>
      </c>
      <c r="BB191" s="30">
        <v>490252.48</v>
      </c>
      <c r="BC191" s="30">
        <v>500057.52960000001</v>
      </c>
      <c r="BD191" s="30">
        <v>510058.68019200006</v>
      </c>
      <c r="BE191" s="30">
        <v>520259.85379584006</v>
      </c>
      <c r="BF191" s="30">
        <v>530665.05087175686</v>
      </c>
      <c r="BG191" s="20" t="s">
        <v>886</v>
      </c>
      <c r="BH191" s="26">
        <v>0</v>
      </c>
      <c r="BI191" s="26">
        <v>0</v>
      </c>
      <c r="BJ191" s="26">
        <v>100.71957093973165</v>
      </c>
      <c r="BK191" s="26">
        <v>100.71957093973165</v>
      </c>
      <c r="BL191" s="26"/>
      <c r="BM191" s="20"/>
      <c r="BN191" s="60">
        <v>100.71957093973165</v>
      </c>
      <c r="BO191" s="20"/>
      <c r="BP191" s="20">
        <v>3.5</v>
      </c>
      <c r="BQ191" s="20">
        <v>6</v>
      </c>
      <c r="BR191" s="20">
        <v>0</v>
      </c>
      <c r="BS191" s="20">
        <v>1</v>
      </c>
      <c r="BT191" s="20">
        <v>4</v>
      </c>
      <c r="BU191" s="20">
        <v>0</v>
      </c>
      <c r="BV191" s="20">
        <v>0</v>
      </c>
      <c r="BW191" s="20">
        <v>0</v>
      </c>
      <c r="BX191" s="20">
        <v>0</v>
      </c>
      <c r="BY191" s="20">
        <v>0</v>
      </c>
      <c r="BZ191" s="20">
        <v>0</v>
      </c>
      <c r="CA191" s="20" t="s">
        <v>118</v>
      </c>
      <c r="CB191" s="20">
        <v>0</v>
      </c>
      <c r="CC191" s="20">
        <v>0</v>
      </c>
      <c r="CD191" s="20">
        <v>0</v>
      </c>
      <c r="CE191" s="20">
        <v>0</v>
      </c>
      <c r="CF191" s="20">
        <v>0</v>
      </c>
      <c r="CG191" s="20">
        <v>0</v>
      </c>
      <c r="CH191" s="20">
        <v>0</v>
      </c>
      <c r="CI191" s="20">
        <v>0</v>
      </c>
      <c r="CJ191" s="20">
        <v>0</v>
      </c>
      <c r="CK191" s="20"/>
      <c r="CL191" s="1" t="e">
        <v>#VALUE!</v>
      </c>
      <c r="CM191" t="e">
        <v>#VALUE!</v>
      </c>
      <c r="CN191" t="e">
        <v>#VALUE!</v>
      </c>
      <c r="CO191" s="1" t="e">
        <v>#VALUE!</v>
      </c>
      <c r="CP191" s="1" t="e">
        <v>#VALUE!</v>
      </c>
      <c r="CQ191" t="e">
        <v>#VALUE!</v>
      </c>
      <c r="CS191" s="33">
        <v>0</v>
      </c>
    </row>
    <row r="192" spans="1:97">
      <c r="A192" s="20" t="s">
        <v>102</v>
      </c>
      <c r="B192" s="20" t="s">
        <v>123</v>
      </c>
      <c r="C192" s="20" t="s">
        <v>102</v>
      </c>
      <c r="D192" s="20">
        <v>0</v>
      </c>
      <c r="E192" s="21" t="s">
        <v>767</v>
      </c>
      <c r="F192" s="22" t="s">
        <v>897</v>
      </c>
      <c r="G192" s="27" t="s">
        <v>898</v>
      </c>
      <c r="H192" s="20" t="s">
        <v>118</v>
      </c>
      <c r="I192" s="20" t="s">
        <v>118</v>
      </c>
      <c r="J192" s="20" t="s">
        <v>118</v>
      </c>
      <c r="K192" s="20" t="s">
        <v>118</v>
      </c>
      <c r="L192" s="20" t="s">
        <v>118</v>
      </c>
      <c r="M192" s="20" t="s">
        <v>118</v>
      </c>
      <c r="N192" s="24" t="s">
        <v>118</v>
      </c>
      <c r="O192" s="70" t="s">
        <v>118</v>
      </c>
      <c r="P192" s="24"/>
      <c r="Q192" s="24" t="s">
        <v>118</v>
      </c>
      <c r="R192" s="70" t="s">
        <v>118</v>
      </c>
      <c r="S192" s="33">
        <v>0</v>
      </c>
      <c r="T192" s="33">
        <v>0</v>
      </c>
      <c r="U192" s="33">
        <v>0</v>
      </c>
      <c r="V192" s="33" t="e">
        <v>#VALUE!</v>
      </c>
      <c r="W192" s="33"/>
      <c r="X192" s="24"/>
      <c r="Y192" s="20" t="s">
        <v>118</v>
      </c>
      <c r="Z192" s="20" t="s">
        <v>118</v>
      </c>
      <c r="AA192" s="20" t="s">
        <v>118</v>
      </c>
      <c r="AB192" s="20" t="s">
        <v>118</v>
      </c>
      <c r="AC192" s="20" t="s">
        <v>118</v>
      </c>
      <c r="AD192" s="20" t="s">
        <v>898</v>
      </c>
      <c r="AE192" s="20" t="s">
        <v>127</v>
      </c>
      <c r="AF192" s="20" t="s">
        <v>276</v>
      </c>
      <c r="AG192" s="33" t="s">
        <v>885</v>
      </c>
      <c r="AH192" s="30">
        <v>1532039</v>
      </c>
      <c r="AI192" s="30">
        <v>1562679.78</v>
      </c>
      <c r="AJ192" s="30">
        <v>1593933.3756000001</v>
      </c>
      <c r="AK192" s="30">
        <v>1625812.0431120002</v>
      </c>
      <c r="AL192" s="30">
        <v>1658328.2839742403</v>
      </c>
      <c r="AM192" s="30">
        <v>1</v>
      </c>
      <c r="AN192" s="30">
        <v>1</v>
      </c>
      <c r="AO192" s="30">
        <v>1</v>
      </c>
      <c r="AP192" s="30">
        <v>1</v>
      </c>
      <c r="AQ192" s="30">
        <v>1</v>
      </c>
      <c r="AR192" s="30">
        <v>36</v>
      </c>
      <c r="AS192" s="30">
        <v>36</v>
      </c>
      <c r="AT192" s="30">
        <v>36</v>
      </c>
      <c r="AU192" s="30">
        <v>36</v>
      </c>
      <c r="AV192" s="30">
        <v>36</v>
      </c>
      <c r="AW192" s="30">
        <v>5515.3404</v>
      </c>
      <c r="AX192" s="30">
        <v>5625.6472080000003</v>
      </c>
      <c r="AY192" s="30">
        <v>5738.1601521600005</v>
      </c>
      <c r="AZ192" s="30">
        <v>5852.923355203201</v>
      </c>
      <c r="BA192" s="30">
        <v>5969.9818223072652</v>
      </c>
      <c r="BB192" s="30">
        <v>15320.39</v>
      </c>
      <c r="BC192" s="30">
        <v>15626.7978</v>
      </c>
      <c r="BD192" s="30">
        <v>15939.333756000002</v>
      </c>
      <c r="BE192" s="30">
        <v>16258.120431120002</v>
      </c>
      <c r="BF192" s="30">
        <v>16583.282839742402</v>
      </c>
      <c r="BG192" s="20" t="s">
        <v>886</v>
      </c>
      <c r="BH192" s="26">
        <v>0</v>
      </c>
      <c r="BI192" s="26">
        <v>0</v>
      </c>
      <c r="BJ192" s="26">
        <v>124.30695148506817</v>
      </c>
      <c r="BK192" s="26">
        <v>124.30695148506817</v>
      </c>
      <c r="BL192" s="26"/>
      <c r="BM192" s="20"/>
      <c r="BN192" s="60">
        <v>124.30695148506817</v>
      </c>
      <c r="BO192" s="20"/>
      <c r="BP192" s="20">
        <v>3.5</v>
      </c>
      <c r="BQ192" s="20">
        <v>6</v>
      </c>
      <c r="BR192" s="20">
        <v>0</v>
      </c>
      <c r="BS192" s="20">
        <v>1</v>
      </c>
      <c r="BT192" s="20">
        <v>4</v>
      </c>
      <c r="BU192" s="20">
        <v>0</v>
      </c>
      <c r="BV192" s="20">
        <v>0</v>
      </c>
      <c r="BW192" s="20">
        <v>0</v>
      </c>
      <c r="BX192" s="20">
        <v>0</v>
      </c>
      <c r="BY192" s="20">
        <v>0</v>
      </c>
      <c r="BZ192" s="20">
        <v>0</v>
      </c>
      <c r="CA192" s="20" t="s">
        <v>118</v>
      </c>
      <c r="CB192" s="20">
        <v>0</v>
      </c>
      <c r="CC192" s="20">
        <v>0</v>
      </c>
      <c r="CD192" s="20">
        <v>0</v>
      </c>
      <c r="CE192" s="20">
        <v>0</v>
      </c>
      <c r="CF192" s="20">
        <v>0</v>
      </c>
      <c r="CG192" s="20">
        <v>0</v>
      </c>
      <c r="CH192" s="20">
        <v>0</v>
      </c>
      <c r="CI192" s="20">
        <v>0</v>
      </c>
      <c r="CJ192" s="20">
        <v>0</v>
      </c>
      <c r="CK192" s="20"/>
      <c r="CL192" s="1" t="e">
        <v>#VALUE!</v>
      </c>
      <c r="CM192" t="e">
        <v>#VALUE!</v>
      </c>
      <c r="CN192" t="e">
        <v>#VALUE!</v>
      </c>
      <c r="CO192" s="1" t="e">
        <v>#VALUE!</v>
      </c>
      <c r="CP192" s="1" t="e">
        <v>#VALUE!</v>
      </c>
      <c r="CQ192" t="e">
        <v>#VALUE!</v>
      </c>
      <c r="CS192" s="33">
        <v>0</v>
      </c>
    </row>
    <row r="193" spans="1:97">
      <c r="A193" s="20" t="s">
        <v>102</v>
      </c>
      <c r="B193" s="20" t="s">
        <v>123</v>
      </c>
      <c r="C193" s="20" t="s">
        <v>102</v>
      </c>
      <c r="D193" s="20">
        <v>0</v>
      </c>
      <c r="E193" s="21" t="s">
        <v>767</v>
      </c>
      <c r="F193" s="22" t="s">
        <v>899</v>
      </c>
      <c r="G193" s="28" t="s">
        <v>900</v>
      </c>
      <c r="H193" s="20" t="s">
        <v>118</v>
      </c>
      <c r="I193" s="20" t="s">
        <v>118</v>
      </c>
      <c r="J193" s="20" t="s">
        <v>118</v>
      </c>
      <c r="K193" s="20" t="s">
        <v>118</v>
      </c>
      <c r="L193" s="20" t="s">
        <v>118</v>
      </c>
      <c r="M193" s="20" t="s">
        <v>118</v>
      </c>
      <c r="N193" s="24" t="s">
        <v>118</v>
      </c>
      <c r="O193" s="70" t="s">
        <v>118</v>
      </c>
      <c r="P193" s="24"/>
      <c r="Q193" s="24" t="s">
        <v>118</v>
      </c>
      <c r="R193" s="70" t="s">
        <v>118</v>
      </c>
      <c r="S193" s="33">
        <v>0</v>
      </c>
      <c r="T193" s="33">
        <v>0</v>
      </c>
      <c r="U193" s="33">
        <v>0</v>
      </c>
      <c r="V193" s="33" t="e">
        <v>#VALUE!</v>
      </c>
      <c r="W193" s="33"/>
      <c r="X193" s="24"/>
      <c r="Y193" s="20" t="s">
        <v>118</v>
      </c>
      <c r="Z193" s="20" t="s">
        <v>118</v>
      </c>
      <c r="AA193" s="20" t="s">
        <v>118</v>
      </c>
      <c r="AB193" s="20" t="s">
        <v>118</v>
      </c>
      <c r="AC193" s="20" t="s">
        <v>118</v>
      </c>
      <c r="AD193" s="20" t="s">
        <v>900</v>
      </c>
      <c r="AE193" s="20" t="s">
        <v>127</v>
      </c>
      <c r="AF193" s="20" t="s">
        <v>116</v>
      </c>
      <c r="AG193" s="20" t="s">
        <v>901</v>
      </c>
      <c r="AH193" s="25">
        <v>6628200.54</v>
      </c>
      <c r="AI193" s="25">
        <v>6922659.5361333331</v>
      </c>
      <c r="AJ193" s="25">
        <v>7229015.4043000005</v>
      </c>
      <c r="AK193" s="25">
        <v>7547709.0400400003</v>
      </c>
      <c r="AL193" s="25">
        <v>7879106.9609333333</v>
      </c>
      <c r="AM193" s="25">
        <v>100</v>
      </c>
      <c r="AN193" s="25">
        <v>100</v>
      </c>
      <c r="AO193" s="25">
        <v>100</v>
      </c>
      <c r="AP193" s="25">
        <v>100</v>
      </c>
      <c r="AQ193" s="25">
        <v>100</v>
      </c>
      <c r="AR193" s="25">
        <v>10</v>
      </c>
      <c r="AS193" s="25">
        <v>15</v>
      </c>
      <c r="AT193" s="25">
        <v>20</v>
      </c>
      <c r="AU193" s="25">
        <v>25</v>
      </c>
      <c r="AV193" s="25">
        <v>30</v>
      </c>
      <c r="AW193" s="25">
        <v>662820.054</v>
      </c>
      <c r="AX193" s="25">
        <v>1038398.93042</v>
      </c>
      <c r="AY193" s="25">
        <v>1445803.0808600001</v>
      </c>
      <c r="AZ193" s="25">
        <v>1886927.2600100001</v>
      </c>
      <c r="BA193" s="25">
        <v>2363732.0882799998</v>
      </c>
      <c r="BB193" s="25">
        <v>6628200.54</v>
      </c>
      <c r="BC193" s="25">
        <v>6922659.5361333331</v>
      </c>
      <c r="BD193" s="25">
        <v>7229015.4043000005</v>
      </c>
      <c r="BE193" s="25">
        <v>7547709.0400400003</v>
      </c>
      <c r="BF193" s="25">
        <v>7879106.9609333333</v>
      </c>
      <c r="BG193" s="20" t="s">
        <v>886</v>
      </c>
      <c r="BH193" s="26">
        <v>2.4123910679506602</v>
      </c>
      <c r="BI193" s="26">
        <v>2.4123910679506602</v>
      </c>
      <c r="BJ193" s="26">
        <v>2.4123910679506602</v>
      </c>
      <c r="BK193" s="26">
        <v>2.4123910679506602</v>
      </c>
      <c r="BL193" s="26"/>
      <c r="BM193" s="20"/>
      <c r="BN193" s="60">
        <v>2.4123910679506602</v>
      </c>
      <c r="BO193" s="20"/>
      <c r="BP193" s="20">
        <v>3.5</v>
      </c>
      <c r="BQ193" s="20">
        <v>6</v>
      </c>
      <c r="BR193" s="20">
        <v>0</v>
      </c>
      <c r="BS193" s="20">
        <v>1</v>
      </c>
      <c r="BT193" s="20">
        <v>4</v>
      </c>
      <c r="BU193" s="20">
        <v>0</v>
      </c>
      <c r="BV193" s="20">
        <v>0</v>
      </c>
      <c r="BW193" s="20">
        <v>0</v>
      </c>
      <c r="BX193" s="20">
        <v>0</v>
      </c>
      <c r="BY193" s="20">
        <v>0</v>
      </c>
      <c r="BZ193" s="20">
        <v>0</v>
      </c>
      <c r="CA193" s="20" t="s">
        <v>118</v>
      </c>
      <c r="CB193" s="20">
        <v>0</v>
      </c>
      <c r="CC193" s="20">
        <v>0</v>
      </c>
      <c r="CD193" s="20">
        <v>0</v>
      </c>
      <c r="CE193" s="20">
        <v>0</v>
      </c>
      <c r="CF193" s="20">
        <v>0</v>
      </c>
      <c r="CG193" s="20">
        <v>0</v>
      </c>
      <c r="CH193" s="20">
        <v>0</v>
      </c>
      <c r="CI193" s="20">
        <v>0</v>
      </c>
      <c r="CJ193" s="20">
        <v>0</v>
      </c>
      <c r="CK193" s="20"/>
      <c r="CL193" s="1" t="e">
        <v>#VALUE!</v>
      </c>
      <c r="CM193" t="e">
        <v>#VALUE!</v>
      </c>
      <c r="CN193" t="e">
        <v>#VALUE!</v>
      </c>
      <c r="CO193" s="1" t="e">
        <v>#VALUE!</v>
      </c>
      <c r="CP193" s="1" t="e">
        <v>#VALUE!</v>
      </c>
      <c r="CQ193" t="e">
        <v>#VALUE!</v>
      </c>
      <c r="CS193" s="33" t="s">
        <v>1549</v>
      </c>
    </row>
    <row r="194" spans="1:97">
      <c r="A194" s="20" t="s">
        <v>102</v>
      </c>
      <c r="B194" s="20" t="s">
        <v>102</v>
      </c>
      <c r="C194" s="20" t="s">
        <v>102</v>
      </c>
      <c r="D194" s="20" t="s">
        <v>902</v>
      </c>
      <c r="E194" s="21" t="s">
        <v>767</v>
      </c>
      <c r="F194" s="22" t="s">
        <v>903</v>
      </c>
      <c r="G194" s="28" t="s">
        <v>904</v>
      </c>
      <c r="H194" s="20" t="s">
        <v>164</v>
      </c>
      <c r="I194" s="20" t="s">
        <v>905</v>
      </c>
      <c r="J194" s="20" t="s">
        <v>906</v>
      </c>
      <c r="K194" s="20" t="s">
        <v>907</v>
      </c>
      <c r="L194" s="20" t="s">
        <v>908</v>
      </c>
      <c r="M194" s="20" t="s">
        <v>111</v>
      </c>
      <c r="N194" s="20">
        <v>98880</v>
      </c>
      <c r="O194" s="33">
        <v>1.0198019801980198E-3</v>
      </c>
      <c r="P194" s="20" t="s">
        <v>138</v>
      </c>
      <c r="Q194" s="20">
        <v>7330000</v>
      </c>
      <c r="R194" s="33">
        <v>7.5598184818481851E-2</v>
      </c>
      <c r="S194" s="33" t="s">
        <v>1466</v>
      </c>
      <c r="T194" s="33">
        <v>8</v>
      </c>
      <c r="U194" s="33">
        <v>0.05</v>
      </c>
      <c r="V194" s="33" t="b">
        <v>1</v>
      </c>
      <c r="W194" s="33"/>
      <c r="X194" s="20" t="s">
        <v>138</v>
      </c>
      <c r="Y194" s="20" t="s">
        <v>168</v>
      </c>
      <c r="Z194" s="20" t="s">
        <v>113</v>
      </c>
      <c r="AA194" s="20" t="s">
        <v>148</v>
      </c>
      <c r="AB194" s="20">
        <v>74.130300000000005</v>
      </c>
      <c r="AC194" s="20">
        <v>0</v>
      </c>
      <c r="AD194" s="20">
        <v>0</v>
      </c>
      <c r="AE194" s="20">
        <v>0</v>
      </c>
      <c r="AF194" s="20">
        <v>0</v>
      </c>
      <c r="AG194" s="20" t="s">
        <v>901</v>
      </c>
      <c r="AH194" s="25" t="s">
        <v>118</v>
      </c>
      <c r="AI194" s="25" t="s">
        <v>118</v>
      </c>
      <c r="AJ194" s="25" t="s">
        <v>118</v>
      </c>
      <c r="AK194" s="25" t="s">
        <v>118</v>
      </c>
      <c r="AL194" s="25" t="s">
        <v>118</v>
      </c>
      <c r="AM194" s="25" t="s">
        <v>118</v>
      </c>
      <c r="AN194" s="25" t="s">
        <v>118</v>
      </c>
      <c r="AO194" s="25" t="s">
        <v>118</v>
      </c>
      <c r="AP194" s="25" t="s">
        <v>118</v>
      </c>
      <c r="AQ194" s="25" t="s">
        <v>118</v>
      </c>
      <c r="AR194" s="25" t="s">
        <v>118</v>
      </c>
      <c r="AS194" s="25" t="s">
        <v>118</v>
      </c>
      <c r="AT194" s="25" t="s">
        <v>118</v>
      </c>
      <c r="AU194" s="25" t="s">
        <v>118</v>
      </c>
      <c r="AV194" s="25" t="s">
        <v>118</v>
      </c>
      <c r="AW194" s="25" t="s">
        <v>118</v>
      </c>
      <c r="AX194" s="25" t="s">
        <v>118</v>
      </c>
      <c r="AY194" s="25" t="s">
        <v>118</v>
      </c>
      <c r="AZ194" s="25" t="s">
        <v>118</v>
      </c>
      <c r="BA194" s="25" t="s">
        <v>118</v>
      </c>
      <c r="BB194" s="25" t="s">
        <v>118</v>
      </c>
      <c r="BC194" s="25" t="s">
        <v>118</v>
      </c>
      <c r="BD194" s="25" t="s">
        <v>118</v>
      </c>
      <c r="BE194" s="25" t="s">
        <v>118</v>
      </c>
      <c r="BF194" s="25" t="s">
        <v>118</v>
      </c>
      <c r="BG194" s="20"/>
      <c r="BH194" s="26" t="s">
        <v>118</v>
      </c>
      <c r="BI194" s="26" t="s">
        <v>118</v>
      </c>
      <c r="BJ194" s="26" t="s">
        <v>118</v>
      </c>
      <c r="BK194" s="26" t="s">
        <v>118</v>
      </c>
      <c r="BL194" s="26"/>
      <c r="BM194" s="20"/>
      <c r="BN194" s="60">
        <v>0</v>
      </c>
      <c r="BO194" s="20"/>
      <c r="BP194" s="20">
        <v>3.5</v>
      </c>
      <c r="BQ194" s="20">
        <v>6</v>
      </c>
      <c r="BR194" s="20">
        <v>0</v>
      </c>
      <c r="BS194" s="20">
        <v>1</v>
      </c>
      <c r="BT194" s="20">
        <v>4</v>
      </c>
      <c r="BU194" s="20">
        <v>0</v>
      </c>
      <c r="BV194" s="20">
        <v>0</v>
      </c>
      <c r="BW194" s="20">
        <v>0</v>
      </c>
      <c r="BX194" s="20">
        <v>0</v>
      </c>
      <c r="BY194" s="20">
        <v>0</v>
      </c>
      <c r="BZ194" s="20">
        <v>0</v>
      </c>
      <c r="CA194" s="20" t="s">
        <v>118</v>
      </c>
      <c r="CB194" s="20">
        <v>0</v>
      </c>
      <c r="CC194" s="20">
        <v>0</v>
      </c>
      <c r="CD194" s="20">
        <v>0</v>
      </c>
      <c r="CE194" s="20">
        <v>0</v>
      </c>
      <c r="CF194" s="20">
        <v>0</v>
      </c>
      <c r="CG194" s="20">
        <v>0</v>
      </c>
      <c r="CH194" s="20">
        <v>0</v>
      </c>
      <c r="CI194" s="20">
        <v>0</v>
      </c>
      <c r="CJ194" s="20">
        <v>0</v>
      </c>
      <c r="CK194" s="20"/>
      <c r="CL194" s="1">
        <v>45146.215544554456</v>
      </c>
      <c r="CM194" t="e">
        <v>#VALUE!</v>
      </c>
      <c r="CN194">
        <v>3346700.6466584159</v>
      </c>
      <c r="CO194" s="1" t="e">
        <v>#VALUE!</v>
      </c>
      <c r="CP194" s="1" t="e">
        <v>#VALUE!</v>
      </c>
      <c r="CQ194" t="e">
        <v>#VALUE!</v>
      </c>
      <c r="CS194" s="33">
        <v>0</v>
      </c>
    </row>
    <row r="195" spans="1:97">
      <c r="A195" s="20" t="s">
        <v>102</v>
      </c>
      <c r="B195" s="20" t="s">
        <v>102</v>
      </c>
      <c r="C195" s="20" t="s">
        <v>102</v>
      </c>
      <c r="D195" s="20">
        <v>0</v>
      </c>
      <c r="E195" s="21" t="s">
        <v>767</v>
      </c>
      <c r="F195" s="22" t="s">
        <v>909</v>
      </c>
      <c r="G195" s="28" t="s">
        <v>910</v>
      </c>
      <c r="H195" s="20" t="s">
        <v>911</v>
      </c>
      <c r="I195" s="20" t="s">
        <v>905</v>
      </c>
      <c r="J195" s="20" t="s">
        <v>318</v>
      </c>
      <c r="K195" s="20" t="s">
        <v>912</v>
      </c>
      <c r="L195" s="20" t="s">
        <v>913</v>
      </c>
      <c r="M195" s="20" t="s">
        <v>367</v>
      </c>
      <c r="N195" s="20">
        <v>0</v>
      </c>
      <c r="O195" s="33">
        <v>2.0500000000000001E-2</v>
      </c>
      <c r="P195" s="20"/>
      <c r="Q195" s="20">
        <v>0</v>
      </c>
      <c r="R195" s="33">
        <v>6.56</v>
      </c>
      <c r="S195" s="33" t="e">
        <v>#N/A</v>
      </c>
      <c r="T195" s="33" t="e">
        <v>#N/A</v>
      </c>
      <c r="U195" s="33" t="e">
        <v>#N/A</v>
      </c>
      <c r="V195" s="33" t="e">
        <v>#N/A</v>
      </c>
      <c r="W195" s="33"/>
      <c r="X195" s="20"/>
      <c r="Y195" s="20" t="s">
        <v>168</v>
      </c>
      <c r="Z195" s="20" t="s">
        <v>113</v>
      </c>
      <c r="AA195" s="20" t="s">
        <v>148</v>
      </c>
      <c r="AB195" s="20">
        <v>320</v>
      </c>
      <c r="AC195" s="20">
        <v>0</v>
      </c>
      <c r="AD195" s="20">
        <v>0</v>
      </c>
      <c r="AE195" s="20">
        <v>0</v>
      </c>
      <c r="AF195" s="20">
        <v>0</v>
      </c>
      <c r="AG195" s="20" t="s">
        <v>914</v>
      </c>
      <c r="AH195" s="30">
        <v>15812</v>
      </c>
      <c r="AI195" s="30">
        <v>16286.36</v>
      </c>
      <c r="AJ195" s="30">
        <v>16774.950800000002</v>
      </c>
      <c r="AK195" s="30">
        <v>17278.199324000001</v>
      </c>
      <c r="AL195" s="30">
        <v>17796.545303720002</v>
      </c>
      <c r="AM195" s="30">
        <v>100</v>
      </c>
      <c r="AN195" s="30">
        <v>100</v>
      </c>
      <c r="AO195" s="30">
        <v>100</v>
      </c>
      <c r="AP195" s="30">
        <v>100</v>
      </c>
      <c r="AQ195" s="30">
        <v>100</v>
      </c>
      <c r="AR195" s="30">
        <v>50</v>
      </c>
      <c r="AS195" s="30">
        <v>60</v>
      </c>
      <c r="AT195" s="30">
        <v>70</v>
      </c>
      <c r="AU195" s="30">
        <v>80</v>
      </c>
      <c r="AV195" s="30">
        <v>90</v>
      </c>
      <c r="AW195" s="30">
        <v>7906</v>
      </c>
      <c r="AX195" s="30">
        <v>9771.8160000000007</v>
      </c>
      <c r="AY195" s="30">
        <v>11742.465560000001</v>
      </c>
      <c r="AZ195" s="30">
        <v>13822.559459200002</v>
      </c>
      <c r="BA195" s="30">
        <v>16016.890773348003</v>
      </c>
      <c r="BB195" s="30">
        <v>15812</v>
      </c>
      <c r="BC195" s="30">
        <v>16286.36</v>
      </c>
      <c r="BD195" s="30">
        <v>16774.950800000002</v>
      </c>
      <c r="BE195" s="30">
        <v>17278.199324000001</v>
      </c>
      <c r="BF195" s="30">
        <v>17796.545303720002</v>
      </c>
      <c r="BG195" s="20" t="s">
        <v>915</v>
      </c>
      <c r="BH195" s="26" t="s">
        <v>118</v>
      </c>
      <c r="BI195" s="26" t="s">
        <v>118</v>
      </c>
      <c r="BJ195" s="26" t="s">
        <v>118</v>
      </c>
      <c r="BK195" s="26" t="s">
        <v>118</v>
      </c>
      <c r="BL195" s="26">
        <v>9.9999999999999995E-7</v>
      </c>
      <c r="BM195" s="20" t="s">
        <v>610</v>
      </c>
      <c r="BN195" s="60">
        <v>9.9999999999999995E-7</v>
      </c>
      <c r="BO195" s="20"/>
      <c r="BP195" s="20">
        <v>0</v>
      </c>
      <c r="BQ195" s="20">
        <v>0</v>
      </c>
      <c r="BR195" s="20">
        <v>0</v>
      </c>
      <c r="BS195" s="20">
        <v>60</v>
      </c>
      <c r="BT195" s="20">
        <v>0</v>
      </c>
      <c r="BU195" s="20">
        <v>0</v>
      </c>
      <c r="BV195" s="20">
        <v>0</v>
      </c>
      <c r="BW195" s="20">
        <v>0</v>
      </c>
      <c r="BX195" s="20">
        <v>0</v>
      </c>
      <c r="BY195" s="20">
        <v>0</v>
      </c>
      <c r="BZ195" s="20">
        <v>0</v>
      </c>
      <c r="CA195" s="20">
        <v>0</v>
      </c>
      <c r="CB195" s="20">
        <v>0</v>
      </c>
      <c r="CC195" s="20">
        <v>0</v>
      </c>
      <c r="CD195" s="20">
        <v>0</v>
      </c>
      <c r="CE195" s="20">
        <v>0</v>
      </c>
      <c r="CF195" s="20">
        <v>0</v>
      </c>
      <c r="CG195" s="20">
        <v>0</v>
      </c>
      <c r="CH195" s="20">
        <v>0</v>
      </c>
      <c r="CI195" s="20">
        <v>0</v>
      </c>
      <c r="CJ195" s="20">
        <v>0</v>
      </c>
      <c r="CK195" s="20"/>
      <c r="CL195" s="1">
        <v>324.14600000000002</v>
      </c>
      <c r="CM195">
        <v>2.0500000000000001E-2</v>
      </c>
      <c r="CN195">
        <v>103726.71999999999</v>
      </c>
      <c r="CO195" s="1">
        <v>6.5599999999999987</v>
      </c>
      <c r="CP195" s="1">
        <v>7.3078399999999997</v>
      </c>
      <c r="CQ195">
        <v>356.47999999999996</v>
      </c>
      <c r="CS195" s="33">
        <v>0</v>
      </c>
    </row>
    <row r="196" spans="1:97">
      <c r="A196" s="20" t="s">
        <v>123</v>
      </c>
      <c r="B196" s="20" t="s">
        <v>123</v>
      </c>
      <c r="C196" s="20" t="s">
        <v>102</v>
      </c>
      <c r="D196" s="20">
        <v>0</v>
      </c>
      <c r="E196" s="21" t="s">
        <v>767</v>
      </c>
      <c r="F196" s="22" t="s">
        <v>916</v>
      </c>
      <c r="G196" s="23" t="s">
        <v>917</v>
      </c>
      <c r="H196" s="20" t="s">
        <v>118</v>
      </c>
      <c r="I196" s="20" t="s">
        <v>118</v>
      </c>
      <c r="J196" s="20" t="s">
        <v>118</v>
      </c>
      <c r="K196" s="20" t="s">
        <v>118</v>
      </c>
      <c r="L196" s="20" t="s">
        <v>118</v>
      </c>
      <c r="M196" s="20" t="s">
        <v>118</v>
      </c>
      <c r="N196" s="24" t="s">
        <v>118</v>
      </c>
      <c r="O196" s="70" t="s">
        <v>118</v>
      </c>
      <c r="P196" s="24"/>
      <c r="Q196" s="24" t="s">
        <v>118</v>
      </c>
      <c r="R196" s="70" t="s">
        <v>118</v>
      </c>
      <c r="S196" s="33" t="s">
        <v>1464</v>
      </c>
      <c r="T196" s="33">
        <v>1.02</v>
      </c>
      <c r="U196" s="33">
        <v>1075</v>
      </c>
      <c r="V196" s="33" t="e">
        <v>#VALUE!</v>
      </c>
      <c r="W196" s="33"/>
      <c r="X196" s="24"/>
      <c r="Y196" s="20" t="s">
        <v>118</v>
      </c>
      <c r="Z196" s="20" t="s">
        <v>118</v>
      </c>
      <c r="AA196" s="20" t="s">
        <v>118</v>
      </c>
      <c r="AB196" s="20" t="s">
        <v>118</v>
      </c>
      <c r="AC196" s="20" t="s">
        <v>118</v>
      </c>
      <c r="AD196" s="20">
        <v>0</v>
      </c>
      <c r="AE196" s="20">
        <v>0</v>
      </c>
      <c r="AF196" s="20">
        <v>0</v>
      </c>
      <c r="AG196" s="20" t="s">
        <v>901</v>
      </c>
      <c r="AH196" s="25" t="s">
        <v>118</v>
      </c>
      <c r="AI196" s="25" t="s">
        <v>118</v>
      </c>
      <c r="AJ196" s="25" t="s">
        <v>118</v>
      </c>
      <c r="AK196" s="25" t="s">
        <v>118</v>
      </c>
      <c r="AL196" s="25" t="s">
        <v>118</v>
      </c>
      <c r="AM196" s="25" t="s">
        <v>118</v>
      </c>
      <c r="AN196" s="25" t="s">
        <v>118</v>
      </c>
      <c r="AO196" s="25" t="s">
        <v>118</v>
      </c>
      <c r="AP196" s="25" t="s">
        <v>118</v>
      </c>
      <c r="AQ196" s="25" t="s">
        <v>118</v>
      </c>
      <c r="AR196" s="25" t="s">
        <v>118</v>
      </c>
      <c r="AS196" s="25" t="s">
        <v>118</v>
      </c>
      <c r="AT196" s="25" t="s">
        <v>118</v>
      </c>
      <c r="AU196" s="25" t="s">
        <v>118</v>
      </c>
      <c r="AV196" s="25" t="s">
        <v>118</v>
      </c>
      <c r="AW196" s="25" t="s">
        <v>118</v>
      </c>
      <c r="AX196" s="25" t="s">
        <v>118</v>
      </c>
      <c r="AY196" s="25" t="s">
        <v>118</v>
      </c>
      <c r="AZ196" s="25" t="s">
        <v>118</v>
      </c>
      <c r="BA196" s="25" t="s">
        <v>118</v>
      </c>
      <c r="BB196" s="25" t="s">
        <v>118</v>
      </c>
      <c r="BC196" s="25" t="s">
        <v>118</v>
      </c>
      <c r="BD196" s="25" t="s">
        <v>118</v>
      </c>
      <c r="BE196" s="25" t="s">
        <v>118</v>
      </c>
      <c r="BF196" s="25" t="s">
        <v>118</v>
      </c>
      <c r="BG196" s="20"/>
      <c r="BH196" s="26" t="s">
        <v>118</v>
      </c>
      <c r="BI196" s="26" t="s">
        <v>118</v>
      </c>
      <c r="BJ196" s="26" t="s">
        <v>118</v>
      </c>
      <c r="BK196" s="26" t="s">
        <v>118</v>
      </c>
      <c r="BL196" s="26"/>
      <c r="BM196" s="20"/>
      <c r="BN196" s="60">
        <v>0</v>
      </c>
      <c r="BO196" s="20"/>
      <c r="BP196" s="20">
        <v>3.5</v>
      </c>
      <c r="BQ196" s="20">
        <v>6</v>
      </c>
      <c r="BR196" s="20">
        <v>0</v>
      </c>
      <c r="BS196" s="20">
        <v>1</v>
      </c>
      <c r="BT196" s="20">
        <v>4</v>
      </c>
      <c r="BU196" s="20">
        <v>0</v>
      </c>
      <c r="BV196" s="20">
        <v>0</v>
      </c>
      <c r="BW196" s="20">
        <v>0</v>
      </c>
      <c r="BX196" s="20">
        <v>0</v>
      </c>
      <c r="BY196" s="20">
        <v>0</v>
      </c>
      <c r="BZ196" s="20">
        <v>0</v>
      </c>
      <c r="CA196" s="20" t="s">
        <v>118</v>
      </c>
      <c r="CB196" s="20">
        <v>0</v>
      </c>
      <c r="CC196" s="20">
        <v>0</v>
      </c>
      <c r="CD196" s="20">
        <v>0</v>
      </c>
      <c r="CE196" s="20">
        <v>0</v>
      </c>
      <c r="CF196" s="20">
        <v>0</v>
      </c>
      <c r="CG196" s="20">
        <v>0</v>
      </c>
      <c r="CH196" s="20">
        <v>0</v>
      </c>
      <c r="CI196" s="20">
        <v>0</v>
      </c>
      <c r="CJ196" s="20">
        <v>0</v>
      </c>
      <c r="CK196" s="20"/>
      <c r="CL196" s="1" t="e">
        <v>#VALUE!</v>
      </c>
      <c r="CM196" t="e">
        <v>#VALUE!</v>
      </c>
      <c r="CN196" t="e">
        <v>#VALUE!</v>
      </c>
      <c r="CO196" s="1" t="e">
        <v>#VALUE!</v>
      </c>
      <c r="CP196" s="1" t="e">
        <v>#VALUE!</v>
      </c>
      <c r="CQ196" t="e">
        <v>#VALUE!</v>
      </c>
      <c r="CS196" s="33">
        <v>0</v>
      </c>
    </row>
    <row r="197" spans="1:97">
      <c r="A197" s="20" t="s">
        <v>123</v>
      </c>
      <c r="B197" s="20" t="s">
        <v>123</v>
      </c>
      <c r="C197" s="20" t="s">
        <v>102</v>
      </c>
      <c r="D197" s="20">
        <v>0</v>
      </c>
      <c r="E197" s="21" t="s">
        <v>767</v>
      </c>
      <c r="F197" s="22" t="s">
        <v>918</v>
      </c>
      <c r="G197" s="23" t="s">
        <v>919</v>
      </c>
      <c r="H197" s="20" t="s">
        <v>118</v>
      </c>
      <c r="I197" s="20" t="s">
        <v>118</v>
      </c>
      <c r="J197" s="20" t="s">
        <v>118</v>
      </c>
      <c r="K197" s="20" t="s">
        <v>118</v>
      </c>
      <c r="L197" s="20" t="s">
        <v>118</v>
      </c>
      <c r="M197" s="20" t="s">
        <v>118</v>
      </c>
      <c r="N197" s="24" t="s">
        <v>118</v>
      </c>
      <c r="O197" s="70" t="s">
        <v>118</v>
      </c>
      <c r="P197" s="24"/>
      <c r="Q197" s="24" t="s">
        <v>118</v>
      </c>
      <c r="R197" s="70" t="s">
        <v>118</v>
      </c>
      <c r="S197" s="33" t="s">
        <v>1464</v>
      </c>
      <c r="T197" s="33">
        <v>1.02</v>
      </c>
      <c r="U197" s="33">
        <v>1075</v>
      </c>
      <c r="V197" s="33" t="e">
        <v>#VALUE!</v>
      </c>
      <c r="W197" s="33"/>
      <c r="X197" s="24"/>
      <c r="Y197" s="20" t="s">
        <v>118</v>
      </c>
      <c r="Z197" s="20" t="s">
        <v>118</v>
      </c>
      <c r="AA197" s="20" t="s">
        <v>118</v>
      </c>
      <c r="AB197" s="20" t="s">
        <v>118</v>
      </c>
      <c r="AC197" s="20" t="s">
        <v>118</v>
      </c>
      <c r="AD197" s="20">
        <v>0</v>
      </c>
      <c r="AE197" s="20">
        <v>0</v>
      </c>
      <c r="AF197" s="20">
        <v>0</v>
      </c>
      <c r="AG197" s="20" t="s">
        <v>901</v>
      </c>
      <c r="AH197" s="25" t="s">
        <v>118</v>
      </c>
      <c r="AI197" s="25" t="s">
        <v>118</v>
      </c>
      <c r="AJ197" s="25" t="s">
        <v>118</v>
      </c>
      <c r="AK197" s="25" t="s">
        <v>118</v>
      </c>
      <c r="AL197" s="25" t="s">
        <v>118</v>
      </c>
      <c r="AM197" s="25" t="s">
        <v>118</v>
      </c>
      <c r="AN197" s="25" t="s">
        <v>118</v>
      </c>
      <c r="AO197" s="25" t="s">
        <v>118</v>
      </c>
      <c r="AP197" s="25" t="s">
        <v>118</v>
      </c>
      <c r="AQ197" s="25" t="s">
        <v>118</v>
      </c>
      <c r="AR197" s="25" t="s">
        <v>118</v>
      </c>
      <c r="AS197" s="25" t="s">
        <v>118</v>
      </c>
      <c r="AT197" s="25" t="s">
        <v>118</v>
      </c>
      <c r="AU197" s="25" t="s">
        <v>118</v>
      </c>
      <c r="AV197" s="25" t="s">
        <v>118</v>
      </c>
      <c r="AW197" s="25" t="s">
        <v>118</v>
      </c>
      <c r="AX197" s="25" t="s">
        <v>118</v>
      </c>
      <c r="AY197" s="25" t="s">
        <v>118</v>
      </c>
      <c r="AZ197" s="25" t="s">
        <v>118</v>
      </c>
      <c r="BA197" s="25" t="s">
        <v>118</v>
      </c>
      <c r="BB197" s="25" t="s">
        <v>118</v>
      </c>
      <c r="BC197" s="25" t="s">
        <v>118</v>
      </c>
      <c r="BD197" s="25" t="s">
        <v>118</v>
      </c>
      <c r="BE197" s="25" t="s">
        <v>118</v>
      </c>
      <c r="BF197" s="25" t="s">
        <v>118</v>
      </c>
      <c r="BG197" s="20"/>
      <c r="BH197" s="26" t="s">
        <v>118</v>
      </c>
      <c r="BI197" s="26" t="s">
        <v>118</v>
      </c>
      <c r="BJ197" s="26" t="s">
        <v>118</v>
      </c>
      <c r="BK197" s="26" t="s">
        <v>118</v>
      </c>
      <c r="BL197" s="26"/>
      <c r="BM197" s="20"/>
      <c r="BN197" s="60">
        <v>0</v>
      </c>
      <c r="BO197" s="20"/>
      <c r="BP197" s="20">
        <v>3.5</v>
      </c>
      <c r="BQ197" s="20">
        <v>6</v>
      </c>
      <c r="BR197" s="20">
        <v>0</v>
      </c>
      <c r="BS197" s="20">
        <v>1</v>
      </c>
      <c r="BT197" s="20">
        <v>4</v>
      </c>
      <c r="BU197" s="20">
        <v>0</v>
      </c>
      <c r="BV197" s="20">
        <v>0</v>
      </c>
      <c r="BW197" s="20">
        <v>0</v>
      </c>
      <c r="BX197" s="20">
        <v>0</v>
      </c>
      <c r="BY197" s="20">
        <v>0</v>
      </c>
      <c r="BZ197" s="20">
        <v>0</v>
      </c>
      <c r="CA197" s="20" t="s">
        <v>118</v>
      </c>
      <c r="CB197" s="20">
        <v>0</v>
      </c>
      <c r="CC197" s="20">
        <v>0</v>
      </c>
      <c r="CD197" s="20">
        <v>0</v>
      </c>
      <c r="CE197" s="20">
        <v>0</v>
      </c>
      <c r="CF197" s="20">
        <v>0</v>
      </c>
      <c r="CG197" s="20">
        <v>0</v>
      </c>
      <c r="CH197" s="20">
        <v>0</v>
      </c>
      <c r="CI197" s="20">
        <v>0</v>
      </c>
      <c r="CJ197" s="20">
        <v>0</v>
      </c>
      <c r="CK197" s="20"/>
      <c r="CL197" s="1" t="e">
        <v>#VALUE!</v>
      </c>
      <c r="CM197" t="e">
        <v>#VALUE!</v>
      </c>
      <c r="CN197" t="e">
        <v>#VALUE!</v>
      </c>
      <c r="CO197" s="1" t="e">
        <v>#VALUE!</v>
      </c>
      <c r="CP197" s="1" t="e">
        <v>#VALUE!</v>
      </c>
      <c r="CQ197" t="e">
        <v>#VALUE!</v>
      </c>
      <c r="CS197" s="33">
        <v>0</v>
      </c>
    </row>
    <row r="198" spans="1:97">
      <c r="A198" s="20" t="s">
        <v>102</v>
      </c>
      <c r="B198" s="20" t="s">
        <v>102</v>
      </c>
      <c r="C198" s="20" t="s">
        <v>102</v>
      </c>
      <c r="D198" s="20">
        <v>0</v>
      </c>
      <c r="E198" s="21" t="s">
        <v>767</v>
      </c>
      <c r="F198" s="22" t="s">
        <v>920</v>
      </c>
      <c r="G198" s="27" t="s">
        <v>921</v>
      </c>
      <c r="H198" s="20" t="s">
        <v>153</v>
      </c>
      <c r="I198" s="20" t="s">
        <v>144</v>
      </c>
      <c r="J198" s="20" t="s">
        <v>155</v>
      </c>
      <c r="K198" s="20" t="s">
        <v>922</v>
      </c>
      <c r="L198" s="20" t="s">
        <v>923</v>
      </c>
      <c r="M198" s="20" t="s">
        <v>111</v>
      </c>
      <c r="N198" s="20">
        <v>0</v>
      </c>
      <c r="O198" s="33">
        <v>1.529E-3</v>
      </c>
      <c r="P198" s="20"/>
      <c r="Q198" s="20">
        <v>0</v>
      </c>
      <c r="R198" s="33">
        <v>3.17</v>
      </c>
      <c r="S198" s="33" t="s">
        <v>1222</v>
      </c>
      <c r="T198" s="33">
        <v>32.979999999999997</v>
      </c>
      <c r="U198" s="33">
        <v>0.01</v>
      </c>
      <c r="V198" s="33" t="b">
        <v>1</v>
      </c>
      <c r="W198" s="33"/>
      <c r="X198" s="20"/>
      <c r="Y198" s="20" t="s">
        <v>168</v>
      </c>
      <c r="Z198" s="20" t="s">
        <v>339</v>
      </c>
      <c r="AA198" s="20" t="s">
        <v>148</v>
      </c>
      <c r="AB198" s="20">
        <v>2073.25</v>
      </c>
      <c r="AC198" s="20">
        <v>2070</v>
      </c>
      <c r="AD198" s="20" t="s">
        <v>924</v>
      </c>
      <c r="AE198" s="20" t="s">
        <v>115</v>
      </c>
      <c r="AF198" s="20" t="s">
        <v>276</v>
      </c>
      <c r="AG198" s="20" t="s">
        <v>925</v>
      </c>
      <c r="AH198" s="30">
        <v>784741</v>
      </c>
      <c r="AI198" s="30">
        <v>816130.64</v>
      </c>
      <c r="AJ198" s="30">
        <v>848775.86560000002</v>
      </c>
      <c r="AK198" s="30">
        <v>882726.9002240001</v>
      </c>
      <c r="AL198" s="30">
        <v>918035.97623296012</v>
      </c>
      <c r="AM198" s="30">
        <v>100</v>
      </c>
      <c r="AN198" s="30">
        <v>100</v>
      </c>
      <c r="AO198" s="30">
        <v>100</v>
      </c>
      <c r="AP198" s="30">
        <v>100</v>
      </c>
      <c r="AQ198" s="30">
        <v>100</v>
      </c>
      <c r="AR198" s="30">
        <v>10</v>
      </c>
      <c r="AS198" s="30">
        <v>10</v>
      </c>
      <c r="AT198" s="30">
        <v>10</v>
      </c>
      <c r="AU198" s="30">
        <v>10</v>
      </c>
      <c r="AV198" s="30">
        <v>10</v>
      </c>
      <c r="AW198" s="30">
        <v>78474.100000000006</v>
      </c>
      <c r="AX198" s="30">
        <v>81613.064000000013</v>
      </c>
      <c r="AY198" s="30">
        <v>84877.586560000011</v>
      </c>
      <c r="AZ198" s="30">
        <v>88272.690022400013</v>
      </c>
      <c r="BA198" s="30">
        <v>91803.597623296024</v>
      </c>
      <c r="BB198" s="30">
        <v>784741</v>
      </c>
      <c r="BC198" s="30">
        <v>816130.64</v>
      </c>
      <c r="BD198" s="30">
        <v>848775.86560000002</v>
      </c>
      <c r="BE198" s="30">
        <v>882726.9002240001</v>
      </c>
      <c r="BF198" s="30">
        <v>918035.97623296012</v>
      </c>
      <c r="BG198" s="20" t="s">
        <v>926</v>
      </c>
      <c r="BH198" s="26">
        <v>0</v>
      </c>
      <c r="BI198" s="26">
        <v>0</v>
      </c>
      <c r="BJ198" s="26">
        <v>1.0331625703310972</v>
      </c>
      <c r="BK198" s="26">
        <v>1.0331625703310972</v>
      </c>
      <c r="BL198" s="26"/>
      <c r="BM198" s="20"/>
      <c r="BN198" s="60">
        <v>1.0331625703310972</v>
      </c>
      <c r="BO198" s="20"/>
      <c r="BP198" s="20">
        <v>60</v>
      </c>
      <c r="BQ198" s="20">
        <v>80</v>
      </c>
      <c r="BR198" s="20">
        <v>0</v>
      </c>
      <c r="BS198" s="20">
        <v>18</v>
      </c>
      <c r="BT198" s="20">
        <v>42</v>
      </c>
      <c r="BU198" s="20">
        <v>2.5</v>
      </c>
      <c r="BV198" s="20">
        <v>2.5</v>
      </c>
      <c r="BW198" s="20">
        <v>0</v>
      </c>
      <c r="BX198" s="20">
        <v>0</v>
      </c>
      <c r="BY198" s="20">
        <v>0</v>
      </c>
      <c r="BZ198" s="20">
        <v>0</v>
      </c>
      <c r="CA198" s="20" t="s">
        <v>118</v>
      </c>
      <c r="CB198" s="20">
        <v>0</v>
      </c>
      <c r="CC198" s="20">
        <v>0</v>
      </c>
      <c r="CD198" s="20">
        <v>0</v>
      </c>
      <c r="CE198" s="20">
        <v>0</v>
      </c>
      <c r="CF198" s="20">
        <v>0</v>
      </c>
      <c r="CG198" s="20">
        <v>0</v>
      </c>
      <c r="CH198" s="20">
        <v>0</v>
      </c>
      <c r="CI198" s="20">
        <v>0</v>
      </c>
      <c r="CJ198" s="20">
        <v>0</v>
      </c>
      <c r="CK198" s="20"/>
      <c r="CL198" s="1">
        <v>1199.8689890000001</v>
      </c>
      <c r="CM198">
        <v>1.529E-3</v>
      </c>
      <c r="CN198">
        <v>2487628.9699999997</v>
      </c>
      <c r="CO198" s="1">
        <v>3.1699999999999995</v>
      </c>
      <c r="CP198" s="1">
        <v>1.446919645277668</v>
      </c>
      <c r="CQ198">
        <v>946.31762281077044</v>
      </c>
      <c r="CS198" s="33" t="s">
        <v>1549</v>
      </c>
    </row>
    <row r="199" spans="1:97">
      <c r="A199" s="20" t="s">
        <v>102</v>
      </c>
      <c r="B199" s="20" t="s">
        <v>123</v>
      </c>
      <c r="C199" s="20" t="s">
        <v>102</v>
      </c>
      <c r="D199" s="20">
        <v>0</v>
      </c>
      <c r="E199" s="21" t="s">
        <v>767</v>
      </c>
      <c r="F199" s="22" t="s">
        <v>927</v>
      </c>
      <c r="G199" s="27" t="s">
        <v>928</v>
      </c>
      <c r="H199" s="20" t="s">
        <v>118</v>
      </c>
      <c r="I199" s="20" t="s">
        <v>118</v>
      </c>
      <c r="J199" s="20" t="s">
        <v>118</v>
      </c>
      <c r="K199" s="20" t="s">
        <v>118</v>
      </c>
      <c r="L199" s="20" t="s">
        <v>118</v>
      </c>
      <c r="M199" s="20" t="s">
        <v>118</v>
      </c>
      <c r="N199" s="24" t="s">
        <v>118</v>
      </c>
      <c r="O199" s="70" t="s">
        <v>118</v>
      </c>
      <c r="P199" s="24"/>
      <c r="Q199" s="24" t="s">
        <v>118</v>
      </c>
      <c r="R199" s="70" t="s">
        <v>118</v>
      </c>
      <c r="S199" s="33" t="s">
        <v>1222</v>
      </c>
      <c r="T199" s="33">
        <v>15.45</v>
      </c>
      <c r="U199" s="33">
        <v>0.01</v>
      </c>
      <c r="V199" s="33" t="e">
        <v>#VALUE!</v>
      </c>
      <c r="W199" s="33"/>
      <c r="X199" s="24"/>
      <c r="Y199" s="20" t="s">
        <v>118</v>
      </c>
      <c r="Z199" s="20" t="s">
        <v>118</v>
      </c>
      <c r="AA199" s="20" t="s">
        <v>118</v>
      </c>
      <c r="AB199" s="20" t="s">
        <v>118</v>
      </c>
      <c r="AC199" s="20" t="s">
        <v>118</v>
      </c>
      <c r="AD199" s="20" t="s">
        <v>929</v>
      </c>
      <c r="AE199" s="20" t="s">
        <v>115</v>
      </c>
      <c r="AF199" s="20" t="s">
        <v>116</v>
      </c>
      <c r="AG199" s="20" t="s">
        <v>925</v>
      </c>
      <c r="AH199" s="30">
        <v>784741</v>
      </c>
      <c r="AI199" s="30">
        <v>816130.64</v>
      </c>
      <c r="AJ199" s="30">
        <v>848775.86560000002</v>
      </c>
      <c r="AK199" s="30">
        <v>882726.9002240001</v>
      </c>
      <c r="AL199" s="30">
        <v>918035.97623296012</v>
      </c>
      <c r="AM199" s="30">
        <v>100</v>
      </c>
      <c r="AN199" s="30">
        <v>100</v>
      </c>
      <c r="AO199" s="30">
        <v>100</v>
      </c>
      <c r="AP199" s="30">
        <v>100</v>
      </c>
      <c r="AQ199" s="30">
        <v>100</v>
      </c>
      <c r="AR199" s="30">
        <v>10</v>
      </c>
      <c r="AS199" s="30">
        <v>10</v>
      </c>
      <c r="AT199" s="30">
        <v>10</v>
      </c>
      <c r="AU199" s="30">
        <v>10</v>
      </c>
      <c r="AV199" s="30">
        <v>10</v>
      </c>
      <c r="AW199" s="30">
        <v>78474.100000000006</v>
      </c>
      <c r="AX199" s="30">
        <v>81613.064000000013</v>
      </c>
      <c r="AY199" s="30">
        <v>84877.586560000011</v>
      </c>
      <c r="AZ199" s="30">
        <v>88272.690022400013</v>
      </c>
      <c r="BA199" s="30">
        <v>91803.597623296024</v>
      </c>
      <c r="BB199" s="30">
        <v>784741</v>
      </c>
      <c r="BC199" s="30">
        <v>816130.64</v>
      </c>
      <c r="BD199" s="30">
        <v>848775.86560000002</v>
      </c>
      <c r="BE199" s="30">
        <v>882726.9002240001</v>
      </c>
      <c r="BF199" s="30">
        <v>918035.97623296012</v>
      </c>
      <c r="BG199" s="20" t="s">
        <v>926</v>
      </c>
      <c r="BH199" s="26">
        <v>0</v>
      </c>
      <c r="BI199" s="26">
        <v>0</v>
      </c>
      <c r="BJ199" s="26">
        <v>17.512024453581475</v>
      </c>
      <c r="BK199" s="26">
        <v>17.512024453581475</v>
      </c>
      <c r="BL199" s="26"/>
      <c r="BM199" s="20"/>
      <c r="BN199" s="60">
        <v>17.512024453581475</v>
      </c>
      <c r="BO199" s="20"/>
      <c r="BP199" s="20">
        <v>60</v>
      </c>
      <c r="BQ199" s="20">
        <v>80</v>
      </c>
      <c r="BR199" s="20">
        <v>0</v>
      </c>
      <c r="BS199" s="20">
        <v>18</v>
      </c>
      <c r="BT199" s="20">
        <v>42</v>
      </c>
      <c r="BU199" s="20">
        <v>2.5</v>
      </c>
      <c r="BV199" s="20">
        <v>2.5</v>
      </c>
      <c r="BW199" s="20">
        <v>0</v>
      </c>
      <c r="BX199" s="20">
        <v>0</v>
      </c>
      <c r="BY199" s="20">
        <v>0</v>
      </c>
      <c r="BZ199" s="20">
        <v>0</v>
      </c>
      <c r="CA199" s="20" t="s">
        <v>118</v>
      </c>
      <c r="CB199" s="20">
        <v>0</v>
      </c>
      <c r="CC199" s="20">
        <v>0</v>
      </c>
      <c r="CD199" s="20">
        <v>0</v>
      </c>
      <c r="CE199" s="20">
        <v>0</v>
      </c>
      <c r="CF199" s="20">
        <v>0</v>
      </c>
      <c r="CG199" s="20">
        <v>0</v>
      </c>
      <c r="CH199" s="20">
        <v>0</v>
      </c>
      <c r="CI199" s="20">
        <v>0</v>
      </c>
      <c r="CJ199" s="20">
        <v>0</v>
      </c>
      <c r="CK199" s="20"/>
      <c r="CL199" s="1" t="e">
        <v>#VALUE!</v>
      </c>
      <c r="CM199" t="e">
        <v>#VALUE!</v>
      </c>
      <c r="CN199" t="e">
        <v>#VALUE!</v>
      </c>
      <c r="CO199" s="1" t="e">
        <v>#VALUE!</v>
      </c>
      <c r="CP199" s="1" t="e">
        <v>#VALUE!</v>
      </c>
      <c r="CQ199" t="e">
        <v>#VALUE!</v>
      </c>
      <c r="CS199" s="33" t="s">
        <v>1549</v>
      </c>
    </row>
    <row r="200" spans="1:97">
      <c r="A200" s="20" t="s">
        <v>102</v>
      </c>
      <c r="B200" s="20" t="s">
        <v>102</v>
      </c>
      <c r="C200" s="20" t="s">
        <v>102</v>
      </c>
      <c r="D200" s="20">
        <v>0</v>
      </c>
      <c r="E200" s="21" t="s">
        <v>767</v>
      </c>
      <c r="F200" s="22" t="s">
        <v>930</v>
      </c>
      <c r="G200" s="28" t="s">
        <v>931</v>
      </c>
      <c r="H200" s="20" t="s">
        <v>153</v>
      </c>
      <c r="I200" s="20" t="s">
        <v>144</v>
      </c>
      <c r="J200" s="20" t="s">
        <v>155</v>
      </c>
      <c r="K200" s="20" t="s">
        <v>922</v>
      </c>
      <c r="L200" s="20" t="s">
        <v>932</v>
      </c>
      <c r="M200" s="20" t="s">
        <v>111</v>
      </c>
      <c r="N200" s="20">
        <v>0</v>
      </c>
      <c r="O200" s="33">
        <v>3.163E-3</v>
      </c>
      <c r="P200" s="20"/>
      <c r="Q200" s="20">
        <v>0</v>
      </c>
      <c r="R200" s="33">
        <v>0.33</v>
      </c>
      <c r="S200" s="33" t="e">
        <v>#N/A</v>
      </c>
      <c r="T200" s="33" t="e">
        <v>#N/A</v>
      </c>
      <c r="U200" s="33" t="e">
        <v>#N/A</v>
      </c>
      <c r="V200" s="33" t="e">
        <v>#N/A</v>
      </c>
      <c r="W200" s="33"/>
      <c r="X200" s="20"/>
      <c r="Y200" s="20" t="s">
        <v>168</v>
      </c>
      <c r="Z200" s="20" t="s">
        <v>339</v>
      </c>
      <c r="AA200" s="20" t="s">
        <v>148</v>
      </c>
      <c r="AB200" s="20">
        <v>104.331</v>
      </c>
      <c r="AC200" s="20">
        <v>104</v>
      </c>
      <c r="AD200" s="20" t="s">
        <v>933</v>
      </c>
      <c r="AE200" s="20" t="s">
        <v>127</v>
      </c>
      <c r="AF200" s="20" t="s">
        <v>276</v>
      </c>
      <c r="AG200" s="20" t="e">
        <v>#N/A</v>
      </c>
      <c r="AH200" s="30">
        <v>3212775</v>
      </c>
      <c r="AI200" s="30">
        <v>3309158.25</v>
      </c>
      <c r="AJ200" s="30">
        <v>3408432.9975000001</v>
      </c>
      <c r="AK200" s="30">
        <v>3510685.9874249999</v>
      </c>
      <c r="AL200" s="30">
        <v>3616006.5670477501</v>
      </c>
      <c r="AM200" s="30">
        <v>100</v>
      </c>
      <c r="AN200" s="30">
        <v>100</v>
      </c>
      <c r="AO200" s="30">
        <v>100</v>
      </c>
      <c r="AP200" s="30">
        <v>100</v>
      </c>
      <c r="AQ200" s="30">
        <v>100</v>
      </c>
      <c r="AR200" s="30">
        <v>5</v>
      </c>
      <c r="AS200" s="30">
        <v>20</v>
      </c>
      <c r="AT200" s="30">
        <v>30</v>
      </c>
      <c r="AU200" s="30">
        <v>40</v>
      </c>
      <c r="AV200" s="30">
        <v>55</v>
      </c>
      <c r="AW200" s="30">
        <v>160638.75</v>
      </c>
      <c r="AX200" s="30">
        <v>661831.65</v>
      </c>
      <c r="AY200" s="30">
        <v>1022529.89925</v>
      </c>
      <c r="AZ200" s="30">
        <v>1404274.39497</v>
      </c>
      <c r="BA200" s="30">
        <v>1988803.6118762628</v>
      </c>
      <c r="BB200" s="30">
        <v>3212775</v>
      </c>
      <c r="BC200" s="30">
        <v>3309158.25</v>
      </c>
      <c r="BD200" s="30">
        <v>3408432.9975000001</v>
      </c>
      <c r="BE200" s="30">
        <v>3510685.9874249999</v>
      </c>
      <c r="BF200" s="30">
        <v>3616006.5670477501</v>
      </c>
      <c r="BG200" s="20" t="s">
        <v>934</v>
      </c>
      <c r="BH200" s="26">
        <v>0</v>
      </c>
      <c r="BI200" s="26">
        <v>27.397716833477599</v>
      </c>
      <c r="BJ200" s="26">
        <v>27.397716833477599</v>
      </c>
      <c r="BK200" s="26">
        <v>27.397716833477599</v>
      </c>
      <c r="BL200" s="26"/>
      <c r="BM200" s="20"/>
      <c r="BN200" s="60">
        <v>27.397716833477599</v>
      </c>
      <c r="BO200" s="20"/>
      <c r="BP200" s="20">
        <v>3.5</v>
      </c>
      <c r="BQ200" s="20">
        <v>6</v>
      </c>
      <c r="BR200" s="20">
        <v>0</v>
      </c>
      <c r="BS200" s="20">
        <v>1</v>
      </c>
      <c r="BT200" s="20">
        <v>4</v>
      </c>
      <c r="BU200" s="20">
        <v>0</v>
      </c>
      <c r="BV200" s="20">
        <v>0</v>
      </c>
      <c r="BW200" s="20">
        <v>0</v>
      </c>
      <c r="BX200" s="20">
        <v>0</v>
      </c>
      <c r="BY200" s="20">
        <v>0</v>
      </c>
      <c r="BZ200" s="20">
        <v>0</v>
      </c>
      <c r="CA200" s="20" t="s">
        <v>118</v>
      </c>
      <c r="CB200" s="20">
        <v>0</v>
      </c>
      <c r="CC200" s="20">
        <v>0</v>
      </c>
      <c r="CD200" s="20">
        <v>0</v>
      </c>
      <c r="CE200" s="20">
        <v>0</v>
      </c>
      <c r="CF200" s="20">
        <v>0</v>
      </c>
      <c r="CG200" s="20">
        <v>0</v>
      </c>
      <c r="CH200" s="20">
        <v>0</v>
      </c>
      <c r="CI200" s="20">
        <v>0</v>
      </c>
      <c r="CJ200" s="20">
        <v>0</v>
      </c>
      <c r="CK200" s="20"/>
      <c r="CL200" s="1">
        <v>10162.007325</v>
      </c>
      <c r="CM200">
        <v>3.163E-3</v>
      </c>
      <c r="CN200">
        <v>1060215.75</v>
      </c>
      <c r="CO200" s="1">
        <v>0.33</v>
      </c>
      <c r="CP200" s="1">
        <v>0.15062570439799072</v>
      </c>
      <c r="CQ200">
        <v>47.621152196645816</v>
      </c>
      <c r="CS200" s="33">
        <v>0</v>
      </c>
    </row>
    <row r="201" spans="1:97">
      <c r="A201" s="20" t="s">
        <v>102</v>
      </c>
      <c r="B201" s="20" t="s">
        <v>102</v>
      </c>
      <c r="C201" s="20" t="s">
        <v>102</v>
      </c>
      <c r="D201" s="20">
        <v>0</v>
      </c>
      <c r="E201" s="21" t="s">
        <v>767</v>
      </c>
      <c r="F201" s="22" t="s">
        <v>935</v>
      </c>
      <c r="G201" s="28" t="s">
        <v>936</v>
      </c>
      <c r="H201" s="20" t="s">
        <v>153</v>
      </c>
      <c r="I201" s="20" t="s">
        <v>144</v>
      </c>
      <c r="J201" s="20" t="s">
        <v>155</v>
      </c>
      <c r="K201" s="20" t="s">
        <v>922</v>
      </c>
      <c r="L201" s="20" t="s">
        <v>937</v>
      </c>
      <c r="M201" s="20" t="s">
        <v>111</v>
      </c>
      <c r="N201" s="20">
        <v>0</v>
      </c>
      <c r="O201" s="33">
        <v>5.2649999999999997E-3</v>
      </c>
      <c r="P201" s="20"/>
      <c r="Q201" s="20">
        <v>0</v>
      </c>
      <c r="R201" s="33">
        <v>0.62</v>
      </c>
      <c r="S201" s="33" t="e">
        <v>#N/A</v>
      </c>
      <c r="T201" s="33" t="e">
        <v>#N/A</v>
      </c>
      <c r="U201" s="33" t="e">
        <v>#N/A</v>
      </c>
      <c r="V201" s="33" t="e">
        <v>#N/A</v>
      </c>
      <c r="W201" s="33"/>
      <c r="X201" s="20"/>
      <c r="Y201" s="20" t="s">
        <v>168</v>
      </c>
      <c r="Z201" s="20" t="s">
        <v>339</v>
      </c>
      <c r="AA201" s="20" t="s">
        <v>148</v>
      </c>
      <c r="AB201" s="20">
        <v>117.759</v>
      </c>
      <c r="AC201" s="20">
        <v>117</v>
      </c>
      <c r="AD201" s="20">
        <v>0</v>
      </c>
      <c r="AE201" s="20">
        <v>0</v>
      </c>
      <c r="AF201" s="20">
        <v>0</v>
      </c>
      <c r="AG201" s="20" t="e">
        <v>#N/A</v>
      </c>
      <c r="AH201" s="30">
        <v>3212775</v>
      </c>
      <c r="AI201" s="30">
        <v>3309158.25</v>
      </c>
      <c r="AJ201" s="30">
        <v>3408432.9975000001</v>
      </c>
      <c r="AK201" s="30">
        <v>3510685.9874249999</v>
      </c>
      <c r="AL201" s="30">
        <v>3616006.5670477501</v>
      </c>
      <c r="AM201" s="30">
        <v>100</v>
      </c>
      <c r="AN201" s="30">
        <v>100</v>
      </c>
      <c r="AO201" s="30">
        <v>100</v>
      </c>
      <c r="AP201" s="30">
        <v>100</v>
      </c>
      <c r="AQ201" s="30">
        <v>100</v>
      </c>
      <c r="AR201" s="30">
        <v>5</v>
      </c>
      <c r="AS201" s="30">
        <v>20</v>
      </c>
      <c r="AT201" s="30">
        <v>30</v>
      </c>
      <c r="AU201" s="30">
        <v>40</v>
      </c>
      <c r="AV201" s="30">
        <v>55</v>
      </c>
      <c r="AW201" s="30">
        <v>160638.75</v>
      </c>
      <c r="AX201" s="30">
        <v>661831.65</v>
      </c>
      <c r="AY201" s="30">
        <v>1022529.89925</v>
      </c>
      <c r="AZ201" s="30">
        <v>1404274.39497</v>
      </c>
      <c r="BA201" s="30">
        <v>1988803.6118762628</v>
      </c>
      <c r="BB201" s="30">
        <v>3212775</v>
      </c>
      <c r="BC201" s="30">
        <v>3309158.25</v>
      </c>
      <c r="BD201" s="30">
        <v>3408432.9975000001</v>
      </c>
      <c r="BE201" s="30">
        <v>3510685.9874249999</v>
      </c>
      <c r="BF201" s="30">
        <v>3616006.5670477501</v>
      </c>
      <c r="BG201" s="20" t="s">
        <v>934</v>
      </c>
      <c r="BH201" s="26" t="s">
        <v>118</v>
      </c>
      <c r="BI201" s="26" t="s">
        <v>118</v>
      </c>
      <c r="BJ201" s="26" t="s">
        <v>118</v>
      </c>
      <c r="BK201" s="26" t="s">
        <v>118</v>
      </c>
      <c r="BL201" s="26">
        <v>30.223511530903981</v>
      </c>
      <c r="BM201" s="20" t="s">
        <v>938</v>
      </c>
      <c r="BN201" s="60">
        <v>30.223511530903981</v>
      </c>
      <c r="BO201" s="20"/>
      <c r="BP201" s="20">
        <v>3.5</v>
      </c>
      <c r="BQ201" s="20">
        <v>6</v>
      </c>
      <c r="BR201" s="20">
        <v>0</v>
      </c>
      <c r="BS201" s="20">
        <v>1</v>
      </c>
      <c r="BT201" s="20">
        <v>4</v>
      </c>
      <c r="BU201" s="20">
        <v>0</v>
      </c>
      <c r="BV201" s="20">
        <v>0</v>
      </c>
      <c r="BW201" s="20">
        <v>0</v>
      </c>
      <c r="BX201" s="20">
        <v>0</v>
      </c>
      <c r="BY201" s="20">
        <v>0</v>
      </c>
      <c r="BZ201" s="20">
        <v>0</v>
      </c>
      <c r="CA201" s="20" t="s">
        <v>118</v>
      </c>
      <c r="CB201" s="20">
        <v>0</v>
      </c>
      <c r="CC201" s="20">
        <v>0</v>
      </c>
      <c r="CD201" s="20">
        <v>0</v>
      </c>
      <c r="CE201" s="20">
        <v>0</v>
      </c>
      <c r="CF201" s="20">
        <v>0</v>
      </c>
      <c r="CG201" s="20">
        <v>0</v>
      </c>
      <c r="CH201" s="20">
        <v>0</v>
      </c>
      <c r="CI201" s="20">
        <v>0</v>
      </c>
      <c r="CJ201" s="20">
        <v>0</v>
      </c>
      <c r="CK201" s="20"/>
      <c r="CL201" s="1">
        <v>16915.260374999998</v>
      </c>
      <c r="CM201">
        <v>5.2649999999999997E-3</v>
      </c>
      <c r="CN201">
        <v>1991920.5</v>
      </c>
      <c r="CO201" s="1">
        <v>0.62</v>
      </c>
      <c r="CP201" s="1">
        <v>0.28299374765683105</v>
      </c>
      <c r="CQ201">
        <v>53.749999554953668</v>
      </c>
      <c r="CS201" s="33">
        <v>0</v>
      </c>
    </row>
    <row r="202" spans="1:97">
      <c r="A202" s="20" t="s">
        <v>102</v>
      </c>
      <c r="B202" s="20" t="s">
        <v>102</v>
      </c>
      <c r="C202" s="20" t="s">
        <v>123</v>
      </c>
      <c r="D202" s="20" t="s">
        <v>939</v>
      </c>
      <c r="E202" s="21" t="s">
        <v>767</v>
      </c>
      <c r="F202" s="22" t="s">
        <v>940</v>
      </c>
      <c r="G202" s="28" t="s">
        <v>941</v>
      </c>
      <c r="H202" s="20" t="s">
        <v>153</v>
      </c>
      <c r="I202" s="20" t="s">
        <v>144</v>
      </c>
      <c r="J202" s="20" t="s">
        <v>155</v>
      </c>
      <c r="K202" s="20" t="s">
        <v>922</v>
      </c>
      <c r="L202" s="20" t="s">
        <v>942</v>
      </c>
      <c r="M202" s="20" t="s">
        <v>111</v>
      </c>
      <c r="N202" s="20">
        <v>0</v>
      </c>
      <c r="O202" s="33">
        <v>6.87E-4</v>
      </c>
      <c r="P202" s="20"/>
      <c r="Q202" s="20">
        <v>0</v>
      </c>
      <c r="R202" s="33">
        <v>0.31</v>
      </c>
      <c r="S202" s="33" t="e">
        <v>#N/A</v>
      </c>
      <c r="T202" s="33" t="e">
        <v>#N/A</v>
      </c>
      <c r="U202" s="33" t="e">
        <v>#N/A</v>
      </c>
      <c r="V202" s="33" t="e">
        <v>#N/A</v>
      </c>
      <c r="W202" s="33"/>
      <c r="X202" s="20"/>
      <c r="Y202" s="20" t="s">
        <v>168</v>
      </c>
      <c r="Z202" s="20" t="s">
        <v>339</v>
      </c>
      <c r="AA202" s="20" t="s">
        <v>148</v>
      </c>
      <c r="AB202" s="20">
        <v>451.23700000000002</v>
      </c>
      <c r="AC202" s="20">
        <v>448</v>
      </c>
      <c r="AD202" s="20">
        <v>0</v>
      </c>
      <c r="AE202" s="20">
        <v>0</v>
      </c>
      <c r="AF202" s="20">
        <v>0</v>
      </c>
      <c r="AG202" s="20" t="e">
        <v>#N/A</v>
      </c>
      <c r="AH202" s="25" t="s">
        <v>118</v>
      </c>
      <c r="AI202" s="25" t="s">
        <v>118</v>
      </c>
      <c r="AJ202" s="25" t="s">
        <v>118</v>
      </c>
      <c r="AK202" s="25" t="s">
        <v>118</v>
      </c>
      <c r="AL202" s="25" t="s">
        <v>118</v>
      </c>
      <c r="AM202" s="25" t="s">
        <v>118</v>
      </c>
      <c r="AN202" s="25" t="s">
        <v>118</v>
      </c>
      <c r="AO202" s="25" t="s">
        <v>118</v>
      </c>
      <c r="AP202" s="25" t="s">
        <v>118</v>
      </c>
      <c r="AQ202" s="25" t="s">
        <v>118</v>
      </c>
      <c r="AR202" s="25" t="s">
        <v>118</v>
      </c>
      <c r="AS202" s="25" t="s">
        <v>118</v>
      </c>
      <c r="AT202" s="25" t="s">
        <v>118</v>
      </c>
      <c r="AU202" s="25" t="s">
        <v>118</v>
      </c>
      <c r="AV202" s="25" t="s">
        <v>118</v>
      </c>
      <c r="AW202" s="25" t="s">
        <v>118</v>
      </c>
      <c r="AX202" s="25" t="s">
        <v>118</v>
      </c>
      <c r="AY202" s="25" t="s">
        <v>118</v>
      </c>
      <c r="AZ202" s="25" t="s">
        <v>118</v>
      </c>
      <c r="BA202" s="25" t="s">
        <v>118</v>
      </c>
      <c r="BB202" s="25" t="s">
        <v>118</v>
      </c>
      <c r="BC202" s="25" t="s">
        <v>118</v>
      </c>
      <c r="BD202" s="25" t="s">
        <v>118</v>
      </c>
      <c r="BE202" s="25" t="s">
        <v>118</v>
      </c>
      <c r="BF202" s="25" t="s">
        <v>118</v>
      </c>
      <c r="BG202" s="20"/>
      <c r="BH202" s="26" t="s">
        <v>118</v>
      </c>
      <c r="BI202" s="26" t="s">
        <v>118</v>
      </c>
      <c r="BJ202" s="26" t="s">
        <v>118</v>
      </c>
      <c r="BK202" s="26" t="s">
        <v>118</v>
      </c>
      <c r="BL202" s="26"/>
      <c r="BM202" s="20"/>
      <c r="BN202" s="60">
        <v>0</v>
      </c>
      <c r="BO202" s="20"/>
      <c r="BP202" s="20" t="s">
        <v>118</v>
      </c>
      <c r="BQ202" s="20" t="s">
        <v>118</v>
      </c>
      <c r="BR202" s="20" t="s">
        <v>118</v>
      </c>
      <c r="BS202" s="20" t="s">
        <v>118</v>
      </c>
      <c r="BT202" s="20" t="s">
        <v>118</v>
      </c>
      <c r="BU202" s="20" t="s">
        <v>118</v>
      </c>
      <c r="BV202" s="20" t="s">
        <v>118</v>
      </c>
      <c r="BW202" s="20" t="s">
        <v>118</v>
      </c>
      <c r="BX202" s="20" t="s">
        <v>118</v>
      </c>
      <c r="BY202" s="20" t="s">
        <v>118</v>
      </c>
      <c r="BZ202" s="20" t="s">
        <v>118</v>
      </c>
      <c r="CA202" s="20" t="s">
        <v>118</v>
      </c>
      <c r="CB202" s="20" t="s">
        <v>118</v>
      </c>
      <c r="CC202" s="20" t="s">
        <v>118</v>
      </c>
      <c r="CD202" s="20" t="s">
        <v>118</v>
      </c>
      <c r="CE202" s="20" t="s">
        <v>118</v>
      </c>
      <c r="CF202" s="20" t="s">
        <v>118</v>
      </c>
      <c r="CG202" s="20" t="s">
        <v>118</v>
      </c>
      <c r="CH202" s="20" t="s">
        <v>118</v>
      </c>
      <c r="CI202" s="20" t="s">
        <v>118</v>
      </c>
      <c r="CJ202" s="20" t="s">
        <v>118</v>
      </c>
      <c r="CK202" s="20"/>
      <c r="CL202" s="1" t="e">
        <v>#VALUE!</v>
      </c>
      <c r="CM202" t="e">
        <v>#VALUE!</v>
      </c>
      <c r="CN202" t="e">
        <v>#VALUE!</v>
      </c>
      <c r="CO202" s="1" t="e">
        <v>#VALUE!</v>
      </c>
      <c r="CP202" s="1" t="e">
        <v>#VALUE!</v>
      </c>
      <c r="CQ202" t="e">
        <v>#VALUE!</v>
      </c>
      <c r="CS202" s="33">
        <v>0</v>
      </c>
    </row>
    <row r="203" spans="1:97">
      <c r="A203" s="20" t="s">
        <v>102</v>
      </c>
      <c r="B203" s="20" t="s">
        <v>123</v>
      </c>
      <c r="C203" s="20" t="s">
        <v>102</v>
      </c>
      <c r="D203" s="20">
        <v>0</v>
      </c>
      <c r="E203" s="21" t="s">
        <v>767</v>
      </c>
      <c r="F203" s="22" t="s">
        <v>943</v>
      </c>
      <c r="G203" s="28" t="s">
        <v>944</v>
      </c>
      <c r="H203" s="20" t="s">
        <v>118</v>
      </c>
      <c r="I203" s="20" t="s">
        <v>118</v>
      </c>
      <c r="J203" s="20" t="s">
        <v>118</v>
      </c>
      <c r="K203" s="20" t="s">
        <v>118</v>
      </c>
      <c r="L203" s="20" t="s">
        <v>118</v>
      </c>
      <c r="M203" s="20" t="s">
        <v>118</v>
      </c>
      <c r="N203" s="24" t="s">
        <v>118</v>
      </c>
      <c r="O203" s="70" t="s">
        <v>118</v>
      </c>
      <c r="P203" s="24"/>
      <c r="Q203" s="24" t="s">
        <v>118</v>
      </c>
      <c r="R203" s="70" t="s">
        <v>118</v>
      </c>
      <c r="S203" s="33">
        <v>0</v>
      </c>
      <c r="T203" s="33">
        <v>0</v>
      </c>
      <c r="U203" s="33">
        <v>0</v>
      </c>
      <c r="V203" s="33" t="e">
        <v>#VALUE!</v>
      </c>
      <c r="W203" s="33"/>
      <c r="X203" s="24"/>
      <c r="Y203" s="20" t="s">
        <v>118</v>
      </c>
      <c r="Z203" s="20" t="s">
        <v>118</v>
      </c>
      <c r="AA203" s="20" t="s">
        <v>118</v>
      </c>
      <c r="AB203" s="20" t="s">
        <v>118</v>
      </c>
      <c r="AC203" s="20" t="s">
        <v>118</v>
      </c>
      <c r="AD203" s="20" t="s">
        <v>945</v>
      </c>
      <c r="AE203" s="20" t="s">
        <v>127</v>
      </c>
      <c r="AF203" s="20" t="s">
        <v>116</v>
      </c>
      <c r="AG203" s="20" t="s">
        <v>946</v>
      </c>
      <c r="AH203" s="25">
        <v>19106953</v>
      </c>
      <c r="AI203" s="25">
        <v>19657258.1875</v>
      </c>
      <c r="AJ203" s="25">
        <v>20210313.25</v>
      </c>
      <c r="AK203" s="25">
        <v>20768334.1875</v>
      </c>
      <c r="AL203" s="25">
        <v>21341006.5625</v>
      </c>
      <c r="AM203" s="25">
        <v>6.4</v>
      </c>
      <c r="AN203" s="25">
        <v>6.4</v>
      </c>
      <c r="AO203" s="25">
        <v>6.4</v>
      </c>
      <c r="AP203" s="25">
        <v>6.4</v>
      </c>
      <c r="AQ203" s="25">
        <v>6.4</v>
      </c>
      <c r="AR203" s="25">
        <v>10</v>
      </c>
      <c r="AS203" s="25">
        <v>10</v>
      </c>
      <c r="AT203" s="25">
        <v>10</v>
      </c>
      <c r="AU203" s="25">
        <v>10</v>
      </c>
      <c r="AV203" s="25">
        <v>10</v>
      </c>
      <c r="AW203" s="25">
        <v>122284.49920000001</v>
      </c>
      <c r="AX203" s="25">
        <v>125806.45239999999</v>
      </c>
      <c r="AY203" s="25">
        <v>129346.0048</v>
      </c>
      <c r="AZ203" s="25">
        <v>132917.3388</v>
      </c>
      <c r="BA203" s="25">
        <v>136582.44200000001</v>
      </c>
      <c r="BB203" s="25">
        <v>1222844.9920000001</v>
      </c>
      <c r="BC203" s="25">
        <v>1258064.524</v>
      </c>
      <c r="BD203" s="25">
        <v>1293460.048</v>
      </c>
      <c r="BE203" s="25">
        <v>1329173.3879999998</v>
      </c>
      <c r="BF203" s="25">
        <v>1365824.42</v>
      </c>
      <c r="BG203" s="20"/>
      <c r="BH203" s="26">
        <v>0</v>
      </c>
      <c r="BI203" s="26">
        <v>0</v>
      </c>
      <c r="BJ203" s="26">
        <v>7.7786896775589689</v>
      </c>
      <c r="BK203" s="26">
        <v>7.7786896775589689</v>
      </c>
      <c r="BL203" s="26"/>
      <c r="BM203" s="20"/>
      <c r="BN203" s="60">
        <v>7.7786896775589689</v>
      </c>
      <c r="BO203" s="20"/>
      <c r="BP203" s="20">
        <v>0.3</v>
      </c>
      <c r="BQ203" s="20">
        <v>0</v>
      </c>
      <c r="BR203" s="20">
        <v>0</v>
      </c>
      <c r="BS203" s="20">
        <v>0</v>
      </c>
      <c r="BT203" s="20">
        <v>0</v>
      </c>
      <c r="BU203" s="20">
        <v>0</v>
      </c>
      <c r="BV203" s="20">
        <v>0</v>
      </c>
      <c r="BW203" s="20">
        <v>0</v>
      </c>
      <c r="BX203" s="20">
        <v>0.75</v>
      </c>
      <c r="BY203" s="20">
        <v>1.5</v>
      </c>
      <c r="BZ203" s="20">
        <v>0</v>
      </c>
      <c r="CA203" s="20" t="s">
        <v>118</v>
      </c>
      <c r="CB203" s="20">
        <v>0</v>
      </c>
      <c r="CC203" s="20">
        <v>0</v>
      </c>
      <c r="CD203" s="20">
        <v>0</v>
      </c>
      <c r="CE203" s="20">
        <v>0</v>
      </c>
      <c r="CF203" s="20">
        <v>0</v>
      </c>
      <c r="CG203" s="20">
        <v>0</v>
      </c>
      <c r="CH203" s="20">
        <v>0</v>
      </c>
      <c r="CI203" s="20">
        <v>0</v>
      </c>
      <c r="CJ203" s="20">
        <v>0</v>
      </c>
      <c r="CK203" s="20"/>
      <c r="CL203" s="1" t="e">
        <v>#VALUE!</v>
      </c>
      <c r="CM203" t="e">
        <v>#VALUE!</v>
      </c>
      <c r="CN203" t="e">
        <v>#VALUE!</v>
      </c>
      <c r="CO203" s="1" t="e">
        <v>#VALUE!</v>
      </c>
      <c r="CP203" s="1" t="e">
        <v>#VALUE!</v>
      </c>
      <c r="CQ203" t="e">
        <v>#VALUE!</v>
      </c>
      <c r="CS203" s="33">
        <v>0</v>
      </c>
    </row>
    <row r="204" spans="1:97">
      <c r="A204" s="20" t="s">
        <v>102</v>
      </c>
      <c r="B204" s="20" t="s">
        <v>123</v>
      </c>
      <c r="C204" s="20" t="s">
        <v>102</v>
      </c>
      <c r="D204" s="20">
        <v>0</v>
      </c>
      <c r="E204" s="21" t="s">
        <v>767</v>
      </c>
      <c r="F204" s="22" t="s">
        <v>947</v>
      </c>
      <c r="G204" s="27" t="s">
        <v>948</v>
      </c>
      <c r="H204" s="20" t="s">
        <v>118</v>
      </c>
      <c r="I204" s="20" t="s">
        <v>118</v>
      </c>
      <c r="J204" s="20" t="s">
        <v>118</v>
      </c>
      <c r="K204" s="20" t="s">
        <v>118</v>
      </c>
      <c r="L204" s="20" t="s">
        <v>118</v>
      </c>
      <c r="M204" s="20" t="s">
        <v>118</v>
      </c>
      <c r="N204" s="24" t="s">
        <v>118</v>
      </c>
      <c r="O204" s="70" t="s">
        <v>118</v>
      </c>
      <c r="P204" s="24"/>
      <c r="Q204" s="24" t="s">
        <v>118</v>
      </c>
      <c r="R204" s="70" t="s">
        <v>118</v>
      </c>
      <c r="S204" s="33">
        <v>0</v>
      </c>
      <c r="T204" s="33">
        <v>0</v>
      </c>
      <c r="U204" s="33">
        <v>0</v>
      </c>
      <c r="V204" s="33" t="e">
        <v>#VALUE!</v>
      </c>
      <c r="W204" s="33"/>
      <c r="X204" s="24"/>
      <c r="Y204" s="20" t="s">
        <v>118</v>
      </c>
      <c r="Z204" s="20" t="s">
        <v>118</v>
      </c>
      <c r="AA204" s="20" t="s">
        <v>118</v>
      </c>
      <c r="AB204" s="20" t="s">
        <v>118</v>
      </c>
      <c r="AC204" s="20" t="s">
        <v>118</v>
      </c>
      <c r="AD204" s="20" t="s">
        <v>949</v>
      </c>
      <c r="AE204" s="20" t="s">
        <v>127</v>
      </c>
      <c r="AF204" s="20" t="s">
        <v>116</v>
      </c>
      <c r="AG204" s="20" t="s">
        <v>770</v>
      </c>
      <c r="AH204" s="25">
        <v>0</v>
      </c>
      <c r="AI204" s="25">
        <v>0</v>
      </c>
      <c r="AJ204" s="25">
        <v>0</v>
      </c>
      <c r="AK204" s="25">
        <v>0</v>
      </c>
      <c r="AL204" s="25">
        <v>0</v>
      </c>
      <c r="AM204" s="25">
        <v>100</v>
      </c>
      <c r="AN204" s="25">
        <v>100</v>
      </c>
      <c r="AO204" s="25">
        <v>100</v>
      </c>
      <c r="AP204" s="25">
        <v>100</v>
      </c>
      <c r="AQ204" s="25">
        <v>100</v>
      </c>
      <c r="AR204" s="25">
        <v>5</v>
      </c>
      <c r="AS204" s="25">
        <v>20</v>
      </c>
      <c r="AT204" s="25">
        <v>30</v>
      </c>
      <c r="AU204" s="25">
        <v>40</v>
      </c>
      <c r="AV204" s="25">
        <v>55</v>
      </c>
      <c r="AW204" s="25">
        <v>0</v>
      </c>
      <c r="AX204" s="25">
        <v>0</v>
      </c>
      <c r="AY204" s="25">
        <v>0</v>
      </c>
      <c r="AZ204" s="25">
        <v>0</v>
      </c>
      <c r="BA204" s="25">
        <v>0</v>
      </c>
      <c r="BB204" s="25">
        <v>0</v>
      </c>
      <c r="BC204" s="25">
        <v>0</v>
      </c>
      <c r="BD204" s="25">
        <v>0</v>
      </c>
      <c r="BE204" s="25">
        <v>0</v>
      </c>
      <c r="BF204" s="25">
        <v>0</v>
      </c>
      <c r="BG204" s="20"/>
      <c r="BH204" s="26">
        <v>0</v>
      </c>
      <c r="BI204" s="26">
        <v>0</v>
      </c>
      <c r="BJ204" s="26">
        <v>44.140074848517635</v>
      </c>
      <c r="BK204" s="26">
        <v>44.140074848517635</v>
      </c>
      <c r="BL204" s="26"/>
      <c r="BM204" s="20"/>
      <c r="BN204" s="60">
        <v>44.140074848517635</v>
      </c>
      <c r="BO204" s="20"/>
      <c r="BP204" s="20">
        <v>0.5</v>
      </c>
      <c r="BQ204" s="20">
        <v>0</v>
      </c>
      <c r="BR204" s="20">
        <v>0</v>
      </c>
      <c r="BS204" s="20">
        <v>0</v>
      </c>
      <c r="BT204" s="20">
        <v>0</v>
      </c>
      <c r="BU204" s="20">
        <v>0</v>
      </c>
      <c r="BV204" s="20">
        <v>0</v>
      </c>
      <c r="BW204" s="20">
        <v>0</v>
      </c>
      <c r="BX204" s="20">
        <v>0.75</v>
      </c>
      <c r="BY204" s="20">
        <v>1.5</v>
      </c>
      <c r="BZ204" s="20">
        <v>0</v>
      </c>
      <c r="CA204" s="20" t="s">
        <v>118</v>
      </c>
      <c r="CB204" s="20">
        <v>0</v>
      </c>
      <c r="CC204" s="20">
        <v>0</v>
      </c>
      <c r="CD204" s="20">
        <v>0</v>
      </c>
      <c r="CE204" s="20">
        <v>0</v>
      </c>
      <c r="CF204" s="20">
        <v>0</v>
      </c>
      <c r="CG204" s="20">
        <v>0</v>
      </c>
      <c r="CH204" s="20">
        <v>0</v>
      </c>
      <c r="CI204" s="20">
        <v>0</v>
      </c>
      <c r="CJ204" s="20">
        <v>0</v>
      </c>
      <c r="CK204" s="20"/>
      <c r="CL204" s="1" t="e">
        <v>#VALUE!</v>
      </c>
      <c r="CM204" t="e">
        <v>#VALUE!</v>
      </c>
      <c r="CN204" t="e">
        <v>#VALUE!</v>
      </c>
      <c r="CO204" s="1" t="e">
        <v>#VALUE!</v>
      </c>
      <c r="CP204" s="1" t="e">
        <v>#VALUE!</v>
      </c>
      <c r="CQ204" t="e">
        <v>#VALUE!</v>
      </c>
      <c r="CS204" s="33">
        <v>0</v>
      </c>
    </row>
    <row r="205" spans="1:97">
      <c r="A205" s="20" t="s">
        <v>102</v>
      </c>
      <c r="B205" s="20" t="s">
        <v>102</v>
      </c>
      <c r="C205" s="20" t="s">
        <v>102</v>
      </c>
      <c r="D205" s="20">
        <v>0</v>
      </c>
      <c r="E205" s="21" t="s">
        <v>767</v>
      </c>
      <c r="F205" s="22" t="s">
        <v>950</v>
      </c>
      <c r="G205" s="28" t="s">
        <v>951</v>
      </c>
      <c r="H205" s="20" t="s">
        <v>336</v>
      </c>
      <c r="I205" s="20" t="s">
        <v>905</v>
      </c>
      <c r="J205" s="20" t="s">
        <v>427</v>
      </c>
      <c r="K205" s="20" t="s">
        <v>952</v>
      </c>
      <c r="L205" s="20" t="s">
        <v>953</v>
      </c>
      <c r="M205" s="20" t="s">
        <v>111</v>
      </c>
      <c r="N205" s="20">
        <v>12560</v>
      </c>
      <c r="O205" s="33">
        <v>3.5320584926884138</v>
      </c>
      <c r="P205" s="20"/>
      <c r="Q205" s="20">
        <v>16311000</v>
      </c>
      <c r="R205" s="33">
        <v>4586.9083239595047</v>
      </c>
      <c r="S205" s="33" t="e">
        <v>#N/A</v>
      </c>
      <c r="T205" s="33" t="e">
        <v>#N/A</v>
      </c>
      <c r="U205" s="33" t="e">
        <v>#N/A</v>
      </c>
      <c r="V205" s="33" t="e">
        <v>#N/A</v>
      </c>
      <c r="W205" s="33"/>
      <c r="X205" s="20"/>
      <c r="Y205" s="20" t="s">
        <v>168</v>
      </c>
      <c r="Z205" s="20" t="s">
        <v>429</v>
      </c>
      <c r="AA205" s="20" t="s">
        <v>148</v>
      </c>
      <c r="AB205" s="20">
        <v>1298.6501592356688</v>
      </c>
      <c r="AC205" s="20">
        <v>0</v>
      </c>
      <c r="AD205" s="20">
        <v>0</v>
      </c>
      <c r="AE205" s="20">
        <v>0</v>
      </c>
      <c r="AF205" s="20">
        <v>0</v>
      </c>
      <c r="AG205" s="20" t="s">
        <v>954</v>
      </c>
      <c r="AH205" s="30">
        <v>2835000</v>
      </c>
      <c r="AI205" s="30">
        <v>2835000</v>
      </c>
      <c r="AJ205" s="30">
        <v>2835000</v>
      </c>
      <c r="AK205" s="30">
        <v>2835000</v>
      </c>
      <c r="AL205" s="30">
        <v>2835000</v>
      </c>
      <c r="AM205" s="30">
        <v>100</v>
      </c>
      <c r="AN205" s="30">
        <v>100</v>
      </c>
      <c r="AO205" s="30">
        <v>100</v>
      </c>
      <c r="AP205" s="30">
        <v>100</v>
      </c>
      <c r="AQ205" s="30">
        <v>100</v>
      </c>
      <c r="AR205" s="30">
        <v>50</v>
      </c>
      <c r="AS205" s="30">
        <v>50</v>
      </c>
      <c r="AT205" s="30">
        <v>50</v>
      </c>
      <c r="AU205" s="30">
        <v>50</v>
      </c>
      <c r="AV205" s="30">
        <v>50</v>
      </c>
      <c r="AW205" s="30">
        <v>1417500</v>
      </c>
      <c r="AX205" s="30">
        <v>1417500</v>
      </c>
      <c r="AY205" s="30">
        <v>1417500</v>
      </c>
      <c r="AZ205" s="30">
        <v>1417500</v>
      </c>
      <c r="BA205" s="30">
        <v>1417500</v>
      </c>
      <c r="BB205" s="30">
        <v>2835000</v>
      </c>
      <c r="BC205" s="30">
        <v>2835000</v>
      </c>
      <c r="BD205" s="30">
        <v>2835000</v>
      </c>
      <c r="BE205" s="30">
        <v>2835000</v>
      </c>
      <c r="BF205" s="30">
        <v>2835000</v>
      </c>
      <c r="BG205" s="20" t="s">
        <v>955</v>
      </c>
      <c r="BH205" s="26" t="s">
        <v>118</v>
      </c>
      <c r="BI205" s="26" t="s">
        <v>118</v>
      </c>
      <c r="BJ205" s="26" t="s">
        <v>118</v>
      </c>
      <c r="BK205" s="26" t="s">
        <v>118</v>
      </c>
      <c r="BL205" s="26">
        <v>392.51165641615722</v>
      </c>
      <c r="BM205" s="20" t="s">
        <v>956</v>
      </c>
      <c r="BN205" s="60">
        <v>392.51165641615722</v>
      </c>
      <c r="BO205" s="20"/>
      <c r="BP205" s="20">
        <v>172</v>
      </c>
      <c r="BQ205" s="20">
        <v>190</v>
      </c>
      <c r="BR205" s="20">
        <v>0</v>
      </c>
      <c r="BS205" s="20">
        <v>137.6</v>
      </c>
      <c r="BT205" s="20">
        <v>34.4</v>
      </c>
      <c r="BU205" s="20">
        <v>5</v>
      </c>
      <c r="BV205" s="20">
        <v>5</v>
      </c>
      <c r="BW205" s="20">
        <v>0</v>
      </c>
      <c r="BX205" s="20">
        <v>0</v>
      </c>
      <c r="BY205" s="20">
        <v>0</v>
      </c>
      <c r="BZ205" s="20">
        <v>0</v>
      </c>
      <c r="CA205" s="20" t="s">
        <v>118</v>
      </c>
      <c r="CB205" s="20">
        <v>0</v>
      </c>
      <c r="CC205" s="20">
        <v>0</v>
      </c>
      <c r="CD205" s="20">
        <v>0</v>
      </c>
      <c r="CE205" s="20">
        <v>0</v>
      </c>
      <c r="CF205" s="20">
        <v>0</v>
      </c>
      <c r="CG205" s="20">
        <v>0</v>
      </c>
      <c r="CH205" s="20">
        <v>0</v>
      </c>
      <c r="CI205" s="20">
        <v>0</v>
      </c>
      <c r="CJ205" s="20">
        <v>0</v>
      </c>
      <c r="CK205" s="20"/>
      <c r="CL205" s="1">
        <v>10013385.826771652</v>
      </c>
      <c r="CM205">
        <v>3.5320584926884133</v>
      </c>
      <c r="CN205">
        <v>13003885098.425196</v>
      </c>
      <c r="CO205" s="1">
        <v>4586.9083239595047</v>
      </c>
      <c r="CP205" s="1">
        <v>5467.5947221597298</v>
      </c>
      <c r="CQ205">
        <v>1547.9909898089174</v>
      </c>
      <c r="CS205" s="33">
        <v>0</v>
      </c>
    </row>
    <row r="206" spans="1:97">
      <c r="A206" s="20" t="s">
        <v>102</v>
      </c>
      <c r="B206" s="20" t="s">
        <v>102</v>
      </c>
      <c r="C206" s="20" t="s">
        <v>102</v>
      </c>
      <c r="D206" s="20">
        <v>0</v>
      </c>
      <c r="E206" s="21" t="s">
        <v>767</v>
      </c>
      <c r="F206" s="22" t="s">
        <v>957</v>
      </c>
      <c r="G206" s="28" t="s">
        <v>958</v>
      </c>
      <c r="H206" s="20" t="s">
        <v>164</v>
      </c>
      <c r="I206" s="20" t="s">
        <v>905</v>
      </c>
      <c r="J206" s="20" t="s">
        <v>427</v>
      </c>
      <c r="K206" s="20" t="s">
        <v>952</v>
      </c>
      <c r="L206" s="20" t="s">
        <v>959</v>
      </c>
      <c r="M206" s="20" t="s">
        <v>111</v>
      </c>
      <c r="N206" s="24">
        <v>374</v>
      </c>
      <c r="O206" s="33">
        <v>0.38556701030927837</v>
      </c>
      <c r="P206" s="20"/>
      <c r="Q206" s="20">
        <v>6036530</v>
      </c>
      <c r="R206" s="33">
        <v>6223.2247422680412</v>
      </c>
      <c r="S206" s="33">
        <v>0</v>
      </c>
      <c r="T206" s="33">
        <v>0</v>
      </c>
      <c r="U206" s="33">
        <v>0</v>
      </c>
      <c r="V206" s="33" t="b">
        <v>0</v>
      </c>
      <c r="W206" s="33"/>
      <c r="X206" s="20"/>
      <c r="Y206" s="20" t="s">
        <v>168</v>
      </c>
      <c r="Z206" s="20" t="s">
        <v>429</v>
      </c>
      <c r="AA206" s="20" t="s">
        <v>148</v>
      </c>
      <c r="AB206" s="20">
        <v>16140.449197860962</v>
      </c>
      <c r="AC206" s="20">
        <v>0</v>
      </c>
      <c r="AD206" s="20" t="s">
        <v>960</v>
      </c>
      <c r="AE206" s="20" t="s">
        <v>127</v>
      </c>
      <c r="AF206" s="20" t="s">
        <v>116</v>
      </c>
      <c r="AG206" s="20" t="s">
        <v>961</v>
      </c>
      <c r="AH206" s="25">
        <v>13811</v>
      </c>
      <c r="AI206" s="25">
        <v>14639.66</v>
      </c>
      <c r="AJ206" s="25">
        <v>15518.0396</v>
      </c>
      <c r="AK206" s="25">
        <v>16449.121976000002</v>
      </c>
      <c r="AL206" s="25">
        <v>17436.069294560002</v>
      </c>
      <c r="AM206" s="30">
        <v>100</v>
      </c>
      <c r="AN206" s="30">
        <v>100</v>
      </c>
      <c r="AO206" s="30">
        <v>100</v>
      </c>
      <c r="AP206" s="30">
        <v>100</v>
      </c>
      <c r="AQ206" s="30">
        <v>100</v>
      </c>
      <c r="AR206" s="30">
        <v>10</v>
      </c>
      <c r="AS206" s="30">
        <v>20</v>
      </c>
      <c r="AT206" s="30">
        <v>30</v>
      </c>
      <c r="AU206" s="30">
        <v>40</v>
      </c>
      <c r="AV206" s="30">
        <v>50</v>
      </c>
      <c r="AW206" s="30">
        <v>1381.1000000000001</v>
      </c>
      <c r="AX206" s="30">
        <v>2927.9320000000002</v>
      </c>
      <c r="AY206" s="30">
        <v>4655.4118799999997</v>
      </c>
      <c r="AZ206" s="30">
        <v>6579.6487904000014</v>
      </c>
      <c r="BA206" s="30">
        <v>8718.0346472800011</v>
      </c>
      <c r="BB206" s="30">
        <v>13811</v>
      </c>
      <c r="BC206" s="30">
        <v>14639.66</v>
      </c>
      <c r="BD206" s="30">
        <v>15518.0396</v>
      </c>
      <c r="BE206" s="30">
        <v>16449.121976000002</v>
      </c>
      <c r="BF206" s="30">
        <v>17436.069294560002</v>
      </c>
      <c r="BG206" s="20" t="s">
        <v>962</v>
      </c>
      <c r="BH206" s="26">
        <v>235.70975488260115</v>
      </c>
      <c r="BI206" s="26">
        <v>235.70975488260115</v>
      </c>
      <c r="BJ206" s="26">
        <v>235.70975488260115</v>
      </c>
      <c r="BK206" s="26">
        <v>235.70975488260115</v>
      </c>
      <c r="BL206" s="26"/>
      <c r="BM206" s="20"/>
      <c r="BN206" s="60">
        <v>235.70975488260115</v>
      </c>
      <c r="BO206" s="20"/>
      <c r="BP206" s="20">
        <v>172</v>
      </c>
      <c r="BQ206" s="20">
        <v>190</v>
      </c>
      <c r="BR206" s="20">
        <v>0</v>
      </c>
      <c r="BS206" s="20">
        <v>137.6</v>
      </c>
      <c r="BT206" s="20">
        <v>34.4</v>
      </c>
      <c r="BU206" s="20">
        <v>5</v>
      </c>
      <c r="BV206" s="20">
        <v>5</v>
      </c>
      <c r="BW206" s="20">
        <v>0</v>
      </c>
      <c r="BX206" s="20">
        <v>0</v>
      </c>
      <c r="BY206" s="20">
        <v>0</v>
      </c>
      <c r="BZ206" s="20">
        <v>0</v>
      </c>
      <c r="CA206" s="20" t="s">
        <v>118</v>
      </c>
      <c r="CB206" s="20">
        <v>0</v>
      </c>
      <c r="CC206" s="20">
        <v>0</v>
      </c>
      <c r="CD206" s="20">
        <v>0</v>
      </c>
      <c r="CE206" s="20">
        <v>0</v>
      </c>
      <c r="CF206" s="20">
        <v>0</v>
      </c>
      <c r="CG206" s="20">
        <v>0</v>
      </c>
      <c r="CH206" s="20">
        <v>0</v>
      </c>
      <c r="CI206" s="20">
        <v>0</v>
      </c>
      <c r="CJ206" s="20">
        <v>0</v>
      </c>
      <c r="CK206" s="20"/>
      <c r="CL206" s="1">
        <v>5325.0659793814439</v>
      </c>
      <c r="CM206">
        <v>0.38556701030927837</v>
      </c>
      <c r="CN206">
        <v>85948956.91546391</v>
      </c>
      <c r="CO206" s="1">
        <v>6223.2247422680402</v>
      </c>
      <c r="CP206" s="1">
        <v>7418.0838927835039</v>
      </c>
      <c r="CQ206">
        <v>19239.415443850263</v>
      </c>
      <c r="CS206" s="33">
        <v>0</v>
      </c>
    </row>
    <row r="207" spans="1:97">
      <c r="A207" s="20" t="s">
        <v>102</v>
      </c>
      <c r="B207" s="20" t="s">
        <v>102</v>
      </c>
      <c r="C207" s="20" t="s">
        <v>102</v>
      </c>
      <c r="D207" s="20">
        <v>0</v>
      </c>
      <c r="E207" s="21" t="s">
        <v>767</v>
      </c>
      <c r="F207" s="22" t="s">
        <v>963</v>
      </c>
      <c r="G207" s="28" t="s">
        <v>964</v>
      </c>
      <c r="H207" s="20" t="s">
        <v>336</v>
      </c>
      <c r="I207" s="20" t="s">
        <v>905</v>
      </c>
      <c r="J207" s="20" t="s">
        <v>155</v>
      </c>
      <c r="K207" s="20" t="s">
        <v>337</v>
      </c>
      <c r="L207" s="20" t="s">
        <v>965</v>
      </c>
      <c r="M207" s="20" t="s">
        <v>111</v>
      </c>
      <c r="N207" s="20">
        <v>501</v>
      </c>
      <c r="O207" s="33">
        <v>5.0100000000000003E-4</v>
      </c>
      <c r="P207" s="20"/>
      <c r="Q207" s="20">
        <v>1090000</v>
      </c>
      <c r="R207" s="33">
        <v>1.0900000000000001</v>
      </c>
      <c r="S207" s="33" t="e">
        <v>#N/A</v>
      </c>
      <c r="T207" s="33" t="e">
        <v>#N/A</v>
      </c>
      <c r="U207" s="33" t="e">
        <v>#N/A</v>
      </c>
      <c r="V207" s="33" t="e">
        <v>#N/A</v>
      </c>
      <c r="W207" s="33"/>
      <c r="X207" s="20"/>
      <c r="Y207" s="20" t="s">
        <v>168</v>
      </c>
      <c r="Z207" s="20" t="s">
        <v>339</v>
      </c>
      <c r="AA207" s="20" t="s">
        <v>148</v>
      </c>
      <c r="AB207" s="20">
        <v>2175.65</v>
      </c>
      <c r="AC207" s="20">
        <v>2253</v>
      </c>
      <c r="AD207" s="20">
        <v>0</v>
      </c>
      <c r="AE207" s="20">
        <v>0</v>
      </c>
      <c r="AF207" s="20">
        <v>0</v>
      </c>
      <c r="AG207" s="20" t="s">
        <v>966</v>
      </c>
      <c r="AH207" s="30">
        <v>1401400</v>
      </c>
      <c r="AI207" s="30">
        <v>1401400</v>
      </c>
      <c r="AJ207" s="30">
        <v>1401400</v>
      </c>
      <c r="AK207" s="30">
        <v>1401400</v>
      </c>
      <c r="AL207" s="30">
        <v>1401400</v>
      </c>
      <c r="AM207" s="30">
        <v>100</v>
      </c>
      <c r="AN207" s="30">
        <v>100</v>
      </c>
      <c r="AO207" s="30">
        <v>100</v>
      </c>
      <c r="AP207" s="30">
        <v>100</v>
      </c>
      <c r="AQ207" s="30">
        <v>100</v>
      </c>
      <c r="AR207" s="30">
        <v>50</v>
      </c>
      <c r="AS207" s="30">
        <v>50</v>
      </c>
      <c r="AT207" s="30">
        <v>50</v>
      </c>
      <c r="AU207" s="30">
        <v>50</v>
      </c>
      <c r="AV207" s="30">
        <v>50</v>
      </c>
      <c r="AW207" s="30">
        <v>700700</v>
      </c>
      <c r="AX207" s="30">
        <v>700700</v>
      </c>
      <c r="AY207" s="30">
        <v>700700</v>
      </c>
      <c r="AZ207" s="30">
        <v>700700</v>
      </c>
      <c r="BA207" s="30">
        <v>700700</v>
      </c>
      <c r="BB207" s="30">
        <v>1401400</v>
      </c>
      <c r="BC207" s="30">
        <v>1401400</v>
      </c>
      <c r="BD207" s="30">
        <v>1401400</v>
      </c>
      <c r="BE207" s="30">
        <v>1401400</v>
      </c>
      <c r="BF207" s="30">
        <v>1401400</v>
      </c>
      <c r="BG207" s="20" t="s">
        <v>955</v>
      </c>
      <c r="BH207" s="26" t="s">
        <v>118</v>
      </c>
      <c r="BI207" s="26" t="s">
        <v>118</v>
      </c>
      <c r="BJ207" s="26" t="s">
        <v>118</v>
      </c>
      <c r="BK207" s="26" t="s">
        <v>118</v>
      </c>
      <c r="BL207" s="26">
        <v>397.73734025082507</v>
      </c>
      <c r="BM207" s="20" t="s">
        <v>967</v>
      </c>
      <c r="BN207" s="60">
        <v>397.73734025082507</v>
      </c>
      <c r="BO207" s="20"/>
      <c r="BP207" s="20">
        <v>172</v>
      </c>
      <c r="BQ207" s="20">
        <v>190</v>
      </c>
      <c r="BR207" s="20">
        <v>0</v>
      </c>
      <c r="BS207" s="20">
        <v>137.6</v>
      </c>
      <c r="BT207" s="20">
        <v>34.4</v>
      </c>
      <c r="BU207" s="20">
        <v>5</v>
      </c>
      <c r="BV207" s="20">
        <v>5</v>
      </c>
      <c r="BW207" s="20">
        <v>0</v>
      </c>
      <c r="BX207" s="20">
        <v>0</v>
      </c>
      <c r="BY207" s="20">
        <v>0</v>
      </c>
      <c r="BZ207" s="20">
        <v>0</v>
      </c>
      <c r="CA207" s="20" t="s">
        <v>118</v>
      </c>
      <c r="CB207" s="20">
        <v>0</v>
      </c>
      <c r="CC207" s="20">
        <v>0</v>
      </c>
      <c r="CD207" s="20">
        <v>0</v>
      </c>
      <c r="CE207" s="20">
        <v>0</v>
      </c>
      <c r="CF207" s="20">
        <v>0</v>
      </c>
      <c r="CG207" s="20">
        <v>0</v>
      </c>
      <c r="CH207" s="20">
        <v>0</v>
      </c>
      <c r="CI207" s="20">
        <v>0</v>
      </c>
      <c r="CJ207" s="20">
        <v>0</v>
      </c>
      <c r="CK207" s="20"/>
      <c r="CL207" s="1">
        <v>702.10140000000001</v>
      </c>
      <c r="CM207">
        <v>5.0100000000000003E-4</v>
      </c>
      <c r="CN207">
        <v>1527526</v>
      </c>
      <c r="CO207" s="1">
        <v>1.0900000000000001</v>
      </c>
      <c r="CP207" s="1">
        <v>0.49752126604184815</v>
      </c>
      <c r="CQ207">
        <v>993.0564192452058</v>
      </c>
      <c r="CS207" s="33">
        <v>0</v>
      </c>
    </row>
    <row r="208" spans="1:97">
      <c r="A208" s="20" t="s">
        <v>102</v>
      </c>
      <c r="B208" s="20" t="s">
        <v>102</v>
      </c>
      <c r="C208" s="20" t="s">
        <v>102</v>
      </c>
      <c r="D208" s="20">
        <v>0</v>
      </c>
      <c r="E208" s="21" t="s">
        <v>767</v>
      </c>
      <c r="F208" s="22" t="s">
        <v>968</v>
      </c>
      <c r="G208" s="28" t="s">
        <v>969</v>
      </c>
      <c r="H208" s="20" t="s">
        <v>164</v>
      </c>
      <c r="I208" s="20" t="s">
        <v>234</v>
      </c>
      <c r="J208" s="20" t="s">
        <v>155</v>
      </c>
      <c r="K208" s="20" t="s">
        <v>337</v>
      </c>
      <c r="L208" s="20" t="s">
        <v>970</v>
      </c>
      <c r="M208" s="20" t="s">
        <v>111</v>
      </c>
      <c r="N208" s="20">
        <v>606</v>
      </c>
      <c r="O208" s="33">
        <v>6.0599999999999998E-4</v>
      </c>
      <c r="P208" s="20"/>
      <c r="Q208" s="20">
        <v>240000</v>
      </c>
      <c r="R208" s="33">
        <v>0.24</v>
      </c>
      <c r="S208" s="33" t="s">
        <v>1464</v>
      </c>
      <c r="T208" s="33">
        <v>1.27</v>
      </c>
      <c r="U208" s="33">
        <v>364</v>
      </c>
      <c r="V208" s="33" t="b">
        <v>1</v>
      </c>
      <c r="W208" s="33"/>
      <c r="X208" s="20"/>
      <c r="Y208" s="20" t="s">
        <v>168</v>
      </c>
      <c r="Z208" s="20" t="s">
        <v>339</v>
      </c>
      <c r="AA208" s="20" t="s">
        <v>148</v>
      </c>
      <c r="AB208" s="20">
        <v>396.04</v>
      </c>
      <c r="AC208" s="20">
        <v>401</v>
      </c>
      <c r="AD208" s="20" t="s">
        <v>971</v>
      </c>
      <c r="AE208" s="20" t="s">
        <v>115</v>
      </c>
      <c r="AF208" s="20" t="s">
        <v>529</v>
      </c>
      <c r="AG208" s="20" t="s">
        <v>972</v>
      </c>
      <c r="AH208" s="25">
        <v>2921</v>
      </c>
      <c r="AI208" s="25">
        <v>3008.63</v>
      </c>
      <c r="AJ208" s="25">
        <v>3098.8889000000004</v>
      </c>
      <c r="AK208" s="25">
        <v>3191.8555670000005</v>
      </c>
      <c r="AL208" s="25">
        <v>3287.6112340100008</v>
      </c>
      <c r="AM208" s="30">
        <v>100</v>
      </c>
      <c r="AN208" s="30">
        <v>100</v>
      </c>
      <c r="AO208" s="30">
        <v>100</v>
      </c>
      <c r="AP208" s="30">
        <v>100</v>
      </c>
      <c r="AQ208" s="30">
        <v>100</v>
      </c>
      <c r="AR208" s="30">
        <v>50</v>
      </c>
      <c r="AS208" s="30">
        <v>50</v>
      </c>
      <c r="AT208" s="30">
        <v>50</v>
      </c>
      <c r="AU208" s="30">
        <v>50</v>
      </c>
      <c r="AV208" s="30">
        <v>50</v>
      </c>
      <c r="AW208" s="30">
        <v>1460.5</v>
      </c>
      <c r="AX208" s="30">
        <v>1504.3150000000001</v>
      </c>
      <c r="AY208" s="30">
        <v>1549.4444500000002</v>
      </c>
      <c r="AZ208" s="30">
        <v>1595.9277835000003</v>
      </c>
      <c r="BA208" s="30">
        <v>1643.8056170050004</v>
      </c>
      <c r="BB208" s="30">
        <v>2921</v>
      </c>
      <c r="BC208" s="30">
        <v>3008.63</v>
      </c>
      <c r="BD208" s="30">
        <v>3098.8889000000004</v>
      </c>
      <c r="BE208" s="30">
        <v>3191.8555670000005</v>
      </c>
      <c r="BF208" s="30">
        <v>3287.6112340100008</v>
      </c>
      <c r="BG208" s="20" t="s">
        <v>973</v>
      </c>
      <c r="BH208" s="26" t="s">
        <v>118</v>
      </c>
      <c r="BI208" s="26" t="s">
        <v>118</v>
      </c>
      <c r="BJ208" s="26" t="s">
        <v>118</v>
      </c>
      <c r="BK208" s="26" t="s">
        <v>118</v>
      </c>
      <c r="BL208" s="26">
        <v>1154.2832507312633</v>
      </c>
      <c r="BM208" s="20" t="s">
        <v>974</v>
      </c>
      <c r="BN208" s="60">
        <v>1154.2832507312633</v>
      </c>
      <c r="BO208" s="20"/>
      <c r="BP208" s="20">
        <v>60</v>
      </c>
      <c r="BQ208" s="20">
        <v>80</v>
      </c>
      <c r="BR208" s="20">
        <v>0</v>
      </c>
      <c r="BS208" s="20">
        <v>18</v>
      </c>
      <c r="BT208" s="20">
        <v>42</v>
      </c>
      <c r="BU208" s="20">
        <v>2.5</v>
      </c>
      <c r="BV208" s="20">
        <v>2.5</v>
      </c>
      <c r="BW208" s="20">
        <v>0</v>
      </c>
      <c r="BX208" s="20">
        <v>0</v>
      </c>
      <c r="BY208" s="20">
        <v>0</v>
      </c>
      <c r="BZ208" s="20">
        <v>0</v>
      </c>
      <c r="CA208" s="20" t="s">
        <v>118</v>
      </c>
      <c r="CB208" s="20">
        <v>0</v>
      </c>
      <c r="CC208" s="20">
        <v>0</v>
      </c>
      <c r="CD208" s="20">
        <v>0</v>
      </c>
      <c r="CE208" s="20">
        <v>0</v>
      </c>
      <c r="CF208" s="20">
        <v>0</v>
      </c>
      <c r="CG208" s="20">
        <v>0</v>
      </c>
      <c r="CH208" s="20">
        <v>0</v>
      </c>
      <c r="CI208" s="20">
        <v>0</v>
      </c>
      <c r="CJ208" s="20">
        <v>0</v>
      </c>
      <c r="CK208" s="20"/>
      <c r="CL208" s="1">
        <v>1.7701259999999999</v>
      </c>
      <c r="CM208">
        <v>6.0599999999999998E-4</v>
      </c>
      <c r="CN208">
        <v>701.04</v>
      </c>
      <c r="CO208" s="1">
        <v>0.24</v>
      </c>
      <c r="CP208" s="1">
        <v>0.10954596683490234</v>
      </c>
      <c r="CQ208">
        <v>180.76892216980585</v>
      </c>
      <c r="CS208" s="33">
        <v>0</v>
      </c>
    </row>
    <row r="209" spans="1:97">
      <c r="A209" s="20" t="s">
        <v>123</v>
      </c>
      <c r="B209" s="20" t="s">
        <v>123</v>
      </c>
      <c r="C209" s="20" t="s">
        <v>102</v>
      </c>
      <c r="D209" s="20">
        <v>0</v>
      </c>
      <c r="E209" s="21" t="s">
        <v>767</v>
      </c>
      <c r="F209" s="22" t="s">
        <v>975</v>
      </c>
      <c r="G209" s="28" t="s">
        <v>976</v>
      </c>
      <c r="H209" s="20" t="s">
        <v>118</v>
      </c>
      <c r="I209" s="20" t="s">
        <v>118</v>
      </c>
      <c r="J209" s="20" t="s">
        <v>118</v>
      </c>
      <c r="K209" s="20" t="s">
        <v>118</v>
      </c>
      <c r="L209" s="20" t="s">
        <v>118</v>
      </c>
      <c r="M209" s="20" t="s">
        <v>118</v>
      </c>
      <c r="N209" s="24" t="s">
        <v>118</v>
      </c>
      <c r="O209" s="70" t="s">
        <v>118</v>
      </c>
      <c r="P209" s="24"/>
      <c r="Q209" s="24" t="s">
        <v>118</v>
      </c>
      <c r="R209" s="70" t="s">
        <v>118</v>
      </c>
      <c r="S209" s="33">
        <v>0</v>
      </c>
      <c r="T209" s="33">
        <v>0</v>
      </c>
      <c r="U209" s="33">
        <v>0</v>
      </c>
      <c r="V209" s="33" t="e">
        <v>#VALUE!</v>
      </c>
      <c r="W209" s="33"/>
      <c r="X209" s="24"/>
      <c r="Y209" s="20" t="s">
        <v>118</v>
      </c>
      <c r="Z209" s="20" t="s">
        <v>118</v>
      </c>
      <c r="AA209" s="20" t="s">
        <v>118</v>
      </c>
      <c r="AB209" s="20" t="s">
        <v>118</v>
      </c>
      <c r="AC209" s="20" t="s">
        <v>118</v>
      </c>
      <c r="AD209" s="20">
        <v>0</v>
      </c>
      <c r="AE209" s="20">
        <v>0</v>
      </c>
      <c r="AF209" s="20">
        <v>0</v>
      </c>
      <c r="AG209" s="20" t="e">
        <v>#N/A</v>
      </c>
      <c r="AH209" s="25" t="s">
        <v>118</v>
      </c>
      <c r="AI209" s="25" t="s">
        <v>118</v>
      </c>
      <c r="AJ209" s="25" t="s">
        <v>118</v>
      </c>
      <c r="AK209" s="25" t="s">
        <v>118</v>
      </c>
      <c r="AL209" s="25" t="s">
        <v>118</v>
      </c>
      <c r="AM209" s="25" t="s">
        <v>118</v>
      </c>
      <c r="AN209" s="25" t="s">
        <v>118</v>
      </c>
      <c r="AO209" s="25" t="s">
        <v>118</v>
      </c>
      <c r="AP209" s="25" t="s">
        <v>118</v>
      </c>
      <c r="AQ209" s="25" t="s">
        <v>118</v>
      </c>
      <c r="AR209" s="25" t="s">
        <v>118</v>
      </c>
      <c r="AS209" s="25" t="s">
        <v>118</v>
      </c>
      <c r="AT209" s="25" t="s">
        <v>118</v>
      </c>
      <c r="AU209" s="25" t="s">
        <v>118</v>
      </c>
      <c r="AV209" s="25" t="s">
        <v>118</v>
      </c>
      <c r="AW209" s="25" t="s">
        <v>118</v>
      </c>
      <c r="AX209" s="25" t="s">
        <v>118</v>
      </c>
      <c r="AY209" s="25" t="s">
        <v>118</v>
      </c>
      <c r="AZ209" s="25" t="s">
        <v>118</v>
      </c>
      <c r="BA209" s="25" t="s">
        <v>118</v>
      </c>
      <c r="BB209" s="25" t="s">
        <v>118</v>
      </c>
      <c r="BC209" s="25" t="s">
        <v>118</v>
      </c>
      <c r="BD209" s="25" t="s">
        <v>118</v>
      </c>
      <c r="BE209" s="25" t="s">
        <v>118</v>
      </c>
      <c r="BF209" s="25" t="s">
        <v>118</v>
      </c>
      <c r="BG209" s="20"/>
      <c r="BH209" s="26" t="s">
        <v>118</v>
      </c>
      <c r="BI209" s="26" t="s">
        <v>118</v>
      </c>
      <c r="BJ209" s="26" t="s">
        <v>118</v>
      </c>
      <c r="BK209" s="26" t="s">
        <v>118</v>
      </c>
      <c r="BL209" s="26"/>
      <c r="BM209" s="20"/>
      <c r="BN209" s="60">
        <v>0</v>
      </c>
      <c r="BO209" s="20"/>
      <c r="BP209" s="20">
        <v>3.5</v>
      </c>
      <c r="BQ209" s="20">
        <v>6</v>
      </c>
      <c r="BR209" s="20">
        <v>0</v>
      </c>
      <c r="BS209" s="20">
        <v>1</v>
      </c>
      <c r="BT209" s="20">
        <v>4</v>
      </c>
      <c r="BU209" s="20">
        <v>0</v>
      </c>
      <c r="BV209" s="20">
        <v>0</v>
      </c>
      <c r="BW209" s="20">
        <v>0</v>
      </c>
      <c r="BX209" s="20">
        <v>0</v>
      </c>
      <c r="BY209" s="20">
        <v>0</v>
      </c>
      <c r="BZ209" s="20">
        <v>0</v>
      </c>
      <c r="CA209" s="20" t="s">
        <v>118</v>
      </c>
      <c r="CB209" s="20">
        <v>0</v>
      </c>
      <c r="CC209" s="20">
        <v>0</v>
      </c>
      <c r="CD209" s="20">
        <v>0</v>
      </c>
      <c r="CE209" s="20">
        <v>0</v>
      </c>
      <c r="CF209" s="20">
        <v>0</v>
      </c>
      <c r="CG209" s="20">
        <v>0</v>
      </c>
      <c r="CH209" s="20">
        <v>0</v>
      </c>
      <c r="CI209" s="20">
        <v>0</v>
      </c>
      <c r="CJ209" s="20">
        <v>0</v>
      </c>
      <c r="CK209" s="20"/>
      <c r="CL209" s="1" t="e">
        <v>#VALUE!</v>
      </c>
      <c r="CM209" t="e">
        <v>#VALUE!</v>
      </c>
      <c r="CN209" t="e">
        <v>#VALUE!</v>
      </c>
      <c r="CO209" s="1" t="e">
        <v>#VALUE!</v>
      </c>
      <c r="CP209" s="1" t="e">
        <v>#VALUE!</v>
      </c>
      <c r="CQ209" t="e">
        <v>#VALUE!</v>
      </c>
      <c r="CS209" s="33">
        <v>0</v>
      </c>
    </row>
    <row r="210" spans="1:97">
      <c r="A210" s="20" t="s">
        <v>102</v>
      </c>
      <c r="B210" s="20" t="s">
        <v>102</v>
      </c>
      <c r="C210" s="20" t="s">
        <v>102</v>
      </c>
      <c r="D210" s="20">
        <v>0</v>
      </c>
      <c r="E210" s="21" t="s">
        <v>977</v>
      </c>
      <c r="F210" s="22" t="s">
        <v>978</v>
      </c>
      <c r="G210" s="28" t="s">
        <v>979</v>
      </c>
      <c r="H210" s="20" t="s">
        <v>106</v>
      </c>
      <c r="I210" s="20" t="s">
        <v>144</v>
      </c>
      <c r="J210" s="20" t="s">
        <v>155</v>
      </c>
      <c r="K210" s="20" t="s">
        <v>980</v>
      </c>
      <c r="L210" s="20" t="s">
        <v>981</v>
      </c>
      <c r="M210" s="20" t="s">
        <v>111</v>
      </c>
      <c r="N210" s="20">
        <v>0</v>
      </c>
      <c r="O210" s="33">
        <v>6.8099999999999996E-4</v>
      </c>
      <c r="P210" s="20" t="s">
        <v>138</v>
      </c>
      <c r="Q210" s="20">
        <v>0</v>
      </c>
      <c r="R210" s="33">
        <v>0.57999999999999996</v>
      </c>
      <c r="S210" s="33" t="s">
        <v>1464</v>
      </c>
      <c r="T210" s="33">
        <v>0.57999999999999996</v>
      </c>
      <c r="U210" s="33">
        <v>681</v>
      </c>
      <c r="V210" s="33" t="b">
        <v>1</v>
      </c>
      <c r="W210" s="33"/>
      <c r="X210" s="20" t="s">
        <v>138</v>
      </c>
      <c r="Y210" s="20" t="s">
        <v>168</v>
      </c>
      <c r="Z210" s="20" t="s">
        <v>339</v>
      </c>
      <c r="AA210" s="20" t="s">
        <v>148</v>
      </c>
      <c r="AB210" s="20">
        <v>851.68899999999996</v>
      </c>
      <c r="AC210" s="20">
        <v>858</v>
      </c>
      <c r="AD210" s="20" t="s">
        <v>982</v>
      </c>
      <c r="AE210" s="20" t="s">
        <v>115</v>
      </c>
      <c r="AF210" s="20">
        <v>0</v>
      </c>
      <c r="AG210" s="33" t="s">
        <v>983</v>
      </c>
      <c r="AH210" s="30">
        <v>1134409</v>
      </c>
      <c r="AI210" s="30">
        <v>1157097.18</v>
      </c>
      <c r="AJ210" s="30">
        <v>1180239.1236</v>
      </c>
      <c r="AK210" s="30">
        <v>1203843.906072</v>
      </c>
      <c r="AL210" s="30">
        <v>1227920.7841934401</v>
      </c>
      <c r="AM210" s="30">
        <v>100</v>
      </c>
      <c r="AN210" s="30">
        <v>100</v>
      </c>
      <c r="AO210" s="30">
        <v>100</v>
      </c>
      <c r="AP210" s="30">
        <v>100</v>
      </c>
      <c r="AQ210" s="30">
        <v>100</v>
      </c>
      <c r="AR210" s="30">
        <v>10</v>
      </c>
      <c r="AS210" s="30">
        <v>20</v>
      </c>
      <c r="AT210" s="30">
        <v>30</v>
      </c>
      <c r="AU210" s="30">
        <v>40</v>
      </c>
      <c r="AV210" s="30">
        <v>50</v>
      </c>
      <c r="AW210" s="30">
        <v>113440.90000000001</v>
      </c>
      <c r="AX210" s="30">
        <v>231419.43599999999</v>
      </c>
      <c r="AY210" s="30">
        <v>354071.73707999999</v>
      </c>
      <c r="AZ210" s="30">
        <v>481537.56242880004</v>
      </c>
      <c r="BA210" s="30">
        <v>613960.39209672005</v>
      </c>
      <c r="BB210" s="30">
        <v>1134409</v>
      </c>
      <c r="BC210" s="30">
        <v>1157097.18</v>
      </c>
      <c r="BD210" s="30">
        <v>1180239.1236</v>
      </c>
      <c r="BE210" s="30">
        <v>1203843.906072</v>
      </c>
      <c r="BF210" s="30">
        <v>1227920.7841934401</v>
      </c>
      <c r="BG210" s="20" t="s">
        <v>984</v>
      </c>
      <c r="BH210" s="26" t="s">
        <v>118</v>
      </c>
      <c r="BI210" s="26" t="s">
        <v>118</v>
      </c>
      <c r="BJ210" s="26" t="s">
        <v>118</v>
      </c>
      <c r="BK210" s="26" t="s">
        <v>118</v>
      </c>
      <c r="BL210" s="26">
        <v>6.252198175634434</v>
      </c>
      <c r="BM210" s="20" t="s">
        <v>721</v>
      </c>
      <c r="BN210" s="60">
        <v>6.252198175634434</v>
      </c>
      <c r="BO210" s="20"/>
      <c r="BP210" s="20">
        <v>0</v>
      </c>
      <c r="BQ210" s="20">
        <v>0</v>
      </c>
      <c r="BR210" s="20">
        <v>0</v>
      </c>
      <c r="BS210" s="20">
        <v>0</v>
      </c>
      <c r="BT210" s="20">
        <v>0</v>
      </c>
      <c r="BU210" s="20">
        <v>0</v>
      </c>
      <c r="BV210" s="20">
        <v>0</v>
      </c>
      <c r="BW210" s="20">
        <v>0</v>
      </c>
      <c r="BX210" s="20">
        <v>0</v>
      </c>
      <c r="BY210" s="20">
        <v>0</v>
      </c>
      <c r="BZ210" s="20">
        <v>0</v>
      </c>
      <c r="CA210" s="20" t="s">
        <v>118</v>
      </c>
      <c r="CB210" s="20">
        <v>0</v>
      </c>
      <c r="CC210" s="20">
        <v>0</v>
      </c>
      <c r="CD210" s="20">
        <v>0</v>
      </c>
      <c r="CE210" s="20">
        <v>15</v>
      </c>
      <c r="CF210" s="20">
        <v>0</v>
      </c>
      <c r="CG210" s="20">
        <v>0</v>
      </c>
      <c r="CH210" s="20">
        <v>0</v>
      </c>
      <c r="CI210" s="20">
        <v>0</v>
      </c>
      <c r="CJ210" s="20">
        <v>0</v>
      </c>
      <c r="CK210" s="20"/>
      <c r="CL210" s="1">
        <v>30147.590789999998</v>
      </c>
      <c r="CM210">
        <v>2.6575592039555396E-2</v>
      </c>
      <c r="CN210">
        <v>25676362.199999999</v>
      </c>
      <c r="CO210" s="1">
        <v>22.634131252484774</v>
      </c>
      <c r="CP210" s="1">
        <v>10.331157464673016</v>
      </c>
      <c r="CQ210">
        <v>388.74608886590408</v>
      </c>
      <c r="CS210" s="33">
        <v>0</v>
      </c>
    </row>
    <row r="211" spans="1:97">
      <c r="A211" s="20" t="s">
        <v>102</v>
      </c>
      <c r="B211" s="20" t="s">
        <v>102</v>
      </c>
      <c r="C211" s="20" t="s">
        <v>102</v>
      </c>
      <c r="D211" s="20">
        <v>0</v>
      </c>
      <c r="E211" s="21" t="s">
        <v>977</v>
      </c>
      <c r="F211" s="22" t="s">
        <v>985</v>
      </c>
      <c r="G211" s="28" t="s">
        <v>986</v>
      </c>
      <c r="H211" s="20" t="s">
        <v>106</v>
      </c>
      <c r="I211" s="20" t="s">
        <v>144</v>
      </c>
      <c r="J211" s="20" t="s">
        <v>155</v>
      </c>
      <c r="K211" s="20" t="s">
        <v>980</v>
      </c>
      <c r="L211" s="20" t="s">
        <v>987</v>
      </c>
      <c r="M211" s="20" t="s">
        <v>111</v>
      </c>
      <c r="N211" s="20">
        <v>0</v>
      </c>
      <c r="O211" s="33">
        <v>3.3199999999999999E-4</v>
      </c>
      <c r="P211" s="20" t="s">
        <v>138</v>
      </c>
      <c r="Q211" s="20">
        <v>0</v>
      </c>
      <c r="R211" s="33">
        <v>0.91</v>
      </c>
      <c r="S211" s="33" t="s">
        <v>1464</v>
      </c>
      <c r="T211" s="33">
        <v>0.84</v>
      </c>
      <c r="U211" s="33">
        <v>159</v>
      </c>
      <c r="V211" s="33" t="b">
        <v>0</v>
      </c>
      <c r="W211" s="33" t="s">
        <v>1467</v>
      </c>
      <c r="X211" s="20" t="s">
        <v>138</v>
      </c>
      <c r="Y211" s="20" t="s">
        <v>168</v>
      </c>
      <c r="Z211" s="20" t="s">
        <v>339</v>
      </c>
      <c r="AA211" s="20" t="s">
        <v>148</v>
      </c>
      <c r="AB211" s="20">
        <v>2740.96</v>
      </c>
      <c r="AC211" s="20">
        <v>2748</v>
      </c>
      <c r="AD211" s="20">
        <v>0</v>
      </c>
      <c r="AE211" s="20">
        <v>0</v>
      </c>
      <c r="AF211" s="20">
        <v>0</v>
      </c>
      <c r="AG211" s="33" t="s">
        <v>770</v>
      </c>
      <c r="AH211" s="30">
        <v>41583600</v>
      </c>
      <c r="AI211" s="30">
        <v>42885900</v>
      </c>
      <c r="AJ211" s="30">
        <v>44212800</v>
      </c>
      <c r="AK211" s="30">
        <v>45562000</v>
      </c>
      <c r="AL211" s="30">
        <v>46930900</v>
      </c>
      <c r="AM211" s="42">
        <v>0.6</v>
      </c>
      <c r="AN211" s="42">
        <v>0.6</v>
      </c>
      <c r="AO211" s="42">
        <v>0.6</v>
      </c>
      <c r="AP211" s="42">
        <v>0.6</v>
      </c>
      <c r="AQ211" s="42">
        <v>0.6</v>
      </c>
      <c r="AR211" s="30">
        <v>10</v>
      </c>
      <c r="AS211" s="30">
        <v>20</v>
      </c>
      <c r="AT211" s="30">
        <v>30</v>
      </c>
      <c r="AU211" s="30">
        <v>40</v>
      </c>
      <c r="AV211" s="30">
        <v>50</v>
      </c>
      <c r="AW211" s="30">
        <v>24950.159999999996</v>
      </c>
      <c r="AX211" s="30">
        <v>51463.079999999994</v>
      </c>
      <c r="AY211" s="30">
        <v>79583.039999999994</v>
      </c>
      <c r="AZ211" s="30">
        <v>109348.79999999999</v>
      </c>
      <c r="BA211" s="30">
        <v>140792.70000000001</v>
      </c>
      <c r="BB211" s="30">
        <v>249501.6</v>
      </c>
      <c r="BC211" s="30">
        <v>257315.4</v>
      </c>
      <c r="BD211" s="30">
        <v>265276.79999999999</v>
      </c>
      <c r="BE211" s="30">
        <v>273372</v>
      </c>
      <c r="BF211" s="30">
        <v>281585.40000000002</v>
      </c>
      <c r="BG211" s="20" t="s">
        <v>988</v>
      </c>
      <c r="BH211" s="26" t="s">
        <v>118</v>
      </c>
      <c r="BI211" s="26" t="s">
        <v>118</v>
      </c>
      <c r="BJ211" s="26" t="s">
        <v>118</v>
      </c>
      <c r="BK211" s="26" t="s">
        <v>118</v>
      </c>
      <c r="BL211" s="26">
        <v>18.063112314810279</v>
      </c>
      <c r="BM211" s="20" t="s">
        <v>721</v>
      </c>
      <c r="BN211" s="60">
        <v>18.063112314810279</v>
      </c>
      <c r="BO211" s="20"/>
      <c r="BP211" s="20">
        <v>0</v>
      </c>
      <c r="BQ211" s="20">
        <v>0</v>
      </c>
      <c r="BR211" s="20">
        <v>0</v>
      </c>
      <c r="BS211" s="20">
        <v>0</v>
      </c>
      <c r="BT211" s="20">
        <v>0</v>
      </c>
      <c r="BU211" s="20">
        <v>0</v>
      </c>
      <c r="BV211" s="20">
        <v>0</v>
      </c>
      <c r="BW211" s="20">
        <v>0</v>
      </c>
      <c r="BX211" s="20">
        <v>0</v>
      </c>
      <c r="BY211" s="20">
        <v>0</v>
      </c>
      <c r="BZ211" s="20">
        <v>0</v>
      </c>
      <c r="CA211" s="20" t="s">
        <v>118</v>
      </c>
      <c r="CB211" s="20">
        <v>0</v>
      </c>
      <c r="CC211" s="20">
        <v>0</v>
      </c>
      <c r="CD211" s="20">
        <v>0</v>
      </c>
      <c r="CE211" s="20">
        <v>25</v>
      </c>
      <c r="CF211" s="20">
        <v>0</v>
      </c>
      <c r="CG211" s="20">
        <v>0</v>
      </c>
      <c r="CH211" s="20">
        <v>0</v>
      </c>
      <c r="CI211" s="20">
        <v>0</v>
      </c>
      <c r="CJ211" s="20">
        <v>0</v>
      </c>
      <c r="CK211" s="20"/>
      <c r="CL211" s="1">
        <v>14697.50388</v>
      </c>
      <c r="CM211">
        <v>5.8907453419136391E-2</v>
      </c>
      <c r="CN211">
        <v>40285326.899999999</v>
      </c>
      <c r="CO211" s="1">
        <v>161.46320063678948</v>
      </c>
      <c r="CP211" s="1">
        <v>73.698510091728849</v>
      </c>
      <c r="CQ211">
        <v>1251.0897316737089</v>
      </c>
      <c r="CS211" s="33">
        <v>0</v>
      </c>
    </row>
    <row r="212" spans="1:97">
      <c r="A212" s="20" t="s">
        <v>102</v>
      </c>
      <c r="B212" s="20" t="s">
        <v>102</v>
      </c>
      <c r="C212" s="20" t="s">
        <v>102</v>
      </c>
      <c r="D212" s="20">
        <v>0</v>
      </c>
      <c r="E212" s="21" t="s">
        <v>977</v>
      </c>
      <c r="F212" s="22" t="s">
        <v>989</v>
      </c>
      <c r="G212" s="28" t="s">
        <v>990</v>
      </c>
      <c r="H212" s="20" t="s">
        <v>106</v>
      </c>
      <c r="I212" s="20" t="s">
        <v>144</v>
      </c>
      <c r="J212" s="20" t="s">
        <v>155</v>
      </c>
      <c r="K212" s="20" t="s">
        <v>980</v>
      </c>
      <c r="L212" s="20" t="s">
        <v>991</v>
      </c>
      <c r="M212" s="20" t="s">
        <v>111</v>
      </c>
      <c r="N212" s="20">
        <v>0</v>
      </c>
      <c r="O212" s="33">
        <v>3.4699999999999998E-4</v>
      </c>
      <c r="P212" s="20" t="s">
        <v>138</v>
      </c>
      <c r="Q212" s="20">
        <v>0</v>
      </c>
      <c r="R212" s="33">
        <v>0.62</v>
      </c>
      <c r="S212" s="33" t="s">
        <v>1464</v>
      </c>
      <c r="T212" s="33">
        <v>0.62</v>
      </c>
      <c r="U212" s="33">
        <v>347</v>
      </c>
      <c r="V212" s="33" t="b">
        <v>1</v>
      </c>
      <c r="W212" s="33"/>
      <c r="X212" s="20" t="s">
        <v>138</v>
      </c>
      <c r="Y212" s="20" t="s">
        <v>168</v>
      </c>
      <c r="Z212" s="20" t="s">
        <v>339</v>
      </c>
      <c r="AA212" s="20" t="s">
        <v>148</v>
      </c>
      <c r="AB212" s="20">
        <v>1786.74</v>
      </c>
      <c r="AC212" s="20">
        <v>1800</v>
      </c>
      <c r="AD212" s="20" t="s">
        <v>992</v>
      </c>
      <c r="AE212" s="20" t="s">
        <v>115</v>
      </c>
      <c r="AF212" s="20">
        <v>0</v>
      </c>
      <c r="AG212" s="33" t="s">
        <v>770</v>
      </c>
      <c r="AH212" s="30">
        <v>162168</v>
      </c>
      <c r="AI212" s="30">
        <v>167033.04</v>
      </c>
      <c r="AJ212" s="30">
        <v>172044.03120000003</v>
      </c>
      <c r="AK212" s="30">
        <v>177205.35213600003</v>
      </c>
      <c r="AL212" s="30">
        <v>182521.51270008003</v>
      </c>
      <c r="AM212" s="30">
        <v>100</v>
      </c>
      <c r="AN212" s="30">
        <v>100</v>
      </c>
      <c r="AO212" s="30">
        <v>100</v>
      </c>
      <c r="AP212" s="30">
        <v>100</v>
      </c>
      <c r="AQ212" s="30">
        <v>100</v>
      </c>
      <c r="AR212" s="30">
        <v>10</v>
      </c>
      <c r="AS212" s="30">
        <v>20</v>
      </c>
      <c r="AT212" s="30">
        <v>30</v>
      </c>
      <c r="AU212" s="30">
        <v>40</v>
      </c>
      <c r="AV212" s="30">
        <v>50</v>
      </c>
      <c r="AW212" s="30">
        <v>16216.800000000001</v>
      </c>
      <c r="AX212" s="30">
        <v>33406.608</v>
      </c>
      <c r="AY212" s="30">
        <v>51613.209360000008</v>
      </c>
      <c r="AZ212" s="30">
        <v>70882.140854400015</v>
      </c>
      <c r="BA212" s="30">
        <v>91260.756350040014</v>
      </c>
      <c r="BB212" s="30">
        <v>162168</v>
      </c>
      <c r="BC212" s="30">
        <v>167033.04</v>
      </c>
      <c r="BD212" s="30">
        <v>172044.03120000003</v>
      </c>
      <c r="BE212" s="30">
        <v>177205.35213600003</v>
      </c>
      <c r="BF212" s="30">
        <v>182521.51270008003</v>
      </c>
      <c r="BG212" s="20" t="s">
        <v>984</v>
      </c>
      <c r="BH212" s="26" t="s">
        <v>118</v>
      </c>
      <c r="BI212" s="26" t="s">
        <v>118</v>
      </c>
      <c r="BJ212" s="26" t="s">
        <v>118</v>
      </c>
      <c r="BK212" s="26" t="s">
        <v>118</v>
      </c>
      <c r="BL212" s="26">
        <v>63.01892415889025</v>
      </c>
      <c r="BM212" s="20" t="s">
        <v>721</v>
      </c>
      <c r="BN212" s="60">
        <v>63.01892415889025</v>
      </c>
      <c r="BO212" s="20"/>
      <c r="BP212" s="20">
        <v>0</v>
      </c>
      <c r="BQ212" s="20">
        <v>0</v>
      </c>
      <c r="BR212" s="20">
        <v>0</v>
      </c>
      <c r="BS212" s="20">
        <v>0</v>
      </c>
      <c r="BT212" s="20">
        <v>0</v>
      </c>
      <c r="BU212" s="20">
        <v>0</v>
      </c>
      <c r="BV212" s="20">
        <v>0</v>
      </c>
      <c r="BW212" s="20">
        <v>0</v>
      </c>
      <c r="BX212" s="20">
        <v>0</v>
      </c>
      <c r="BY212" s="20">
        <v>0</v>
      </c>
      <c r="BZ212" s="20">
        <v>0</v>
      </c>
      <c r="CA212" s="20" t="s">
        <v>118</v>
      </c>
      <c r="CB212" s="20">
        <v>0</v>
      </c>
      <c r="CC212" s="20">
        <v>0</v>
      </c>
      <c r="CD212" s="20">
        <v>0</v>
      </c>
      <c r="CE212" s="20">
        <v>25</v>
      </c>
      <c r="CF212" s="20">
        <v>0</v>
      </c>
      <c r="CG212" s="20">
        <v>0</v>
      </c>
      <c r="CH212" s="20">
        <v>0</v>
      </c>
      <c r="CI212" s="20">
        <v>0</v>
      </c>
      <c r="CJ212" s="20">
        <v>0</v>
      </c>
      <c r="CK212" s="20"/>
      <c r="CL212" s="1">
        <v>15361.547729999998</v>
      </c>
      <c r="CM212">
        <v>9.4726134194169004E-2</v>
      </c>
      <c r="CN212">
        <v>27447145.800000001</v>
      </c>
      <c r="CO212" s="1">
        <v>169.2513060529821</v>
      </c>
      <c r="CP212" s="1">
        <v>77.253324831849511</v>
      </c>
      <c r="CQ212">
        <v>815.54394137415295</v>
      </c>
      <c r="CS212" s="33">
        <v>0</v>
      </c>
    </row>
    <row r="213" spans="1:97">
      <c r="A213" s="20" t="s">
        <v>102</v>
      </c>
      <c r="B213" s="20" t="s">
        <v>102</v>
      </c>
      <c r="C213" s="20" t="s">
        <v>102</v>
      </c>
      <c r="D213" s="20">
        <v>0</v>
      </c>
      <c r="E213" s="21" t="s">
        <v>977</v>
      </c>
      <c r="F213" s="22" t="s">
        <v>993</v>
      </c>
      <c r="G213" s="23" t="s">
        <v>994</v>
      </c>
      <c r="H213" s="20" t="s">
        <v>106</v>
      </c>
      <c r="I213" s="20" t="s">
        <v>144</v>
      </c>
      <c r="J213" s="20" t="s">
        <v>155</v>
      </c>
      <c r="K213" s="20" t="s">
        <v>980</v>
      </c>
      <c r="L213" s="20" t="s">
        <v>995</v>
      </c>
      <c r="M213" s="20" t="s">
        <v>111</v>
      </c>
      <c r="N213" s="20">
        <v>0</v>
      </c>
      <c r="O213" s="33">
        <v>1.3600000000000001E-3</v>
      </c>
      <c r="P213" s="20" t="s">
        <v>138</v>
      </c>
      <c r="Q213" s="20">
        <v>0</v>
      </c>
      <c r="R213" s="33">
        <v>0.36</v>
      </c>
      <c r="S213" s="33" t="s">
        <v>1222</v>
      </c>
      <c r="T213" s="33">
        <v>26.22</v>
      </c>
      <c r="U213" s="33">
        <v>0.46</v>
      </c>
      <c r="V213" s="33" t="b">
        <v>1</v>
      </c>
      <c r="W213" s="33"/>
      <c r="X213" s="20" t="s">
        <v>138</v>
      </c>
      <c r="Y213" s="20" t="s">
        <v>168</v>
      </c>
      <c r="Z213" s="20" t="s">
        <v>339</v>
      </c>
      <c r="AA213" s="20" t="s">
        <v>148</v>
      </c>
      <c r="AB213" s="20">
        <v>264.70600000000002</v>
      </c>
      <c r="AC213" s="20">
        <v>265</v>
      </c>
      <c r="AD213" s="20">
        <v>0</v>
      </c>
      <c r="AE213" s="20">
        <v>0</v>
      </c>
      <c r="AF213" s="20">
        <v>0</v>
      </c>
      <c r="AG213" s="33" t="s">
        <v>996</v>
      </c>
      <c r="AH213" s="30">
        <v>196292</v>
      </c>
      <c r="AI213" s="30">
        <v>202180.76</v>
      </c>
      <c r="AJ213" s="30">
        <v>208246.18280000001</v>
      </c>
      <c r="AK213" s="30">
        <v>214493.56828400001</v>
      </c>
      <c r="AL213" s="30">
        <v>220928.37533252002</v>
      </c>
      <c r="AM213" s="30">
        <v>100</v>
      </c>
      <c r="AN213" s="30">
        <v>100</v>
      </c>
      <c r="AO213" s="30">
        <v>100</v>
      </c>
      <c r="AP213" s="30">
        <v>100</v>
      </c>
      <c r="AQ213" s="30">
        <v>100</v>
      </c>
      <c r="AR213" s="30">
        <v>10</v>
      </c>
      <c r="AS213" s="30">
        <v>20</v>
      </c>
      <c r="AT213" s="30">
        <v>30</v>
      </c>
      <c r="AU213" s="30">
        <v>40</v>
      </c>
      <c r="AV213" s="30">
        <v>50</v>
      </c>
      <c r="AW213" s="30">
        <v>19629.2</v>
      </c>
      <c r="AX213" s="30">
        <v>40436.152000000002</v>
      </c>
      <c r="AY213" s="30">
        <v>62473.85484</v>
      </c>
      <c r="AZ213" s="30">
        <v>85797.427313600012</v>
      </c>
      <c r="BA213" s="30">
        <v>110464.18766626001</v>
      </c>
      <c r="BB213" s="30">
        <v>196292</v>
      </c>
      <c r="BC213" s="30">
        <v>202180.76</v>
      </c>
      <c r="BD213" s="30">
        <v>208246.18280000001</v>
      </c>
      <c r="BE213" s="30">
        <v>214493.56828400001</v>
      </c>
      <c r="BF213" s="30">
        <v>220928.37533252002</v>
      </c>
      <c r="BG213" s="20" t="s">
        <v>984</v>
      </c>
      <c r="BH213" s="26" t="s">
        <v>118</v>
      </c>
      <c r="BI213" s="26" t="s">
        <v>118</v>
      </c>
      <c r="BJ213" s="26" t="s">
        <v>118</v>
      </c>
      <c r="BK213" s="26" t="s">
        <v>118</v>
      </c>
      <c r="BL213" s="26">
        <v>7.9556770225377393</v>
      </c>
      <c r="BM213" s="20" t="s">
        <v>721</v>
      </c>
      <c r="BN213" s="60">
        <v>7.9556770225377393</v>
      </c>
      <c r="BO213" s="20"/>
      <c r="BP213" s="20">
        <v>0</v>
      </c>
      <c r="BQ213" s="20">
        <v>0</v>
      </c>
      <c r="BR213" s="20">
        <v>0</v>
      </c>
      <c r="BS213" s="20">
        <v>0</v>
      </c>
      <c r="BT213" s="20">
        <v>0</v>
      </c>
      <c r="BU213" s="20">
        <v>0</v>
      </c>
      <c r="BV213" s="20">
        <v>0</v>
      </c>
      <c r="BW213" s="20">
        <v>0</v>
      </c>
      <c r="BX213" s="20">
        <v>0</v>
      </c>
      <c r="BY213" s="20">
        <v>0</v>
      </c>
      <c r="BZ213" s="20">
        <v>0</v>
      </c>
      <c r="CA213" s="20" t="s">
        <v>118</v>
      </c>
      <c r="CB213" s="20">
        <v>0</v>
      </c>
      <c r="CC213" s="20">
        <v>0</v>
      </c>
      <c r="CD213" s="20">
        <v>0</v>
      </c>
      <c r="CE213" s="20">
        <v>15</v>
      </c>
      <c r="CF213" s="20">
        <v>0</v>
      </c>
      <c r="CG213" s="20">
        <v>0</v>
      </c>
      <c r="CH213" s="20">
        <v>0</v>
      </c>
      <c r="CI213" s="20">
        <v>0</v>
      </c>
      <c r="CJ213" s="20">
        <v>0</v>
      </c>
      <c r="CK213" s="20"/>
      <c r="CL213" s="1">
        <v>60206.642400000004</v>
      </c>
      <c r="CM213">
        <v>0.30671979703706725</v>
      </c>
      <c r="CN213">
        <v>15937052.399999999</v>
      </c>
      <c r="CO213" s="1">
        <v>81.190534509811911</v>
      </c>
      <c r="CP213" s="1">
        <v>37.058731669666038</v>
      </c>
      <c r="CQ213">
        <v>120.82275753849521</v>
      </c>
      <c r="CS213" s="33">
        <v>0</v>
      </c>
    </row>
    <row r="214" spans="1:97">
      <c r="A214" s="20" t="s">
        <v>102</v>
      </c>
      <c r="B214" s="20" t="s">
        <v>102</v>
      </c>
      <c r="C214" s="20" t="s">
        <v>102</v>
      </c>
      <c r="D214" s="20">
        <v>0</v>
      </c>
      <c r="E214" s="21" t="s">
        <v>977</v>
      </c>
      <c r="F214" s="22" t="s">
        <v>997</v>
      </c>
      <c r="G214" s="28" t="s">
        <v>998</v>
      </c>
      <c r="H214" s="20" t="s">
        <v>523</v>
      </c>
      <c r="I214" s="20" t="s">
        <v>144</v>
      </c>
      <c r="J214" s="20" t="s">
        <v>155</v>
      </c>
      <c r="K214" s="20" t="s">
        <v>980</v>
      </c>
      <c r="L214" s="20" t="s">
        <v>999</v>
      </c>
      <c r="M214" s="20" t="s">
        <v>111</v>
      </c>
      <c r="N214" s="20">
        <v>0</v>
      </c>
      <c r="O214" s="33">
        <v>1.526E-3</v>
      </c>
      <c r="P214" s="20" t="s">
        <v>138</v>
      </c>
      <c r="Q214" s="20">
        <v>0</v>
      </c>
      <c r="R214" s="33">
        <v>2.02</v>
      </c>
      <c r="S214" s="33">
        <v>0</v>
      </c>
      <c r="T214" s="33">
        <v>0</v>
      </c>
      <c r="U214" s="33">
        <v>0</v>
      </c>
      <c r="V214" s="33" t="b">
        <v>0</v>
      </c>
      <c r="W214" s="33"/>
      <c r="X214" s="20" t="s">
        <v>138</v>
      </c>
      <c r="Y214" s="20" t="s">
        <v>168</v>
      </c>
      <c r="Z214" s="20" t="s">
        <v>339</v>
      </c>
      <c r="AA214" s="20" t="s">
        <v>148</v>
      </c>
      <c r="AB214" s="20">
        <v>1323.72</v>
      </c>
      <c r="AC214" s="20">
        <v>1326</v>
      </c>
      <c r="AD214" s="20" t="s">
        <v>1000</v>
      </c>
      <c r="AE214" s="20" t="s">
        <v>127</v>
      </c>
      <c r="AF214" s="20" t="s">
        <v>116</v>
      </c>
      <c r="AG214" s="33" t="s">
        <v>1001</v>
      </c>
      <c r="AH214" s="30">
        <v>3852137</v>
      </c>
      <c r="AI214" s="30">
        <v>3929179.74</v>
      </c>
      <c r="AJ214" s="30">
        <v>4007763.3348000003</v>
      </c>
      <c r="AK214" s="30">
        <v>4087918.6014960003</v>
      </c>
      <c r="AL214" s="30">
        <v>4169676.9735259204</v>
      </c>
      <c r="AM214" s="30">
        <v>100</v>
      </c>
      <c r="AN214" s="30">
        <v>100</v>
      </c>
      <c r="AO214" s="30">
        <v>100</v>
      </c>
      <c r="AP214" s="30">
        <v>100</v>
      </c>
      <c r="AQ214" s="30">
        <v>100</v>
      </c>
      <c r="AR214" s="30">
        <v>10</v>
      </c>
      <c r="AS214" s="30">
        <v>20</v>
      </c>
      <c r="AT214" s="30">
        <v>30</v>
      </c>
      <c r="AU214" s="30">
        <v>40</v>
      </c>
      <c r="AV214" s="30">
        <v>50</v>
      </c>
      <c r="AW214" s="30">
        <v>385213.7</v>
      </c>
      <c r="AX214" s="30">
        <v>785835.94800000009</v>
      </c>
      <c r="AY214" s="30">
        <v>1202329.0004400001</v>
      </c>
      <c r="AZ214" s="30">
        <v>1635167.4405984003</v>
      </c>
      <c r="BA214" s="30">
        <v>2084838.4867629602</v>
      </c>
      <c r="BB214" s="30">
        <v>3852137</v>
      </c>
      <c r="BC214" s="30">
        <v>3929179.74</v>
      </c>
      <c r="BD214" s="30">
        <v>4007763.3348000003</v>
      </c>
      <c r="BE214" s="30">
        <v>4087918.6014960003</v>
      </c>
      <c r="BF214" s="30">
        <v>4169676.9735259204</v>
      </c>
      <c r="BG214" s="20" t="s">
        <v>984</v>
      </c>
      <c r="BH214" s="26">
        <v>0</v>
      </c>
      <c r="BI214" s="26">
        <v>0</v>
      </c>
      <c r="BJ214" s="26">
        <v>7.2254553045877516</v>
      </c>
      <c r="BK214" s="26">
        <v>7.2254553045877516</v>
      </c>
      <c r="BL214" s="26"/>
      <c r="BM214" s="20"/>
      <c r="BN214" s="60">
        <v>7.2254553045877516</v>
      </c>
      <c r="BO214" s="20"/>
      <c r="BP214" s="20">
        <v>0</v>
      </c>
      <c r="BQ214" s="20">
        <v>0</v>
      </c>
      <c r="BR214" s="20">
        <v>0</v>
      </c>
      <c r="BS214" s="20">
        <v>0</v>
      </c>
      <c r="BT214" s="20">
        <v>0</v>
      </c>
      <c r="BU214" s="20">
        <v>0</v>
      </c>
      <c r="BV214" s="20">
        <v>0</v>
      </c>
      <c r="BW214" s="20">
        <v>0</v>
      </c>
      <c r="BX214" s="20">
        <v>0</v>
      </c>
      <c r="BY214" s="20">
        <v>0</v>
      </c>
      <c r="BZ214" s="20">
        <v>0</v>
      </c>
      <c r="CA214" s="20" t="s">
        <v>118</v>
      </c>
      <c r="CB214" s="20">
        <v>0</v>
      </c>
      <c r="CC214" s="20">
        <v>0</v>
      </c>
      <c r="CD214" s="20">
        <v>0</v>
      </c>
      <c r="CE214" s="20">
        <v>25</v>
      </c>
      <c r="CF214" s="20">
        <v>0</v>
      </c>
      <c r="CG214" s="20">
        <v>0</v>
      </c>
      <c r="CH214" s="20">
        <v>0</v>
      </c>
      <c r="CI214" s="20">
        <v>0</v>
      </c>
      <c r="CJ214" s="20">
        <v>0</v>
      </c>
      <c r="CK214" s="20"/>
      <c r="CL214" s="1">
        <v>67555.394339999999</v>
      </c>
      <c r="CM214">
        <v>1.7537121431558639E-2</v>
      </c>
      <c r="CN214">
        <v>89424571.799999997</v>
      </c>
      <c r="CO214" s="1">
        <v>23.214276075850883</v>
      </c>
      <c r="CP214" s="1">
        <v>10.595959654589281</v>
      </c>
      <c r="CQ214">
        <v>604.2017611579912</v>
      </c>
      <c r="CS214" s="33">
        <v>0</v>
      </c>
    </row>
    <row r="215" spans="1:97">
      <c r="A215" s="20" t="s">
        <v>102</v>
      </c>
      <c r="B215" s="20" t="s">
        <v>102</v>
      </c>
      <c r="C215" s="20" t="s">
        <v>102</v>
      </c>
      <c r="D215" s="20">
        <v>0</v>
      </c>
      <c r="E215" s="21" t="s">
        <v>977</v>
      </c>
      <c r="F215" s="22" t="s">
        <v>1002</v>
      </c>
      <c r="G215" s="28" t="s">
        <v>1003</v>
      </c>
      <c r="H215" s="20" t="s">
        <v>106</v>
      </c>
      <c r="I215" s="20" t="s">
        <v>144</v>
      </c>
      <c r="J215" s="20" t="s">
        <v>155</v>
      </c>
      <c r="K215" s="20" t="s">
        <v>980</v>
      </c>
      <c r="L215" s="20" t="s">
        <v>987</v>
      </c>
      <c r="M215" s="20" t="s">
        <v>111</v>
      </c>
      <c r="N215" s="20">
        <v>0</v>
      </c>
      <c r="O215" s="33">
        <v>3.3199999999999999E-4</v>
      </c>
      <c r="P215" s="20" t="s">
        <v>138</v>
      </c>
      <c r="Q215" s="20">
        <v>0</v>
      </c>
      <c r="R215" s="33">
        <v>0.91</v>
      </c>
      <c r="S215" s="33" t="s">
        <v>1464</v>
      </c>
      <c r="T215" s="33">
        <v>0.84</v>
      </c>
      <c r="U215" s="33">
        <v>159</v>
      </c>
      <c r="V215" s="33" t="b">
        <v>0</v>
      </c>
      <c r="W215" s="33" t="s">
        <v>1467</v>
      </c>
      <c r="X215" s="20" t="s">
        <v>138</v>
      </c>
      <c r="Y215" s="20" t="s">
        <v>168</v>
      </c>
      <c r="Z215" s="20" t="s">
        <v>339</v>
      </c>
      <c r="AA215" s="20" t="s">
        <v>148</v>
      </c>
      <c r="AB215" s="20">
        <v>2740.96</v>
      </c>
      <c r="AC215" s="20">
        <v>2748</v>
      </c>
      <c r="AD215" s="20">
        <v>0</v>
      </c>
      <c r="AE215" s="20">
        <v>0</v>
      </c>
      <c r="AF215" s="20">
        <v>0</v>
      </c>
      <c r="AG215" s="33" t="s">
        <v>1004</v>
      </c>
      <c r="AH215" s="30">
        <v>33330</v>
      </c>
      <c r="AI215" s="30">
        <v>34329.9</v>
      </c>
      <c r="AJ215" s="30">
        <v>35359.797000000006</v>
      </c>
      <c r="AK215" s="30">
        <v>36420.590910000006</v>
      </c>
      <c r="AL215" s="30">
        <v>37513.208637300006</v>
      </c>
      <c r="AM215" s="30">
        <v>100</v>
      </c>
      <c r="AN215" s="30">
        <v>100</v>
      </c>
      <c r="AO215" s="30">
        <v>100</v>
      </c>
      <c r="AP215" s="30">
        <v>100</v>
      </c>
      <c r="AQ215" s="30">
        <v>100</v>
      </c>
      <c r="AR215" s="30">
        <v>10</v>
      </c>
      <c r="AS215" s="30">
        <v>20</v>
      </c>
      <c r="AT215" s="30">
        <v>30</v>
      </c>
      <c r="AU215" s="30">
        <v>40</v>
      </c>
      <c r="AV215" s="30">
        <v>50</v>
      </c>
      <c r="AW215" s="30">
        <v>3333</v>
      </c>
      <c r="AX215" s="30">
        <v>6865.9800000000005</v>
      </c>
      <c r="AY215" s="30">
        <v>10607.939100000001</v>
      </c>
      <c r="AZ215" s="30">
        <v>14568.236364000004</v>
      </c>
      <c r="BA215" s="30">
        <v>18756.604318650003</v>
      </c>
      <c r="BB215" s="30">
        <v>33330</v>
      </c>
      <c r="BC215" s="30">
        <v>34329.9</v>
      </c>
      <c r="BD215" s="30">
        <v>35359.797000000006</v>
      </c>
      <c r="BE215" s="30">
        <v>36420.590910000006</v>
      </c>
      <c r="BF215" s="30">
        <v>37513.208637300006</v>
      </c>
      <c r="BG215" s="20" t="s">
        <v>984</v>
      </c>
      <c r="BH215" s="26" t="s">
        <v>118</v>
      </c>
      <c r="BI215" s="26" t="s">
        <v>118</v>
      </c>
      <c r="BJ215" s="26" t="s">
        <v>118</v>
      </c>
      <c r="BK215" s="26" t="s">
        <v>118</v>
      </c>
      <c r="BL215" s="26">
        <v>18.063112314810279</v>
      </c>
      <c r="BM215" s="20" t="s">
        <v>721</v>
      </c>
      <c r="BN215" s="60">
        <v>18.063112314810279</v>
      </c>
      <c r="BO215" s="20"/>
      <c r="BP215" s="20">
        <v>0</v>
      </c>
      <c r="BQ215" s="20">
        <v>0</v>
      </c>
      <c r="BR215" s="20">
        <v>0</v>
      </c>
      <c r="BS215" s="20">
        <v>0</v>
      </c>
      <c r="BT215" s="20">
        <v>0</v>
      </c>
      <c r="BU215" s="20">
        <v>0</v>
      </c>
      <c r="BV215" s="20">
        <v>0</v>
      </c>
      <c r="BW215" s="20">
        <v>0</v>
      </c>
      <c r="BX215" s="20">
        <v>0</v>
      </c>
      <c r="BY215" s="20">
        <v>0</v>
      </c>
      <c r="BZ215" s="20">
        <v>0</v>
      </c>
      <c r="CA215" s="20" t="s">
        <v>118</v>
      </c>
      <c r="CB215" s="20">
        <v>0</v>
      </c>
      <c r="CC215" s="20">
        <v>0</v>
      </c>
      <c r="CD215" s="20">
        <v>0</v>
      </c>
      <c r="CE215" s="20">
        <v>25</v>
      </c>
      <c r="CF215" s="20">
        <v>0</v>
      </c>
      <c r="CG215" s="20">
        <v>0</v>
      </c>
      <c r="CH215" s="20">
        <v>0</v>
      </c>
      <c r="CI215" s="20">
        <v>0</v>
      </c>
      <c r="CJ215" s="20">
        <v>0</v>
      </c>
      <c r="CK215" s="20"/>
      <c r="CL215" s="1">
        <v>14697.50388</v>
      </c>
      <c r="CM215">
        <v>0.44096921332133215</v>
      </c>
      <c r="CN215">
        <v>40285326.899999999</v>
      </c>
      <c r="CO215" s="1">
        <v>1208.6806750675066</v>
      </c>
      <c r="CP215" s="1">
        <v>551.69205477055186</v>
      </c>
      <c r="CQ215">
        <v>1251.0897316737087</v>
      </c>
      <c r="CS215" s="33">
        <v>0</v>
      </c>
    </row>
    <row r="216" spans="1:97">
      <c r="A216" s="20" t="s">
        <v>102</v>
      </c>
      <c r="B216" s="20" t="s">
        <v>102</v>
      </c>
      <c r="C216" s="20" t="s">
        <v>102</v>
      </c>
      <c r="D216" s="20">
        <v>0</v>
      </c>
      <c r="E216" s="21" t="s">
        <v>767</v>
      </c>
      <c r="F216" s="22" t="s">
        <v>1005</v>
      </c>
      <c r="G216" s="28" t="s">
        <v>1006</v>
      </c>
      <c r="H216" s="20" t="s">
        <v>523</v>
      </c>
      <c r="I216" s="20" t="s">
        <v>144</v>
      </c>
      <c r="J216" s="20" t="s">
        <v>155</v>
      </c>
      <c r="K216" s="20" t="s">
        <v>980</v>
      </c>
      <c r="L216" s="20" t="s">
        <v>1007</v>
      </c>
      <c r="M216" s="20" t="s">
        <v>111</v>
      </c>
      <c r="N216" s="20">
        <v>0</v>
      </c>
      <c r="O216" s="33">
        <v>4.6099999999999998E-4</v>
      </c>
      <c r="P216" s="20" t="s">
        <v>138</v>
      </c>
      <c r="Q216" s="20">
        <v>0</v>
      </c>
      <c r="R216" s="33">
        <v>0.38</v>
      </c>
      <c r="S216" s="33">
        <v>0</v>
      </c>
      <c r="T216" s="33">
        <v>0</v>
      </c>
      <c r="U216" s="33">
        <v>0</v>
      </c>
      <c r="V216" s="33" t="b">
        <v>0</v>
      </c>
      <c r="W216" s="33"/>
      <c r="X216" s="20" t="s">
        <v>138</v>
      </c>
      <c r="Y216" s="20" t="s">
        <v>168</v>
      </c>
      <c r="Z216" s="20" t="s">
        <v>339</v>
      </c>
      <c r="AA216" s="20" t="s">
        <v>148</v>
      </c>
      <c r="AB216" s="20">
        <v>824.29499999999996</v>
      </c>
      <c r="AC216" s="20">
        <v>822</v>
      </c>
      <c r="AD216" s="20">
        <v>0</v>
      </c>
      <c r="AE216" s="20">
        <v>0</v>
      </c>
      <c r="AF216" s="20">
        <v>0</v>
      </c>
      <c r="AG216" s="33" t="s">
        <v>770</v>
      </c>
      <c r="AH216" s="30">
        <v>41583600</v>
      </c>
      <c r="AI216" s="30">
        <v>42885900</v>
      </c>
      <c r="AJ216" s="30">
        <v>44212800</v>
      </c>
      <c r="AK216" s="30">
        <v>45562000</v>
      </c>
      <c r="AL216" s="30">
        <v>46930900</v>
      </c>
      <c r="AM216" s="30">
        <v>1</v>
      </c>
      <c r="AN216" s="30">
        <v>1</v>
      </c>
      <c r="AO216" s="30">
        <v>1</v>
      </c>
      <c r="AP216" s="30">
        <v>1</v>
      </c>
      <c r="AQ216" s="30">
        <v>1</v>
      </c>
      <c r="AR216" s="30">
        <v>30</v>
      </c>
      <c r="AS216" s="30">
        <v>30</v>
      </c>
      <c r="AT216" s="30">
        <v>30</v>
      </c>
      <c r="AU216" s="30">
        <v>30</v>
      </c>
      <c r="AV216" s="30">
        <v>30</v>
      </c>
      <c r="AW216" s="30">
        <v>124750.8</v>
      </c>
      <c r="AX216" s="30">
        <v>128657.7</v>
      </c>
      <c r="AY216" s="30">
        <v>132638.39999999999</v>
      </c>
      <c r="AZ216" s="30">
        <v>136686</v>
      </c>
      <c r="BA216" s="30">
        <v>140792.70000000001</v>
      </c>
      <c r="BB216" s="30">
        <v>415836</v>
      </c>
      <c r="BC216" s="30">
        <v>428859</v>
      </c>
      <c r="BD216" s="30">
        <v>442128</v>
      </c>
      <c r="BE216" s="30">
        <v>455620</v>
      </c>
      <c r="BF216" s="30">
        <v>469309</v>
      </c>
      <c r="BG216" s="20" t="s">
        <v>1008</v>
      </c>
      <c r="BH216" s="26" t="s">
        <v>118</v>
      </c>
      <c r="BI216" s="26" t="s">
        <v>118</v>
      </c>
      <c r="BJ216" s="26" t="s">
        <v>118</v>
      </c>
      <c r="BK216" s="26" t="s">
        <v>118</v>
      </c>
      <c r="BL216" s="26">
        <v>3.5938808584251324E-2</v>
      </c>
      <c r="BM216" s="20" t="s">
        <v>1009</v>
      </c>
      <c r="BN216" s="60">
        <v>3.5938808584251324E-2</v>
      </c>
      <c r="BO216" s="20"/>
      <c r="BP216" s="20">
        <v>0</v>
      </c>
      <c r="BQ216" s="20">
        <v>0</v>
      </c>
      <c r="BR216" s="20">
        <v>0</v>
      </c>
      <c r="BS216" s="20">
        <v>60</v>
      </c>
      <c r="BT216" s="20">
        <v>0</v>
      </c>
      <c r="BU216" s="20">
        <v>0</v>
      </c>
      <c r="BV216" s="20">
        <v>0</v>
      </c>
      <c r="BW216" s="20">
        <v>0</v>
      </c>
      <c r="BX216" s="20">
        <v>0</v>
      </c>
      <c r="BY216" s="20">
        <v>0</v>
      </c>
      <c r="BZ216" s="20">
        <v>0</v>
      </c>
      <c r="CA216" s="20">
        <v>0</v>
      </c>
      <c r="CB216" s="20">
        <v>0</v>
      </c>
      <c r="CC216" s="20">
        <v>0</v>
      </c>
      <c r="CD216" s="20">
        <v>0</v>
      </c>
      <c r="CE216" s="20">
        <v>0</v>
      </c>
      <c r="CF216" s="20">
        <v>0</v>
      </c>
      <c r="CG216" s="20">
        <v>0</v>
      </c>
      <c r="CH216" s="20">
        <v>0</v>
      </c>
      <c r="CI216" s="20">
        <v>0</v>
      </c>
      <c r="CJ216" s="20">
        <v>0</v>
      </c>
      <c r="CK216" s="20"/>
      <c r="CL216" s="1">
        <v>20408.280989999999</v>
      </c>
      <c r="CM216">
        <v>4.9077715710039535E-2</v>
      </c>
      <c r="CN216">
        <v>16822444.199999999</v>
      </c>
      <c r="CO216" s="1">
        <v>40.454516203503303</v>
      </c>
      <c r="CP216" s="1">
        <v>18.4651212097958</v>
      </c>
      <c r="CQ216">
        <v>376.24247466795811</v>
      </c>
      <c r="CS216" s="33" t="s">
        <v>1550</v>
      </c>
    </row>
    <row r="217" spans="1:97">
      <c r="A217" s="20" t="s">
        <v>123</v>
      </c>
      <c r="B217" s="20" t="s">
        <v>123</v>
      </c>
      <c r="C217" s="20" t="s">
        <v>123</v>
      </c>
      <c r="D217" s="20">
        <v>0</v>
      </c>
      <c r="E217" s="21" t="s">
        <v>767</v>
      </c>
      <c r="F217" s="22" t="s">
        <v>1010</v>
      </c>
      <c r="G217" s="28" t="s">
        <v>1011</v>
      </c>
      <c r="H217" s="20" t="s">
        <v>118</v>
      </c>
      <c r="I217" s="20" t="s">
        <v>118</v>
      </c>
      <c r="J217" s="20" t="s">
        <v>118</v>
      </c>
      <c r="K217" s="20" t="s">
        <v>118</v>
      </c>
      <c r="L217" s="20" t="s">
        <v>118</v>
      </c>
      <c r="M217" s="20" t="s">
        <v>118</v>
      </c>
      <c r="N217" s="24" t="s">
        <v>118</v>
      </c>
      <c r="O217" s="70" t="s">
        <v>118</v>
      </c>
      <c r="P217" s="24"/>
      <c r="Q217" s="24" t="s">
        <v>118</v>
      </c>
      <c r="R217" s="70" t="s">
        <v>118</v>
      </c>
      <c r="S217" s="33">
        <v>0</v>
      </c>
      <c r="T217" s="33">
        <v>0</v>
      </c>
      <c r="U217" s="33">
        <v>0</v>
      </c>
      <c r="V217" s="33" t="e">
        <v>#VALUE!</v>
      </c>
      <c r="W217" s="33"/>
      <c r="X217" s="24"/>
      <c r="Y217" s="20" t="s">
        <v>118</v>
      </c>
      <c r="Z217" s="20" t="s">
        <v>118</v>
      </c>
      <c r="AA217" s="20" t="s">
        <v>118</v>
      </c>
      <c r="AB217" s="20" t="s">
        <v>118</v>
      </c>
      <c r="AC217" s="20" t="s">
        <v>118</v>
      </c>
      <c r="AD217" s="20">
        <v>0</v>
      </c>
      <c r="AE217" s="20">
        <v>0</v>
      </c>
      <c r="AF217" s="20">
        <v>0</v>
      </c>
      <c r="AG217" s="20" t="s">
        <v>770</v>
      </c>
      <c r="AH217" s="25" t="s">
        <v>118</v>
      </c>
      <c r="AI217" s="25" t="s">
        <v>118</v>
      </c>
      <c r="AJ217" s="25" t="s">
        <v>118</v>
      </c>
      <c r="AK217" s="25" t="s">
        <v>118</v>
      </c>
      <c r="AL217" s="25" t="s">
        <v>118</v>
      </c>
      <c r="AM217" s="25" t="s">
        <v>118</v>
      </c>
      <c r="AN217" s="25" t="s">
        <v>118</v>
      </c>
      <c r="AO217" s="25" t="s">
        <v>118</v>
      </c>
      <c r="AP217" s="25" t="s">
        <v>118</v>
      </c>
      <c r="AQ217" s="25" t="s">
        <v>118</v>
      </c>
      <c r="AR217" s="25" t="s">
        <v>118</v>
      </c>
      <c r="AS217" s="25" t="s">
        <v>118</v>
      </c>
      <c r="AT217" s="25" t="s">
        <v>118</v>
      </c>
      <c r="AU217" s="25" t="s">
        <v>118</v>
      </c>
      <c r="AV217" s="25" t="s">
        <v>118</v>
      </c>
      <c r="AW217" s="25" t="s">
        <v>118</v>
      </c>
      <c r="AX217" s="25" t="s">
        <v>118</v>
      </c>
      <c r="AY217" s="25" t="s">
        <v>118</v>
      </c>
      <c r="AZ217" s="25" t="s">
        <v>118</v>
      </c>
      <c r="BA217" s="25" t="s">
        <v>118</v>
      </c>
      <c r="BB217" s="25" t="s">
        <v>118</v>
      </c>
      <c r="BC217" s="25" t="s">
        <v>118</v>
      </c>
      <c r="BD217" s="25" t="s">
        <v>118</v>
      </c>
      <c r="BE217" s="25" t="s">
        <v>118</v>
      </c>
      <c r="BF217" s="25" t="s">
        <v>118</v>
      </c>
      <c r="BG217" s="20"/>
      <c r="BH217" s="26" t="s">
        <v>118</v>
      </c>
      <c r="BI217" s="26" t="s">
        <v>118</v>
      </c>
      <c r="BJ217" s="26" t="s">
        <v>118</v>
      </c>
      <c r="BK217" s="26" t="s">
        <v>118</v>
      </c>
      <c r="BL217" s="26"/>
      <c r="BM217" s="20"/>
      <c r="BN217" s="60">
        <v>0</v>
      </c>
      <c r="BO217" s="20"/>
      <c r="BP217" s="20" t="s">
        <v>118</v>
      </c>
      <c r="BQ217" s="20" t="s">
        <v>118</v>
      </c>
      <c r="BR217" s="20" t="s">
        <v>118</v>
      </c>
      <c r="BS217" s="20" t="s">
        <v>118</v>
      </c>
      <c r="BT217" s="20" t="s">
        <v>118</v>
      </c>
      <c r="BU217" s="20" t="s">
        <v>118</v>
      </c>
      <c r="BV217" s="20" t="s">
        <v>118</v>
      </c>
      <c r="BW217" s="20" t="s">
        <v>118</v>
      </c>
      <c r="BX217" s="20" t="s">
        <v>118</v>
      </c>
      <c r="BY217" s="20" t="s">
        <v>118</v>
      </c>
      <c r="BZ217" s="20" t="s">
        <v>118</v>
      </c>
      <c r="CA217" s="20" t="s">
        <v>118</v>
      </c>
      <c r="CB217" s="20" t="s">
        <v>118</v>
      </c>
      <c r="CC217" s="20" t="s">
        <v>118</v>
      </c>
      <c r="CD217" s="20" t="s">
        <v>118</v>
      </c>
      <c r="CE217" s="20" t="s">
        <v>118</v>
      </c>
      <c r="CF217" s="20" t="s">
        <v>118</v>
      </c>
      <c r="CG217" s="20" t="s">
        <v>118</v>
      </c>
      <c r="CH217" s="20" t="s">
        <v>118</v>
      </c>
      <c r="CI217" s="20" t="s">
        <v>118</v>
      </c>
      <c r="CJ217" s="20" t="s">
        <v>118</v>
      </c>
      <c r="CK217" s="20"/>
      <c r="CL217" s="1" t="e">
        <v>#VALUE!</v>
      </c>
      <c r="CM217" t="e">
        <v>#VALUE!</v>
      </c>
      <c r="CN217" t="e">
        <v>#VALUE!</v>
      </c>
      <c r="CO217" s="1" t="e">
        <v>#VALUE!</v>
      </c>
      <c r="CP217" s="1" t="e">
        <v>#VALUE!</v>
      </c>
      <c r="CQ217" t="e">
        <v>#VALUE!</v>
      </c>
      <c r="CS217" s="33" t="s">
        <v>1550</v>
      </c>
    </row>
    <row r="218" spans="1:97">
      <c r="A218" s="20" t="s">
        <v>102</v>
      </c>
      <c r="B218" s="20" t="s">
        <v>123</v>
      </c>
      <c r="C218" s="20" t="s">
        <v>123</v>
      </c>
      <c r="D218" s="20">
        <v>0</v>
      </c>
      <c r="E218" s="21" t="s">
        <v>1012</v>
      </c>
      <c r="F218" s="22" t="s">
        <v>1013</v>
      </c>
      <c r="G218" s="28" t="s">
        <v>1014</v>
      </c>
      <c r="H218" s="20" t="s">
        <v>118</v>
      </c>
      <c r="I218" s="20" t="s">
        <v>118</v>
      </c>
      <c r="J218" s="20" t="s">
        <v>118</v>
      </c>
      <c r="K218" s="20" t="s">
        <v>118</v>
      </c>
      <c r="L218" s="20" t="s">
        <v>118</v>
      </c>
      <c r="M218" s="20" t="s">
        <v>118</v>
      </c>
      <c r="N218" s="24" t="s">
        <v>118</v>
      </c>
      <c r="O218" s="70" t="s">
        <v>118</v>
      </c>
      <c r="P218" s="24"/>
      <c r="Q218" s="24" t="s">
        <v>118</v>
      </c>
      <c r="R218" s="70" t="s">
        <v>118</v>
      </c>
      <c r="S218" s="33">
        <v>0</v>
      </c>
      <c r="T218" s="33">
        <v>0</v>
      </c>
      <c r="U218" s="33">
        <v>0</v>
      </c>
      <c r="V218" s="33" t="e">
        <v>#VALUE!</v>
      </c>
      <c r="W218" s="33"/>
      <c r="X218" s="24"/>
      <c r="Y218" s="20" t="s">
        <v>118</v>
      </c>
      <c r="Z218" s="20" t="s">
        <v>118</v>
      </c>
      <c r="AA218" s="20" t="s">
        <v>118</v>
      </c>
      <c r="AB218" s="20" t="s">
        <v>118</v>
      </c>
      <c r="AC218" s="20" t="s">
        <v>118</v>
      </c>
      <c r="AD218" s="20" t="s">
        <v>1015</v>
      </c>
      <c r="AE218" s="20" t="s">
        <v>115</v>
      </c>
      <c r="AF218" s="20" t="s">
        <v>116</v>
      </c>
      <c r="AG218" s="20" t="e">
        <v>#N/A</v>
      </c>
      <c r="AH218" s="25">
        <v>47542927.555999994</v>
      </c>
      <c r="AI218" s="25">
        <v>49090173.599999994</v>
      </c>
      <c r="AJ218" s="25">
        <v>50695498.640000001</v>
      </c>
      <c r="AK218" s="25">
        <v>52367791.696000002</v>
      </c>
      <c r="AL218" s="25">
        <v>53994500.523999996</v>
      </c>
      <c r="AM218" s="25">
        <v>5</v>
      </c>
      <c r="AN218" s="25">
        <v>5</v>
      </c>
      <c r="AO218" s="25">
        <v>5</v>
      </c>
      <c r="AP218" s="25">
        <v>5</v>
      </c>
      <c r="AQ218" s="25">
        <v>5</v>
      </c>
      <c r="AR218" s="25">
        <v>5</v>
      </c>
      <c r="AS218" s="25">
        <v>5</v>
      </c>
      <c r="AT218" s="25">
        <v>5</v>
      </c>
      <c r="AU218" s="25">
        <v>5</v>
      </c>
      <c r="AV218" s="25">
        <v>5</v>
      </c>
      <c r="AW218" s="25">
        <v>118857.31889</v>
      </c>
      <c r="AX218" s="25">
        <v>122725.43399999999</v>
      </c>
      <c r="AY218" s="25">
        <v>126738.7466</v>
      </c>
      <c r="AZ218" s="25">
        <v>130919.47924</v>
      </c>
      <c r="BA218" s="25">
        <v>134986.25130999999</v>
      </c>
      <c r="BB218" s="25">
        <v>2377146.3777999999</v>
      </c>
      <c r="BC218" s="25">
        <v>2454508.6799999997</v>
      </c>
      <c r="BD218" s="25">
        <v>2534774.932</v>
      </c>
      <c r="BE218" s="25">
        <v>2618389.5847999998</v>
      </c>
      <c r="BF218" s="25">
        <v>2699725.0261999997</v>
      </c>
      <c r="BG218" s="20"/>
      <c r="BH218" s="26">
        <v>0</v>
      </c>
      <c r="BI218" s="26">
        <v>74.467540410625404</v>
      </c>
      <c r="BJ218" s="26">
        <v>74.467540410625404</v>
      </c>
      <c r="BK218" s="26">
        <v>74.467540410625404</v>
      </c>
      <c r="BL218" s="26"/>
      <c r="BM218" s="20"/>
      <c r="BN218" s="60">
        <v>74.467540410625404</v>
      </c>
      <c r="BO218" s="20"/>
      <c r="BP218" s="20" t="s">
        <v>118</v>
      </c>
      <c r="BQ218" s="20" t="s">
        <v>118</v>
      </c>
      <c r="BR218" s="20" t="s">
        <v>118</v>
      </c>
      <c r="BS218" s="20" t="s">
        <v>118</v>
      </c>
      <c r="BT218" s="20" t="s">
        <v>118</v>
      </c>
      <c r="BU218" s="20" t="s">
        <v>118</v>
      </c>
      <c r="BV218" s="20" t="s">
        <v>118</v>
      </c>
      <c r="BW218" s="20" t="s">
        <v>118</v>
      </c>
      <c r="BX218" s="20" t="s">
        <v>118</v>
      </c>
      <c r="BY218" s="20" t="s">
        <v>118</v>
      </c>
      <c r="BZ218" s="20" t="s">
        <v>118</v>
      </c>
      <c r="CA218" s="20" t="s">
        <v>118</v>
      </c>
      <c r="CB218" s="20" t="s">
        <v>118</v>
      </c>
      <c r="CC218" s="20" t="s">
        <v>118</v>
      </c>
      <c r="CD218" s="20" t="s">
        <v>118</v>
      </c>
      <c r="CE218" s="20" t="s">
        <v>118</v>
      </c>
      <c r="CF218" s="20" t="s">
        <v>118</v>
      </c>
      <c r="CG218" s="20" t="s">
        <v>118</v>
      </c>
      <c r="CH218" s="20" t="s">
        <v>118</v>
      </c>
      <c r="CI218" s="20" t="s">
        <v>118</v>
      </c>
      <c r="CJ218" s="20" t="s">
        <v>118</v>
      </c>
      <c r="CK218" s="20"/>
      <c r="CL218" s="1" t="e">
        <v>#VALUE!</v>
      </c>
      <c r="CM218" t="e">
        <v>#VALUE!</v>
      </c>
      <c r="CN218" t="e">
        <v>#VALUE!</v>
      </c>
      <c r="CO218" s="1" t="e">
        <v>#VALUE!</v>
      </c>
      <c r="CP218" s="1" t="e">
        <v>#VALUE!</v>
      </c>
      <c r="CQ218" t="e">
        <v>#VALUE!</v>
      </c>
      <c r="CS218" s="33" t="s">
        <v>1551</v>
      </c>
    </row>
    <row r="219" spans="1:97">
      <c r="A219" s="20" t="s">
        <v>102</v>
      </c>
      <c r="B219" s="20" t="s">
        <v>123</v>
      </c>
      <c r="C219" s="20" t="s">
        <v>102</v>
      </c>
      <c r="D219" s="20">
        <v>0</v>
      </c>
      <c r="E219" s="21" t="s">
        <v>1012</v>
      </c>
      <c r="F219" s="22" t="s">
        <v>1016</v>
      </c>
      <c r="G219" s="28" t="s">
        <v>1017</v>
      </c>
      <c r="H219" s="20" t="s">
        <v>118</v>
      </c>
      <c r="I219" s="20" t="s">
        <v>118</v>
      </c>
      <c r="J219" s="20" t="s">
        <v>118</v>
      </c>
      <c r="K219" s="20" t="s">
        <v>118</v>
      </c>
      <c r="L219" s="20" t="s">
        <v>118</v>
      </c>
      <c r="M219" s="20" t="s">
        <v>118</v>
      </c>
      <c r="N219" s="24" t="s">
        <v>118</v>
      </c>
      <c r="O219" s="70" t="s">
        <v>118</v>
      </c>
      <c r="P219" s="24"/>
      <c r="Q219" s="24" t="s">
        <v>118</v>
      </c>
      <c r="R219" s="70" t="s">
        <v>118</v>
      </c>
      <c r="S219" s="33">
        <v>0</v>
      </c>
      <c r="T219" s="33">
        <v>0</v>
      </c>
      <c r="U219" s="33">
        <v>0</v>
      </c>
      <c r="V219" s="33" t="e">
        <v>#VALUE!</v>
      </c>
      <c r="W219" s="33"/>
      <c r="X219" s="24"/>
      <c r="Y219" s="20" t="s">
        <v>118</v>
      </c>
      <c r="Z219" s="20" t="s">
        <v>118</v>
      </c>
      <c r="AA219" s="20" t="s">
        <v>118</v>
      </c>
      <c r="AB219" s="20" t="s">
        <v>118</v>
      </c>
      <c r="AC219" s="20" t="s">
        <v>118</v>
      </c>
      <c r="AD219" s="20" t="s">
        <v>1018</v>
      </c>
      <c r="AE219" s="20" t="s">
        <v>127</v>
      </c>
      <c r="AF219" s="20" t="s">
        <v>116</v>
      </c>
      <c r="AG219" s="20" t="s">
        <v>510</v>
      </c>
      <c r="AH219" s="25">
        <v>47542927.555999994</v>
      </c>
      <c r="AI219" s="25">
        <v>49090173.599999994</v>
      </c>
      <c r="AJ219" s="25">
        <v>50695498.640000001</v>
      </c>
      <c r="AK219" s="25">
        <v>52367791.696000002</v>
      </c>
      <c r="AL219" s="25">
        <v>53994500.523999996</v>
      </c>
      <c r="AM219" s="25">
        <v>5</v>
      </c>
      <c r="AN219" s="25">
        <v>5</v>
      </c>
      <c r="AO219" s="25">
        <v>5</v>
      </c>
      <c r="AP219" s="25">
        <v>5</v>
      </c>
      <c r="AQ219" s="25">
        <v>5</v>
      </c>
      <c r="AR219" s="25">
        <v>5</v>
      </c>
      <c r="AS219" s="25">
        <v>5</v>
      </c>
      <c r="AT219" s="25">
        <v>5</v>
      </c>
      <c r="AU219" s="25">
        <v>5</v>
      </c>
      <c r="AV219" s="25">
        <v>5</v>
      </c>
      <c r="AW219" s="25">
        <v>118857.31889</v>
      </c>
      <c r="AX219" s="25">
        <v>122725.43399999999</v>
      </c>
      <c r="AY219" s="25">
        <v>126738.7466</v>
      </c>
      <c r="AZ219" s="25">
        <v>130919.47924</v>
      </c>
      <c r="BA219" s="25">
        <v>134986.25130999999</v>
      </c>
      <c r="BB219" s="25">
        <v>2377146.3777999999</v>
      </c>
      <c r="BC219" s="25">
        <v>2454508.6799999997</v>
      </c>
      <c r="BD219" s="25">
        <v>2534774.932</v>
      </c>
      <c r="BE219" s="25">
        <v>2618389.5847999998</v>
      </c>
      <c r="BF219" s="25">
        <v>2699725.0261999997</v>
      </c>
      <c r="BG219" s="20"/>
      <c r="BH219" s="26">
        <v>0</v>
      </c>
      <c r="BI219" s="26">
        <v>0</v>
      </c>
      <c r="BJ219" s="26">
        <v>0</v>
      </c>
      <c r="BK219" s="26">
        <v>39.481836453148667</v>
      </c>
      <c r="BL219" s="26"/>
      <c r="BM219" s="20"/>
      <c r="BN219" s="60">
        <v>39.481836453148667</v>
      </c>
      <c r="BO219" s="20"/>
      <c r="BP219" s="20">
        <v>1.2</v>
      </c>
      <c r="BQ219" s="20">
        <v>0</v>
      </c>
      <c r="BR219" s="20">
        <v>1.2</v>
      </c>
      <c r="BS219" s="20">
        <v>3.6</v>
      </c>
      <c r="BT219" s="20">
        <v>0</v>
      </c>
      <c r="BU219" s="20">
        <v>0</v>
      </c>
      <c r="BV219" s="20">
        <v>0</v>
      </c>
      <c r="BW219" s="20">
        <v>0</v>
      </c>
      <c r="BX219" s="20">
        <v>0</v>
      </c>
      <c r="BY219" s="20">
        <v>0</v>
      </c>
      <c r="BZ219" s="20">
        <v>0</v>
      </c>
      <c r="CA219" s="20" t="s">
        <v>118</v>
      </c>
      <c r="CB219" s="20">
        <v>0</v>
      </c>
      <c r="CC219" s="20">
        <v>0</v>
      </c>
      <c r="CD219" s="20">
        <v>0</v>
      </c>
      <c r="CE219" s="20">
        <v>0</v>
      </c>
      <c r="CF219" s="20">
        <v>0</v>
      </c>
      <c r="CG219" s="20">
        <v>0</v>
      </c>
      <c r="CH219" s="20">
        <v>0</v>
      </c>
      <c r="CI219" s="20">
        <v>0</v>
      </c>
      <c r="CJ219" s="20">
        <v>0</v>
      </c>
      <c r="CK219" s="20"/>
      <c r="CL219" s="1" t="e">
        <v>#VALUE!</v>
      </c>
      <c r="CM219" t="e">
        <v>#VALUE!</v>
      </c>
      <c r="CN219" t="e">
        <v>#VALUE!</v>
      </c>
      <c r="CO219" s="1" t="e">
        <v>#VALUE!</v>
      </c>
      <c r="CP219" s="1" t="e">
        <v>#VALUE!</v>
      </c>
      <c r="CQ219" t="e">
        <v>#VALUE!</v>
      </c>
      <c r="CS219" s="33">
        <v>0</v>
      </c>
    </row>
    <row r="220" spans="1:97">
      <c r="A220" s="20" t="s">
        <v>102</v>
      </c>
      <c r="B220" s="20" t="s">
        <v>123</v>
      </c>
      <c r="C220" s="20" t="s">
        <v>102</v>
      </c>
      <c r="D220" s="20">
        <v>0</v>
      </c>
      <c r="E220" s="21" t="s">
        <v>1012</v>
      </c>
      <c r="F220" s="22" t="s">
        <v>1019</v>
      </c>
      <c r="G220" s="43" t="s">
        <v>1020</v>
      </c>
      <c r="H220" s="20" t="s">
        <v>106</v>
      </c>
      <c r="I220" s="20" t="s">
        <v>118</v>
      </c>
      <c r="J220" s="20" t="s">
        <v>118</v>
      </c>
      <c r="K220" s="20" t="s">
        <v>1468</v>
      </c>
      <c r="L220" s="20" t="s">
        <v>1469</v>
      </c>
      <c r="M220" s="20" t="s">
        <v>118</v>
      </c>
      <c r="N220" s="20" t="s">
        <v>118</v>
      </c>
      <c r="O220" s="33">
        <v>0</v>
      </c>
      <c r="P220" s="20"/>
      <c r="Q220" s="20" t="s">
        <v>118</v>
      </c>
      <c r="R220" s="33">
        <v>0</v>
      </c>
      <c r="S220" s="33" t="s">
        <v>1468</v>
      </c>
      <c r="T220" s="33">
        <v>0</v>
      </c>
      <c r="U220" s="33">
        <v>0</v>
      </c>
      <c r="V220" s="33" t="b">
        <v>0</v>
      </c>
      <c r="W220" s="33"/>
      <c r="X220" s="20"/>
      <c r="Y220" s="20" t="s">
        <v>118</v>
      </c>
      <c r="Z220" s="20" t="s">
        <v>1377</v>
      </c>
      <c r="AA220" s="20" t="s">
        <v>118</v>
      </c>
      <c r="AB220" s="20" t="s">
        <v>118</v>
      </c>
      <c r="AC220" s="20" t="s">
        <v>118</v>
      </c>
      <c r="AD220" s="20" t="s">
        <v>1021</v>
      </c>
      <c r="AE220" s="20" t="s">
        <v>127</v>
      </c>
      <c r="AF220" s="20" t="s">
        <v>116</v>
      </c>
      <c r="AG220" s="20" t="e">
        <v>#N/A</v>
      </c>
      <c r="AH220" s="25">
        <v>47542927.555675901</v>
      </c>
      <c r="AI220" s="25">
        <v>49090173.598630346</v>
      </c>
      <c r="AJ220" s="25">
        <v>50695498.63866429</v>
      </c>
      <c r="AK220" s="25">
        <v>52367791.696285225</v>
      </c>
      <c r="AL220" s="25">
        <v>53994500.523424089</v>
      </c>
      <c r="AM220" s="25">
        <v>35.788379999999997</v>
      </c>
      <c r="AN220" s="25">
        <v>35.788379999999997</v>
      </c>
      <c r="AO220" s="25">
        <v>35.788379999999997</v>
      </c>
      <c r="AP220" s="25">
        <v>35.788379999999997</v>
      </c>
      <c r="AQ220" s="25">
        <v>35.788379999999997</v>
      </c>
      <c r="AR220" s="25">
        <v>80</v>
      </c>
      <c r="AS220" s="25">
        <v>80</v>
      </c>
      <c r="AT220" s="25">
        <v>80</v>
      </c>
      <c r="AU220" s="25">
        <v>80</v>
      </c>
      <c r="AV220" s="25">
        <v>80</v>
      </c>
      <c r="AW220" s="25">
        <v>13611874.861400001</v>
      </c>
      <c r="AX220" s="25">
        <v>14054862.29611</v>
      </c>
      <c r="AY220" s="25">
        <v>14514478.15656</v>
      </c>
      <c r="AZ220" s="25">
        <v>14993267.4319</v>
      </c>
      <c r="BA220" s="25">
        <v>15459005.621139999</v>
      </c>
      <c r="BB220" s="25">
        <v>17014843.576749999</v>
      </c>
      <c r="BC220" s="25">
        <v>17568577.870137498</v>
      </c>
      <c r="BD220" s="25">
        <v>18143097.695699997</v>
      </c>
      <c r="BE220" s="25">
        <v>18741584.289875001</v>
      </c>
      <c r="BF220" s="25">
        <v>19323757.026424997</v>
      </c>
      <c r="BG220" s="20"/>
      <c r="BH220" s="26">
        <v>0.11795186106903267</v>
      </c>
      <c r="BI220" s="26">
        <v>0.11795186106903267</v>
      </c>
      <c r="BJ220" s="26">
        <v>0.11795186106903267</v>
      </c>
      <c r="BK220" s="26">
        <v>0.11795186106903267</v>
      </c>
      <c r="BL220" s="26"/>
      <c r="BM220" s="20"/>
      <c r="BN220" s="60">
        <v>0.11795186106903267</v>
      </c>
      <c r="BO220" s="20"/>
      <c r="BP220" s="20">
        <v>0</v>
      </c>
      <c r="BQ220" s="20">
        <v>0</v>
      </c>
      <c r="BR220" s="20">
        <v>0</v>
      </c>
      <c r="BS220" s="20">
        <v>0</v>
      </c>
      <c r="BT220" s="20">
        <v>1</v>
      </c>
      <c r="BU220" s="20">
        <v>0</v>
      </c>
      <c r="BV220" s="20">
        <v>0</v>
      </c>
      <c r="BW220" s="20">
        <v>0</v>
      </c>
      <c r="BX220" s="20">
        <v>0</v>
      </c>
      <c r="BY220" s="20">
        <v>0</v>
      </c>
      <c r="BZ220" s="20">
        <v>0</v>
      </c>
      <c r="CA220" s="20">
        <v>0</v>
      </c>
      <c r="CB220" s="20">
        <v>0</v>
      </c>
      <c r="CC220" s="20">
        <v>0</v>
      </c>
      <c r="CD220" s="20">
        <v>0</v>
      </c>
      <c r="CE220" s="20">
        <v>0</v>
      </c>
      <c r="CF220" s="20">
        <v>0</v>
      </c>
      <c r="CG220" s="20">
        <v>0</v>
      </c>
      <c r="CH220" s="20">
        <v>0</v>
      </c>
      <c r="CI220" s="20">
        <v>0</v>
      </c>
      <c r="CJ220" s="20">
        <v>0</v>
      </c>
      <c r="CK220" s="20"/>
      <c r="CL220" s="1">
        <v>0</v>
      </c>
      <c r="CM220">
        <v>0</v>
      </c>
      <c r="CN220">
        <v>0</v>
      </c>
      <c r="CO220" s="1">
        <v>0</v>
      </c>
      <c r="CP220" s="1" t="e">
        <v>#VALUE!</v>
      </c>
      <c r="CQ220" t="e">
        <v>#VALUE!</v>
      </c>
      <c r="CS220" s="33">
        <v>0</v>
      </c>
    </row>
    <row r="221" spans="1:97">
      <c r="A221" s="20" t="s">
        <v>102</v>
      </c>
      <c r="B221" s="20" t="s">
        <v>123</v>
      </c>
      <c r="C221" s="20" t="s">
        <v>102</v>
      </c>
      <c r="D221" s="20">
        <v>0</v>
      </c>
      <c r="E221" s="21" t="s">
        <v>1012</v>
      </c>
      <c r="F221" s="22" t="s">
        <v>1022</v>
      </c>
      <c r="G221" s="23" t="s">
        <v>1023</v>
      </c>
      <c r="H221" s="20" t="s">
        <v>106</v>
      </c>
      <c r="I221" s="20" t="s">
        <v>118</v>
      </c>
      <c r="J221" s="20" t="s">
        <v>118</v>
      </c>
      <c r="K221" s="20" t="s">
        <v>1470</v>
      </c>
      <c r="L221" s="20" t="s">
        <v>1471</v>
      </c>
      <c r="M221" s="20" t="s">
        <v>118</v>
      </c>
      <c r="N221" s="20" t="s">
        <v>118</v>
      </c>
      <c r="O221" s="33">
        <v>0</v>
      </c>
      <c r="P221" s="20"/>
      <c r="Q221" s="20" t="s">
        <v>118</v>
      </c>
      <c r="R221" s="33">
        <v>0</v>
      </c>
      <c r="S221" s="33" t="s">
        <v>1470</v>
      </c>
      <c r="T221" s="33">
        <v>0</v>
      </c>
      <c r="U221" s="33">
        <v>0</v>
      </c>
      <c r="V221" s="33" t="b">
        <v>0</v>
      </c>
      <c r="W221" s="33"/>
      <c r="X221" s="20"/>
      <c r="Y221" s="20" t="s">
        <v>118</v>
      </c>
      <c r="Z221" s="20" t="s">
        <v>1390</v>
      </c>
      <c r="AA221" s="20" t="s">
        <v>118</v>
      </c>
      <c r="AB221" s="20" t="s">
        <v>118</v>
      </c>
      <c r="AC221" s="20" t="s">
        <v>118</v>
      </c>
      <c r="AD221" s="20" t="s">
        <v>1024</v>
      </c>
      <c r="AE221" s="20" t="s">
        <v>127</v>
      </c>
      <c r="AF221" s="20" t="s">
        <v>116</v>
      </c>
      <c r="AG221" s="20" t="e">
        <v>#N/A</v>
      </c>
      <c r="AH221" s="25">
        <v>47542927.555999994</v>
      </c>
      <c r="AI221" s="25">
        <v>49090173.598684296</v>
      </c>
      <c r="AJ221" s="25">
        <v>50695498.638670996</v>
      </c>
      <c r="AK221" s="25">
        <v>52367791.696267329</v>
      </c>
      <c r="AL221" s="25">
        <v>53994500.523389518</v>
      </c>
      <c r="AM221" s="25">
        <v>9.6844699999999992</v>
      </c>
      <c r="AN221" s="25">
        <v>9.6844699999999992</v>
      </c>
      <c r="AO221" s="25">
        <v>9.6844699999999992</v>
      </c>
      <c r="AP221" s="25">
        <v>9.6844699999999992</v>
      </c>
      <c r="AQ221" s="25">
        <v>9.6844699999999992</v>
      </c>
      <c r="AR221" s="25">
        <v>80</v>
      </c>
      <c r="AS221" s="25">
        <v>80</v>
      </c>
      <c r="AT221" s="25">
        <v>80</v>
      </c>
      <c r="AU221" s="25">
        <v>80</v>
      </c>
      <c r="AV221" s="25">
        <v>80</v>
      </c>
      <c r="AW221" s="44">
        <v>3683424.4450260415</v>
      </c>
      <c r="AX221" s="44">
        <v>3803298.5080900006</v>
      </c>
      <c r="AY221" s="44">
        <v>3927672.2856100001</v>
      </c>
      <c r="AZ221" s="44">
        <v>4057234.4611900002</v>
      </c>
      <c r="BA221" s="44">
        <v>4183264.9638700001</v>
      </c>
      <c r="BB221" s="30">
        <v>4604280.556282552</v>
      </c>
      <c r="BC221" s="30">
        <v>4754123.1351125007</v>
      </c>
      <c r="BD221" s="30">
        <v>4909590.357012501</v>
      </c>
      <c r="BE221" s="30">
        <v>5071543.0764875002</v>
      </c>
      <c r="BF221" s="30">
        <v>5229081.2048375001</v>
      </c>
      <c r="BG221" s="20"/>
      <c r="BH221" s="26">
        <v>0</v>
      </c>
      <c r="BI221" s="26">
        <v>0</v>
      </c>
      <c r="BJ221" s="26">
        <v>0</v>
      </c>
      <c r="BK221" s="26">
        <v>0</v>
      </c>
      <c r="BL221" s="26">
        <v>3.6829000000000001</v>
      </c>
      <c r="BM221" s="20" t="s">
        <v>721</v>
      </c>
      <c r="BN221" s="60">
        <v>3.6829000000000001</v>
      </c>
      <c r="BO221" s="20"/>
      <c r="BP221" s="20">
        <v>0</v>
      </c>
      <c r="BQ221" s="20">
        <v>0</v>
      </c>
      <c r="BR221" s="20">
        <v>0</v>
      </c>
      <c r="BS221" s="20">
        <v>0</v>
      </c>
      <c r="BT221" s="20">
        <v>1</v>
      </c>
      <c r="BU221" s="20">
        <v>0</v>
      </c>
      <c r="BV221" s="20">
        <v>0</v>
      </c>
      <c r="BW221" s="20">
        <v>0</v>
      </c>
      <c r="BX221" s="20">
        <v>0</v>
      </c>
      <c r="BY221" s="20">
        <v>0</v>
      </c>
      <c r="BZ221" s="20">
        <v>0</v>
      </c>
      <c r="CA221" s="20">
        <v>0</v>
      </c>
      <c r="CB221" s="20">
        <v>0</v>
      </c>
      <c r="CC221" s="20">
        <v>0</v>
      </c>
      <c r="CD221" s="20">
        <v>0</v>
      </c>
      <c r="CE221" s="20">
        <v>0</v>
      </c>
      <c r="CF221" s="20">
        <v>0</v>
      </c>
      <c r="CG221" s="20">
        <v>0</v>
      </c>
      <c r="CH221" s="20">
        <v>0</v>
      </c>
      <c r="CI221" s="20">
        <v>0</v>
      </c>
      <c r="CJ221" s="20">
        <v>0</v>
      </c>
      <c r="CK221" s="20"/>
      <c r="CL221" s="1">
        <v>0</v>
      </c>
      <c r="CM221">
        <v>0</v>
      </c>
      <c r="CN221">
        <v>0</v>
      </c>
      <c r="CO221" s="1">
        <v>0</v>
      </c>
      <c r="CP221" s="1" t="e">
        <v>#VALUE!</v>
      </c>
      <c r="CQ221" t="e">
        <v>#VALUE!</v>
      </c>
      <c r="CS221" s="33">
        <v>0</v>
      </c>
    </row>
    <row r="222" spans="1:97">
      <c r="A222" s="20" t="s">
        <v>102</v>
      </c>
      <c r="B222" s="20" t="s">
        <v>102</v>
      </c>
      <c r="C222" s="20" t="s">
        <v>123</v>
      </c>
      <c r="D222" s="20">
        <v>0</v>
      </c>
      <c r="E222" s="21" t="s">
        <v>1012</v>
      </c>
      <c r="F222" s="22" t="s">
        <v>1025</v>
      </c>
      <c r="G222" s="28" t="s">
        <v>1026</v>
      </c>
      <c r="H222" s="20" t="s">
        <v>106</v>
      </c>
      <c r="I222" s="20" t="s">
        <v>905</v>
      </c>
      <c r="J222" s="20" t="s">
        <v>1027</v>
      </c>
      <c r="K222" s="20" t="s">
        <v>1028</v>
      </c>
      <c r="L222" s="20" t="s">
        <v>1029</v>
      </c>
      <c r="M222" s="20" t="s">
        <v>111</v>
      </c>
      <c r="N222" s="20">
        <v>2964.1</v>
      </c>
      <c r="O222" s="33">
        <v>0.148205</v>
      </c>
      <c r="P222" s="20"/>
      <c r="Q222" s="20">
        <v>34122</v>
      </c>
      <c r="R222" s="33">
        <v>1.7060999999999999</v>
      </c>
      <c r="S222" s="33">
        <v>0</v>
      </c>
      <c r="T222" s="33">
        <v>0</v>
      </c>
      <c r="U222" s="33">
        <v>0</v>
      </c>
      <c r="V222" s="33" t="b">
        <v>0</v>
      </c>
      <c r="W222" s="33"/>
      <c r="X222" s="20"/>
      <c r="Y222" s="20" t="s">
        <v>168</v>
      </c>
      <c r="Z222" s="20" t="s">
        <v>159</v>
      </c>
      <c r="AA222" s="20" t="s">
        <v>527</v>
      </c>
      <c r="AB222" s="20" t="s">
        <v>1030</v>
      </c>
      <c r="AC222" s="20">
        <v>0</v>
      </c>
      <c r="AD222" s="20" t="s">
        <v>1031</v>
      </c>
      <c r="AE222" s="20" t="s">
        <v>127</v>
      </c>
      <c r="AF222" s="20" t="s">
        <v>116</v>
      </c>
      <c r="AG222" s="20" t="e">
        <v>#N/A</v>
      </c>
      <c r="AH222" s="25">
        <v>13732251.437491234</v>
      </c>
      <c r="AI222" s="25">
        <v>14104682.812506385</v>
      </c>
      <c r="AJ222" s="25">
        <v>14479084.812493445</v>
      </c>
      <c r="AK222" s="25">
        <v>14857900.812509108</v>
      </c>
      <c r="AL222" s="25">
        <v>15250375.687508143</v>
      </c>
      <c r="AM222" s="25">
        <v>44.057659999999998</v>
      </c>
      <c r="AN222" s="25">
        <v>44.057659999999998</v>
      </c>
      <c r="AO222" s="25">
        <v>44.057659999999998</v>
      </c>
      <c r="AP222" s="25">
        <v>44.057659999999998</v>
      </c>
      <c r="AQ222" s="25">
        <v>44.057659999999998</v>
      </c>
      <c r="AR222" s="25">
        <v>80</v>
      </c>
      <c r="AS222" s="25">
        <v>80</v>
      </c>
      <c r="AT222" s="25">
        <v>80</v>
      </c>
      <c r="AU222" s="25">
        <v>80</v>
      </c>
      <c r="AV222" s="25">
        <v>80</v>
      </c>
      <c r="AW222" s="25">
        <v>4840086.9189400002</v>
      </c>
      <c r="AX222" s="25">
        <v>4971354.5580900004</v>
      </c>
      <c r="AY222" s="25">
        <v>5103316.7662399998</v>
      </c>
      <c r="AZ222" s="25">
        <v>5236834.7384900004</v>
      </c>
      <c r="BA222" s="25">
        <v>5375166.9353</v>
      </c>
      <c r="BB222" s="25">
        <v>6050108.6486750003</v>
      </c>
      <c r="BC222" s="25">
        <v>6214193.1976124998</v>
      </c>
      <c r="BD222" s="25">
        <v>6379145.957799999</v>
      </c>
      <c r="BE222" s="25">
        <v>6546043.4231125005</v>
      </c>
      <c r="BF222" s="25">
        <v>6718958.669125</v>
      </c>
      <c r="BG222" s="20"/>
      <c r="BH222" s="26">
        <v>0</v>
      </c>
      <c r="BI222" s="26">
        <v>0</v>
      </c>
      <c r="BJ222" s="26">
        <v>0</v>
      </c>
      <c r="BK222" s="26">
        <v>0</v>
      </c>
      <c r="BL222" s="26">
        <v>0.35901644665656784</v>
      </c>
      <c r="BM222" s="20" t="s">
        <v>1032</v>
      </c>
      <c r="BN222" s="60">
        <v>0.35901644665656784</v>
      </c>
      <c r="BO222" s="20"/>
      <c r="BP222" s="20" t="s">
        <v>118</v>
      </c>
      <c r="BQ222" s="20" t="s">
        <v>118</v>
      </c>
      <c r="BR222" s="20" t="s">
        <v>118</v>
      </c>
      <c r="BS222" s="20" t="s">
        <v>118</v>
      </c>
      <c r="BT222" s="20" t="s">
        <v>118</v>
      </c>
      <c r="BU222" s="20" t="s">
        <v>118</v>
      </c>
      <c r="BV222" s="20" t="s">
        <v>118</v>
      </c>
      <c r="BW222" s="20" t="s">
        <v>118</v>
      </c>
      <c r="BX222" s="20" t="s">
        <v>118</v>
      </c>
      <c r="BY222" s="20" t="s">
        <v>118</v>
      </c>
      <c r="BZ222" s="20" t="s">
        <v>118</v>
      </c>
      <c r="CA222" s="20" t="s">
        <v>118</v>
      </c>
      <c r="CB222" s="20" t="s">
        <v>118</v>
      </c>
      <c r="CC222" s="20" t="s">
        <v>118</v>
      </c>
      <c r="CD222" s="20" t="s">
        <v>118</v>
      </c>
      <c r="CE222" s="20" t="s">
        <v>118</v>
      </c>
      <c r="CF222" s="20" t="s">
        <v>118</v>
      </c>
      <c r="CG222" s="20" t="s">
        <v>118</v>
      </c>
      <c r="CH222" s="20" t="s">
        <v>118</v>
      </c>
      <c r="CI222" s="20" t="s">
        <v>118</v>
      </c>
      <c r="CJ222" s="20" t="s">
        <v>118</v>
      </c>
      <c r="CK222" s="20"/>
      <c r="CL222" s="1">
        <v>896656.35227687843</v>
      </c>
      <c r="CM222">
        <v>0.148205</v>
      </c>
      <c r="CN222">
        <v>10322090.365504418</v>
      </c>
      <c r="CO222" s="1">
        <v>1.7060999999999999</v>
      </c>
      <c r="CP222" s="1">
        <v>1.8425880000000001</v>
      </c>
      <c r="CQ222">
        <v>12.43269795216086</v>
      </c>
      <c r="CS222" s="33" t="s">
        <v>1552</v>
      </c>
    </row>
    <row r="223" spans="1:97">
      <c r="A223" s="20" t="s">
        <v>102</v>
      </c>
      <c r="B223" s="20" t="s">
        <v>102</v>
      </c>
      <c r="C223" s="20" t="s">
        <v>102</v>
      </c>
      <c r="D223" s="20">
        <v>0</v>
      </c>
      <c r="E223" s="21" t="s">
        <v>1012</v>
      </c>
      <c r="F223" s="22" t="s">
        <v>1033</v>
      </c>
      <c r="G223" s="28" t="s">
        <v>1034</v>
      </c>
      <c r="H223" s="20" t="s">
        <v>106</v>
      </c>
      <c r="I223" s="20" t="s">
        <v>905</v>
      </c>
      <c r="J223" s="20" t="s">
        <v>1027</v>
      </c>
      <c r="K223" s="20" t="s">
        <v>1028</v>
      </c>
      <c r="L223" s="20" t="s">
        <v>1029</v>
      </c>
      <c r="M223" s="20" t="s">
        <v>111</v>
      </c>
      <c r="N223" s="20">
        <v>2429.3000000000002</v>
      </c>
      <c r="O223" s="33">
        <v>0.121465</v>
      </c>
      <c r="P223" s="20"/>
      <c r="Q223" s="20">
        <v>274817</v>
      </c>
      <c r="R223" s="33">
        <v>13.74085</v>
      </c>
      <c r="S223" s="33" t="e">
        <v>#N/A</v>
      </c>
      <c r="T223" s="33" t="e">
        <v>#N/A</v>
      </c>
      <c r="U223" s="33" t="e">
        <v>#N/A</v>
      </c>
      <c r="V223" s="33" t="e">
        <v>#N/A</v>
      </c>
      <c r="W223" s="33"/>
      <c r="X223" s="20"/>
      <c r="Y223" s="20" t="s">
        <v>168</v>
      </c>
      <c r="Z223" s="20" t="s">
        <v>159</v>
      </c>
      <c r="AA223" s="20" t="s">
        <v>527</v>
      </c>
      <c r="AB223" s="20" t="s">
        <v>1030</v>
      </c>
      <c r="AC223" s="20">
        <v>0</v>
      </c>
      <c r="AD223" s="20" t="s">
        <v>1035</v>
      </c>
      <c r="AE223" s="20" t="s">
        <v>127</v>
      </c>
      <c r="AF223" s="20" t="s">
        <v>116</v>
      </c>
      <c r="AG223" s="20" t="e">
        <v>#N/A</v>
      </c>
      <c r="AH223" s="25">
        <v>25302307.680662248</v>
      </c>
      <c r="AI223" s="25">
        <v>26271805.036129672</v>
      </c>
      <c r="AJ223" s="25">
        <v>27272533.513677869</v>
      </c>
      <c r="AK223" s="25">
        <v>28304849.883801661</v>
      </c>
      <c r="AL223" s="25">
        <v>29368475.398460805</v>
      </c>
      <c r="AM223" s="25">
        <v>25.23272</v>
      </c>
      <c r="AN223" s="25">
        <v>25.23272</v>
      </c>
      <c r="AO223" s="25">
        <v>25.23272</v>
      </c>
      <c r="AP223" s="25">
        <v>25.23272</v>
      </c>
      <c r="AQ223" s="25">
        <v>25.23272</v>
      </c>
      <c r="AR223" s="25">
        <v>80</v>
      </c>
      <c r="AS223" s="25">
        <v>80</v>
      </c>
      <c r="AT223" s="25">
        <v>80</v>
      </c>
      <c r="AU223" s="25">
        <v>80</v>
      </c>
      <c r="AV223" s="25">
        <v>80</v>
      </c>
      <c r="AW223" s="25">
        <v>5107568.3604800003</v>
      </c>
      <c r="AX223" s="25">
        <v>5303272.8029699996</v>
      </c>
      <c r="AY223" s="25">
        <v>5505281.6147299996</v>
      </c>
      <c r="AZ223" s="25">
        <v>5713666.8140799999</v>
      </c>
      <c r="BA223" s="25">
        <v>5928372.1324500004</v>
      </c>
      <c r="BB223" s="25">
        <v>6384460.4506000001</v>
      </c>
      <c r="BC223" s="25">
        <v>6629091.0037124995</v>
      </c>
      <c r="BD223" s="25">
        <v>6881602.0184124988</v>
      </c>
      <c r="BE223" s="25">
        <v>7142083.5175999999</v>
      </c>
      <c r="BF223" s="25">
        <v>7410465.1655625002</v>
      </c>
      <c r="BG223" s="20"/>
      <c r="BH223" s="26">
        <v>0.35901644665656784</v>
      </c>
      <c r="BI223" s="26">
        <v>0.35901644665656784</v>
      </c>
      <c r="BJ223" s="26">
        <v>0.35901644665656784</v>
      </c>
      <c r="BK223" s="26">
        <v>0.35901644665656784</v>
      </c>
      <c r="BL223" s="26"/>
      <c r="BM223" s="20"/>
      <c r="BN223" s="60">
        <v>0.35901644665656784</v>
      </c>
      <c r="BO223" s="20"/>
      <c r="BP223" s="20">
        <v>0</v>
      </c>
      <c r="BQ223" s="20">
        <v>0</v>
      </c>
      <c r="BR223" s="20">
        <v>0</v>
      </c>
      <c r="BS223" s="20">
        <v>0</v>
      </c>
      <c r="BT223" s="20">
        <v>1</v>
      </c>
      <c r="BU223" s="20">
        <v>0</v>
      </c>
      <c r="BV223" s="20">
        <v>0</v>
      </c>
      <c r="BW223" s="20">
        <v>0</v>
      </c>
      <c r="BX223" s="20">
        <v>0</v>
      </c>
      <c r="BY223" s="20">
        <v>0</v>
      </c>
      <c r="BZ223" s="20">
        <v>0</v>
      </c>
      <c r="CA223" s="20">
        <v>0</v>
      </c>
      <c r="CB223" s="20">
        <v>0</v>
      </c>
      <c r="CC223" s="20">
        <v>0</v>
      </c>
      <c r="CD223" s="20">
        <v>0</v>
      </c>
      <c r="CE223" s="20">
        <v>0</v>
      </c>
      <c r="CF223" s="20">
        <v>0</v>
      </c>
      <c r="CG223" s="20">
        <v>0</v>
      </c>
      <c r="CH223" s="20">
        <v>0</v>
      </c>
      <c r="CI223" s="20">
        <v>0</v>
      </c>
      <c r="CJ223" s="20">
        <v>0</v>
      </c>
      <c r="CK223" s="20"/>
      <c r="CL223" s="1">
        <v>775488.48863212904</v>
      </c>
      <c r="CM223">
        <v>0.121465</v>
      </c>
      <c r="CN223">
        <v>87727913.38262701</v>
      </c>
      <c r="CO223" s="1">
        <v>13.74085</v>
      </c>
      <c r="CP223" s="1">
        <v>14.840118</v>
      </c>
      <c r="CQ223">
        <v>122.17608364549459</v>
      </c>
      <c r="CS223" s="33" t="s">
        <v>1552</v>
      </c>
    </row>
    <row r="224" spans="1:97">
      <c r="A224" s="20" t="s">
        <v>123</v>
      </c>
      <c r="B224" s="20" t="s">
        <v>123</v>
      </c>
      <c r="C224" s="20" t="s">
        <v>102</v>
      </c>
      <c r="D224" s="20">
        <v>0</v>
      </c>
      <c r="E224" s="21" t="s">
        <v>1012</v>
      </c>
      <c r="F224" s="22" t="s">
        <v>1036</v>
      </c>
      <c r="G224" s="28" t="s">
        <v>1037</v>
      </c>
      <c r="H224" s="20" t="s">
        <v>153</v>
      </c>
      <c r="I224" s="20" t="s">
        <v>234</v>
      </c>
      <c r="J224" s="20">
        <v>0</v>
      </c>
      <c r="K224" s="20" t="s">
        <v>1038</v>
      </c>
      <c r="L224" s="20">
        <v>0</v>
      </c>
      <c r="M224" s="20">
        <v>0</v>
      </c>
      <c r="N224" s="24">
        <v>0</v>
      </c>
      <c r="O224" s="70">
        <v>0</v>
      </c>
      <c r="P224" s="24"/>
      <c r="Q224" s="24">
        <v>0</v>
      </c>
      <c r="R224" s="70">
        <v>0</v>
      </c>
      <c r="S224" s="33" t="e">
        <v>#N/A</v>
      </c>
      <c r="T224" s="33" t="e">
        <v>#N/A</v>
      </c>
      <c r="U224" s="33" t="e">
        <v>#N/A</v>
      </c>
      <c r="V224" s="33" t="e">
        <v>#N/A</v>
      </c>
      <c r="W224" s="33"/>
      <c r="X224" s="24"/>
      <c r="Y224" s="20" t="e">
        <v>#N/A</v>
      </c>
      <c r="Z224" s="20" t="e">
        <v>#N/A</v>
      </c>
      <c r="AA224" s="20" t="e">
        <v>#N/A</v>
      </c>
      <c r="AB224" s="20">
        <v>0</v>
      </c>
      <c r="AC224" s="20">
        <v>0</v>
      </c>
      <c r="AD224" s="20" t="s">
        <v>1021</v>
      </c>
      <c r="AE224" s="20" t="s">
        <v>115</v>
      </c>
      <c r="AF224" s="20">
        <v>0</v>
      </c>
      <c r="AG224" s="20" t="e">
        <v>#N/A</v>
      </c>
      <c r="AH224" s="25" t="s">
        <v>118</v>
      </c>
      <c r="AI224" s="25" t="s">
        <v>118</v>
      </c>
      <c r="AJ224" s="25" t="s">
        <v>118</v>
      </c>
      <c r="AK224" s="25" t="s">
        <v>118</v>
      </c>
      <c r="AL224" s="25" t="s">
        <v>118</v>
      </c>
      <c r="AM224" s="25" t="s">
        <v>118</v>
      </c>
      <c r="AN224" s="25" t="s">
        <v>118</v>
      </c>
      <c r="AO224" s="25" t="s">
        <v>118</v>
      </c>
      <c r="AP224" s="25" t="s">
        <v>118</v>
      </c>
      <c r="AQ224" s="25" t="s">
        <v>118</v>
      </c>
      <c r="AR224" s="25" t="s">
        <v>118</v>
      </c>
      <c r="AS224" s="25" t="s">
        <v>118</v>
      </c>
      <c r="AT224" s="25" t="s">
        <v>118</v>
      </c>
      <c r="AU224" s="25" t="s">
        <v>118</v>
      </c>
      <c r="AV224" s="25" t="s">
        <v>118</v>
      </c>
      <c r="AW224" s="25" t="s">
        <v>118</v>
      </c>
      <c r="AX224" s="25" t="s">
        <v>118</v>
      </c>
      <c r="AY224" s="25" t="s">
        <v>118</v>
      </c>
      <c r="AZ224" s="25" t="s">
        <v>118</v>
      </c>
      <c r="BA224" s="25" t="s">
        <v>118</v>
      </c>
      <c r="BB224" s="25" t="s">
        <v>118</v>
      </c>
      <c r="BC224" s="25" t="s">
        <v>118</v>
      </c>
      <c r="BD224" s="25" t="s">
        <v>118</v>
      </c>
      <c r="BE224" s="25" t="s">
        <v>118</v>
      </c>
      <c r="BF224" s="25" t="s">
        <v>118</v>
      </c>
      <c r="BG224" s="20"/>
      <c r="BH224" s="26" t="s">
        <v>118</v>
      </c>
      <c r="BI224" s="26" t="s">
        <v>118</v>
      </c>
      <c r="BJ224" s="26" t="s">
        <v>118</v>
      </c>
      <c r="BK224" s="26" t="s">
        <v>118</v>
      </c>
      <c r="BL224" s="26"/>
      <c r="BM224" s="20"/>
      <c r="BN224" s="60">
        <v>0</v>
      </c>
      <c r="BO224" s="20"/>
      <c r="BP224" s="20">
        <v>3.5</v>
      </c>
      <c r="BQ224" s="20">
        <v>6</v>
      </c>
      <c r="BR224" s="20">
        <v>0</v>
      </c>
      <c r="BS224" s="20">
        <v>1</v>
      </c>
      <c r="BT224" s="20">
        <v>4</v>
      </c>
      <c r="BU224" s="20">
        <v>0</v>
      </c>
      <c r="BV224" s="20">
        <v>0</v>
      </c>
      <c r="BW224" s="20">
        <v>0</v>
      </c>
      <c r="BX224" s="20">
        <v>0</v>
      </c>
      <c r="BY224" s="20">
        <v>0</v>
      </c>
      <c r="BZ224" s="20">
        <v>0</v>
      </c>
      <c r="CA224" s="20" t="s">
        <v>118</v>
      </c>
      <c r="CB224" s="20">
        <v>0</v>
      </c>
      <c r="CC224" s="20">
        <v>0</v>
      </c>
      <c r="CD224" s="20">
        <v>0</v>
      </c>
      <c r="CE224" s="20">
        <v>0</v>
      </c>
      <c r="CF224" s="20">
        <v>0</v>
      </c>
      <c r="CG224" s="20">
        <v>0</v>
      </c>
      <c r="CH224" s="20">
        <v>0</v>
      </c>
      <c r="CI224" s="20">
        <v>0</v>
      </c>
      <c r="CJ224" s="20">
        <v>0</v>
      </c>
      <c r="CK224" s="20"/>
      <c r="CL224" s="1" t="e">
        <v>#VALUE!</v>
      </c>
      <c r="CM224" t="e">
        <v>#VALUE!</v>
      </c>
      <c r="CN224" t="e">
        <v>#VALUE!</v>
      </c>
      <c r="CO224" s="1" t="e">
        <v>#VALUE!</v>
      </c>
      <c r="CP224" s="1" t="e">
        <v>#VALUE!</v>
      </c>
      <c r="CQ224" t="e">
        <v>#VALUE!</v>
      </c>
      <c r="CS224" s="33">
        <v>0</v>
      </c>
    </row>
    <row r="225" spans="1:97">
      <c r="A225" s="20" t="s">
        <v>102</v>
      </c>
      <c r="B225" s="20" t="s">
        <v>123</v>
      </c>
      <c r="C225" s="20" t="s">
        <v>123</v>
      </c>
      <c r="D225" s="20">
        <v>0</v>
      </c>
      <c r="E225" s="21" t="s">
        <v>1012</v>
      </c>
      <c r="F225" s="22" t="s">
        <v>1039</v>
      </c>
      <c r="G225" s="27" t="s">
        <v>1040</v>
      </c>
      <c r="H225" s="20" t="s">
        <v>118</v>
      </c>
      <c r="I225" s="20" t="s">
        <v>118</v>
      </c>
      <c r="J225" s="20" t="s">
        <v>118</v>
      </c>
      <c r="K225" s="20" t="s">
        <v>118</v>
      </c>
      <c r="L225" s="20" t="s">
        <v>118</v>
      </c>
      <c r="M225" s="20" t="s">
        <v>118</v>
      </c>
      <c r="N225" s="24" t="s">
        <v>118</v>
      </c>
      <c r="O225" s="70" t="s">
        <v>118</v>
      </c>
      <c r="P225" s="24"/>
      <c r="Q225" s="24" t="s">
        <v>118</v>
      </c>
      <c r="R225" s="70" t="s">
        <v>118</v>
      </c>
      <c r="S225" s="33">
        <v>0</v>
      </c>
      <c r="T225" s="33">
        <v>0</v>
      </c>
      <c r="U225" s="33">
        <v>0</v>
      </c>
      <c r="V225" s="33" t="e">
        <v>#VALUE!</v>
      </c>
      <c r="W225" s="33"/>
      <c r="X225" s="24"/>
      <c r="Y225" s="20" t="s">
        <v>118</v>
      </c>
      <c r="Z225" s="20" t="s">
        <v>118</v>
      </c>
      <c r="AA225" s="20" t="s">
        <v>118</v>
      </c>
      <c r="AB225" s="20" t="s">
        <v>118</v>
      </c>
      <c r="AC225" s="20" t="s">
        <v>118</v>
      </c>
      <c r="AD225" s="20" t="s">
        <v>1041</v>
      </c>
      <c r="AE225" s="20" t="s">
        <v>127</v>
      </c>
      <c r="AF225" s="20" t="s">
        <v>116</v>
      </c>
      <c r="AG225" s="20" t="e">
        <v>#N/A</v>
      </c>
      <c r="AH225" s="25">
        <v>47542927.555999994</v>
      </c>
      <c r="AI225" s="25">
        <v>49090173.599999994</v>
      </c>
      <c r="AJ225" s="25">
        <v>50695498.640000001</v>
      </c>
      <c r="AK225" s="25">
        <v>52367791.696000002</v>
      </c>
      <c r="AL225" s="25">
        <v>53994500.523999996</v>
      </c>
      <c r="AM225" s="25">
        <v>5</v>
      </c>
      <c r="AN225" s="25">
        <v>5</v>
      </c>
      <c r="AO225" s="25">
        <v>5</v>
      </c>
      <c r="AP225" s="25">
        <v>5</v>
      </c>
      <c r="AQ225" s="25">
        <v>5</v>
      </c>
      <c r="AR225" s="25">
        <v>5</v>
      </c>
      <c r="AS225" s="25">
        <v>5</v>
      </c>
      <c r="AT225" s="25">
        <v>5</v>
      </c>
      <c r="AU225" s="25">
        <v>5</v>
      </c>
      <c r="AV225" s="25">
        <v>5</v>
      </c>
      <c r="AW225" s="25">
        <v>118857.31889</v>
      </c>
      <c r="AX225" s="25">
        <v>122725.43399999999</v>
      </c>
      <c r="AY225" s="25">
        <v>126738.7466</v>
      </c>
      <c r="AZ225" s="25">
        <v>130919.47924</v>
      </c>
      <c r="BA225" s="25">
        <v>134986.25130999999</v>
      </c>
      <c r="BB225" s="25">
        <v>2377146.3777999999</v>
      </c>
      <c r="BC225" s="25">
        <v>2454508.6799999997</v>
      </c>
      <c r="BD225" s="25">
        <v>2534774.932</v>
      </c>
      <c r="BE225" s="25">
        <v>2618389.5847999998</v>
      </c>
      <c r="BF225" s="25">
        <v>2699725.0261999997</v>
      </c>
      <c r="BG225" s="20"/>
      <c r="BH225" s="26">
        <v>114.62836671716077</v>
      </c>
      <c r="BI225" s="26">
        <v>114.62836671716077</v>
      </c>
      <c r="BJ225" s="26">
        <v>114.62836671716077</v>
      </c>
      <c r="BK225" s="26">
        <v>114.62836671716077</v>
      </c>
      <c r="BL225" s="26"/>
      <c r="BM225" s="20"/>
      <c r="BN225" s="60">
        <v>114.62836671716077</v>
      </c>
      <c r="BO225" s="20"/>
      <c r="BP225" s="20" t="s">
        <v>118</v>
      </c>
      <c r="BQ225" s="20" t="s">
        <v>118</v>
      </c>
      <c r="BR225" s="20" t="s">
        <v>118</v>
      </c>
      <c r="BS225" s="20" t="s">
        <v>118</v>
      </c>
      <c r="BT225" s="20" t="s">
        <v>118</v>
      </c>
      <c r="BU225" s="20" t="s">
        <v>118</v>
      </c>
      <c r="BV225" s="20" t="s">
        <v>118</v>
      </c>
      <c r="BW225" s="20" t="s">
        <v>118</v>
      </c>
      <c r="BX225" s="20" t="s">
        <v>118</v>
      </c>
      <c r="BY225" s="20" t="s">
        <v>118</v>
      </c>
      <c r="BZ225" s="20" t="s">
        <v>118</v>
      </c>
      <c r="CA225" s="20" t="s">
        <v>118</v>
      </c>
      <c r="CB225" s="20" t="s">
        <v>118</v>
      </c>
      <c r="CC225" s="20" t="s">
        <v>118</v>
      </c>
      <c r="CD225" s="20" t="s">
        <v>118</v>
      </c>
      <c r="CE225" s="20" t="s">
        <v>118</v>
      </c>
      <c r="CF225" s="20" t="s">
        <v>118</v>
      </c>
      <c r="CG225" s="20" t="s">
        <v>118</v>
      </c>
      <c r="CH225" s="20" t="s">
        <v>118</v>
      </c>
      <c r="CI225" s="20" t="s">
        <v>118</v>
      </c>
      <c r="CJ225" s="20" t="s">
        <v>118</v>
      </c>
      <c r="CK225" s="20"/>
      <c r="CL225" s="1" t="e">
        <v>#VALUE!</v>
      </c>
      <c r="CM225" t="e">
        <v>#VALUE!</v>
      </c>
      <c r="CN225" t="e">
        <v>#VALUE!</v>
      </c>
      <c r="CO225" s="1" t="e">
        <v>#VALUE!</v>
      </c>
      <c r="CP225" s="1" t="e">
        <v>#VALUE!</v>
      </c>
      <c r="CQ225" t="e">
        <v>#VALUE!</v>
      </c>
      <c r="CS225" s="33">
        <v>0</v>
      </c>
    </row>
    <row r="226" spans="1:97">
      <c r="A226" s="20" t="s">
        <v>102</v>
      </c>
      <c r="B226" s="20" t="s">
        <v>102</v>
      </c>
      <c r="C226" s="20" t="s">
        <v>102</v>
      </c>
      <c r="D226" s="20">
        <v>0</v>
      </c>
      <c r="E226" s="21" t="s">
        <v>1012</v>
      </c>
      <c r="F226" s="22" t="s">
        <v>1042</v>
      </c>
      <c r="G226" s="27" t="s">
        <v>1043</v>
      </c>
      <c r="H226" s="20" t="s">
        <v>523</v>
      </c>
      <c r="I226" s="20" t="s">
        <v>144</v>
      </c>
      <c r="J226" s="20" t="s">
        <v>155</v>
      </c>
      <c r="K226" s="20" t="s">
        <v>1044</v>
      </c>
      <c r="L226" s="20" t="s">
        <v>1045</v>
      </c>
      <c r="M226" s="20" t="s">
        <v>111</v>
      </c>
      <c r="N226" s="20">
        <v>0</v>
      </c>
      <c r="O226" s="33">
        <v>5.8849999999999996E-3</v>
      </c>
      <c r="P226" s="20" t="s">
        <v>138</v>
      </c>
      <c r="Q226" s="20">
        <v>0</v>
      </c>
      <c r="R226" s="33">
        <v>0.82</v>
      </c>
      <c r="S226" s="33">
        <v>0</v>
      </c>
      <c r="T226" s="33">
        <v>0</v>
      </c>
      <c r="U226" s="33">
        <v>0</v>
      </c>
      <c r="V226" s="33" t="b">
        <v>0</v>
      </c>
      <c r="W226" s="33"/>
      <c r="X226" s="20" t="s">
        <v>138</v>
      </c>
      <c r="Y226" s="20" t="s">
        <v>112</v>
      </c>
      <c r="Z226" s="20" t="s">
        <v>339</v>
      </c>
      <c r="AA226" s="20" t="s">
        <v>148</v>
      </c>
      <c r="AB226" s="20">
        <v>139.33699999999999</v>
      </c>
      <c r="AC226" s="20">
        <v>0</v>
      </c>
      <c r="AD226" s="20">
        <v>0</v>
      </c>
      <c r="AE226" s="20">
        <v>0</v>
      </c>
      <c r="AF226" s="20">
        <v>0</v>
      </c>
      <c r="AG226" s="20" t="s">
        <v>1046</v>
      </c>
      <c r="AH226" s="30">
        <v>12879700</v>
      </c>
      <c r="AI226" s="30">
        <v>13186100</v>
      </c>
      <c r="AJ226" s="30">
        <v>13512100</v>
      </c>
      <c r="AK226" s="30">
        <v>13852100</v>
      </c>
      <c r="AL226" s="30">
        <v>14188000</v>
      </c>
      <c r="AM226" s="30">
        <v>100</v>
      </c>
      <c r="AN226" s="30">
        <v>100</v>
      </c>
      <c r="AO226" s="30">
        <v>100</v>
      </c>
      <c r="AP226" s="30">
        <v>100</v>
      </c>
      <c r="AQ226" s="30">
        <v>100</v>
      </c>
      <c r="AR226" s="30">
        <v>80</v>
      </c>
      <c r="AS226" s="30">
        <v>80</v>
      </c>
      <c r="AT226" s="30">
        <v>80</v>
      </c>
      <c r="AU226" s="30">
        <v>80</v>
      </c>
      <c r="AV226" s="30">
        <v>80</v>
      </c>
      <c r="AW226" s="44">
        <v>10303760</v>
      </c>
      <c r="AX226" s="44">
        <v>10548880</v>
      </c>
      <c r="AY226" s="44">
        <v>10809680</v>
      </c>
      <c r="AZ226" s="44">
        <v>11081680</v>
      </c>
      <c r="BA226" s="44">
        <v>11350400</v>
      </c>
      <c r="BB226" s="30">
        <v>12879700</v>
      </c>
      <c r="BC226" s="30">
        <v>13186100</v>
      </c>
      <c r="BD226" s="30">
        <v>13512100</v>
      </c>
      <c r="BE226" s="30">
        <v>13852100</v>
      </c>
      <c r="BF226" s="30">
        <v>14188000</v>
      </c>
      <c r="BG226" s="20"/>
      <c r="BH226" s="26" t="s">
        <v>118</v>
      </c>
      <c r="BI226" s="26" t="s">
        <v>118</v>
      </c>
      <c r="BJ226" s="26" t="s">
        <v>118</v>
      </c>
      <c r="BK226" s="26" t="s">
        <v>118</v>
      </c>
      <c r="BL226" s="26">
        <v>0.53067410395620518</v>
      </c>
      <c r="BM226" s="20" t="s">
        <v>1047</v>
      </c>
      <c r="BN226" s="60">
        <v>0.53067410395620518</v>
      </c>
      <c r="BO226" s="20"/>
      <c r="BP226" s="20">
        <v>0</v>
      </c>
      <c r="BQ226" s="20">
        <v>0</v>
      </c>
      <c r="BR226" s="20">
        <v>0</v>
      </c>
      <c r="BS226" s="20">
        <v>0</v>
      </c>
      <c r="BT226" s="20">
        <v>1</v>
      </c>
      <c r="BU226" s="20">
        <v>0</v>
      </c>
      <c r="BV226" s="20">
        <v>0</v>
      </c>
      <c r="BW226" s="20">
        <v>0</v>
      </c>
      <c r="BX226" s="20">
        <v>0</v>
      </c>
      <c r="BY226" s="20">
        <v>0</v>
      </c>
      <c r="BZ226" s="20">
        <v>0</v>
      </c>
      <c r="CA226" s="20">
        <v>0</v>
      </c>
      <c r="CB226" s="20">
        <v>0</v>
      </c>
      <c r="CC226" s="20">
        <v>0</v>
      </c>
      <c r="CD226" s="20">
        <v>0</v>
      </c>
      <c r="CE226" s="20">
        <v>0</v>
      </c>
      <c r="CF226" s="20">
        <v>0</v>
      </c>
      <c r="CG226" s="20">
        <v>0</v>
      </c>
      <c r="CH226" s="20">
        <v>0</v>
      </c>
      <c r="CI226" s="20">
        <v>0</v>
      </c>
      <c r="CJ226" s="20">
        <v>0</v>
      </c>
      <c r="CK226" s="20"/>
      <c r="CL226" s="1">
        <v>260526.53714999999</v>
      </c>
      <c r="CM226">
        <v>2.0227686759008361E-2</v>
      </c>
      <c r="CN226">
        <v>36301063.799999997</v>
      </c>
      <c r="CO226" s="1">
        <v>2.8184712221557953</v>
      </c>
      <c r="CP226" s="1">
        <v>1.2864673126141892</v>
      </c>
      <c r="CQ226">
        <v>63.599329371721829</v>
      </c>
      <c r="CS226" s="33" t="s">
        <v>1553</v>
      </c>
    </row>
    <row r="227" spans="1:97">
      <c r="A227" s="20" t="s">
        <v>102</v>
      </c>
      <c r="B227" s="20" t="s">
        <v>102</v>
      </c>
      <c r="C227" s="20" t="s">
        <v>102</v>
      </c>
      <c r="D227" s="20">
        <v>0</v>
      </c>
      <c r="E227" s="21" t="s">
        <v>1012</v>
      </c>
      <c r="F227" s="22" t="s">
        <v>1048</v>
      </c>
      <c r="G227" s="27" t="s">
        <v>1049</v>
      </c>
      <c r="H227" s="20" t="s">
        <v>523</v>
      </c>
      <c r="I227" s="20" t="s">
        <v>144</v>
      </c>
      <c r="J227" s="20" t="s">
        <v>155</v>
      </c>
      <c r="K227" s="20" t="s">
        <v>1044</v>
      </c>
      <c r="L227" s="20" t="s">
        <v>1050</v>
      </c>
      <c r="M227" s="20" t="s">
        <v>111</v>
      </c>
      <c r="N227" s="20">
        <v>0</v>
      </c>
      <c r="O227" s="33">
        <v>5.8430000000000001E-3</v>
      </c>
      <c r="P227" s="20" t="s">
        <v>138</v>
      </c>
      <c r="Q227" s="20">
        <v>0</v>
      </c>
      <c r="R227" s="33">
        <v>0.42</v>
      </c>
      <c r="S227" s="33">
        <v>0</v>
      </c>
      <c r="T227" s="33">
        <v>0</v>
      </c>
      <c r="U227" s="33">
        <v>0</v>
      </c>
      <c r="V227" s="33" t="b">
        <v>0</v>
      </c>
      <c r="W227" s="33"/>
      <c r="X227" s="20" t="s">
        <v>138</v>
      </c>
      <c r="Y227" s="20" t="s">
        <v>112</v>
      </c>
      <c r="Z227" s="20" t="s">
        <v>339</v>
      </c>
      <c r="AA227" s="20" t="s">
        <v>148</v>
      </c>
      <c r="AB227" s="20">
        <v>71.880899999999997</v>
      </c>
      <c r="AC227" s="20">
        <v>0</v>
      </c>
      <c r="AD227" s="20" t="s">
        <v>1051</v>
      </c>
      <c r="AE227" s="20" t="s">
        <v>115</v>
      </c>
      <c r="AF227" s="20" t="s">
        <v>116</v>
      </c>
      <c r="AG227" s="20" t="e">
        <v>#N/A</v>
      </c>
      <c r="AH227" s="25">
        <v>47542927.555999994</v>
      </c>
      <c r="AI227" s="25">
        <v>49090173.599999994</v>
      </c>
      <c r="AJ227" s="25">
        <v>50695498.640000001</v>
      </c>
      <c r="AK227" s="25">
        <v>52367791.696000002</v>
      </c>
      <c r="AL227" s="25">
        <v>53994500.523999996</v>
      </c>
      <c r="AM227" s="25">
        <v>5</v>
      </c>
      <c r="AN227" s="25">
        <v>5</v>
      </c>
      <c r="AO227" s="25">
        <v>5</v>
      </c>
      <c r="AP227" s="25">
        <v>5</v>
      </c>
      <c r="AQ227" s="25">
        <v>5</v>
      </c>
      <c r="AR227" s="25">
        <v>5</v>
      </c>
      <c r="AS227" s="25">
        <v>5</v>
      </c>
      <c r="AT227" s="25">
        <v>5</v>
      </c>
      <c r="AU227" s="25">
        <v>5</v>
      </c>
      <c r="AV227" s="25">
        <v>5</v>
      </c>
      <c r="AW227" s="25">
        <v>118857.31889</v>
      </c>
      <c r="AX227" s="25">
        <v>122725.43399999999</v>
      </c>
      <c r="AY227" s="25">
        <v>126738.7466</v>
      </c>
      <c r="AZ227" s="25">
        <v>130919.47924</v>
      </c>
      <c r="BA227" s="25">
        <v>134986.25130999999</v>
      </c>
      <c r="BB227" s="25">
        <v>2377146.3777999999</v>
      </c>
      <c r="BC227" s="25">
        <v>2454508.6799999997</v>
      </c>
      <c r="BD227" s="25">
        <v>2534774.932</v>
      </c>
      <c r="BE227" s="25">
        <v>2618389.5847999998</v>
      </c>
      <c r="BF227" s="25">
        <v>2699725.0261999997</v>
      </c>
      <c r="BG227" s="20"/>
      <c r="BH227" s="26">
        <v>0</v>
      </c>
      <c r="BI227" s="26">
        <v>9.7455612800259672</v>
      </c>
      <c r="BJ227" s="26">
        <v>9.7455612800259672</v>
      </c>
      <c r="BK227" s="26">
        <v>9.7455612800259672</v>
      </c>
      <c r="BL227" s="26"/>
      <c r="BM227" s="20" t="s">
        <v>1047</v>
      </c>
      <c r="BN227" s="60">
        <v>9.7455612800259672</v>
      </c>
      <c r="BO227" s="20"/>
      <c r="BP227" s="20">
        <v>60</v>
      </c>
      <c r="BQ227" s="20">
        <v>80</v>
      </c>
      <c r="BR227" s="20">
        <v>0</v>
      </c>
      <c r="BS227" s="20">
        <v>18</v>
      </c>
      <c r="BT227" s="20">
        <v>42</v>
      </c>
      <c r="BU227" s="20">
        <v>2.5</v>
      </c>
      <c r="BV227" s="20">
        <v>2.5</v>
      </c>
      <c r="BW227" s="20">
        <v>0</v>
      </c>
      <c r="BX227" s="20">
        <v>0</v>
      </c>
      <c r="BY227" s="20">
        <v>0</v>
      </c>
      <c r="BZ227" s="20">
        <v>0</v>
      </c>
      <c r="CA227" s="20" t="s">
        <v>118</v>
      </c>
      <c r="CB227" s="20">
        <v>0</v>
      </c>
      <c r="CC227" s="20">
        <v>0</v>
      </c>
      <c r="CD227" s="20">
        <v>0</v>
      </c>
      <c r="CE227" s="20">
        <v>0</v>
      </c>
      <c r="CF227" s="20">
        <v>0</v>
      </c>
      <c r="CG227" s="20">
        <v>0</v>
      </c>
      <c r="CH227" s="20">
        <v>0</v>
      </c>
      <c r="CI227" s="20">
        <v>0</v>
      </c>
      <c r="CJ227" s="20">
        <v>0</v>
      </c>
      <c r="CK227" s="20"/>
      <c r="CL227" s="1">
        <v>258667.21437</v>
      </c>
      <c r="CM227">
        <v>0.10881417180939072</v>
      </c>
      <c r="CN227">
        <v>18593227.800000001</v>
      </c>
      <c r="CO227" s="1">
        <v>7.821658764323824</v>
      </c>
      <c r="CP227" s="1">
        <v>3.5701298816272535</v>
      </c>
      <c r="CQ227">
        <v>32.809420154215147</v>
      </c>
      <c r="CS227" s="33" t="s">
        <v>1553</v>
      </c>
    </row>
    <row r="228" spans="1:97">
      <c r="A228" s="20" t="s">
        <v>123</v>
      </c>
      <c r="B228" s="20" t="s">
        <v>123</v>
      </c>
      <c r="C228" s="20" t="s">
        <v>123</v>
      </c>
      <c r="D228" s="20">
        <v>0</v>
      </c>
      <c r="E228" s="21" t="s">
        <v>1012</v>
      </c>
      <c r="F228" s="22" t="s">
        <v>1052</v>
      </c>
      <c r="G228" s="27" t="s">
        <v>1053</v>
      </c>
      <c r="H228" s="20" t="s">
        <v>118</v>
      </c>
      <c r="I228" s="20" t="s">
        <v>118</v>
      </c>
      <c r="J228" s="20" t="s">
        <v>118</v>
      </c>
      <c r="K228" s="20" t="s">
        <v>118</v>
      </c>
      <c r="L228" s="20" t="s">
        <v>118</v>
      </c>
      <c r="M228" s="20" t="s">
        <v>118</v>
      </c>
      <c r="N228" s="24" t="s">
        <v>118</v>
      </c>
      <c r="O228" s="70" t="s">
        <v>118</v>
      </c>
      <c r="P228" s="24"/>
      <c r="Q228" s="24" t="s">
        <v>118</v>
      </c>
      <c r="R228" s="70" t="s">
        <v>118</v>
      </c>
      <c r="S228" s="33">
        <v>0</v>
      </c>
      <c r="T228" s="33">
        <v>0</v>
      </c>
      <c r="U228" s="33">
        <v>0</v>
      </c>
      <c r="V228" s="33" t="e">
        <v>#VALUE!</v>
      </c>
      <c r="W228" s="33"/>
      <c r="X228" s="24"/>
      <c r="Y228" s="20" t="s">
        <v>118</v>
      </c>
      <c r="Z228" s="20" t="s">
        <v>118</v>
      </c>
      <c r="AA228" s="20" t="s">
        <v>118</v>
      </c>
      <c r="AB228" s="20" t="s">
        <v>118</v>
      </c>
      <c r="AC228" s="20" t="s">
        <v>118</v>
      </c>
      <c r="AD228" s="20" t="s">
        <v>1054</v>
      </c>
      <c r="AE228" s="20" t="s">
        <v>115</v>
      </c>
      <c r="AF228" s="20">
        <v>0</v>
      </c>
      <c r="AG228" s="20" t="e">
        <v>#N/A</v>
      </c>
      <c r="AH228" s="25" t="s">
        <v>118</v>
      </c>
      <c r="AI228" s="25" t="s">
        <v>118</v>
      </c>
      <c r="AJ228" s="25" t="s">
        <v>118</v>
      </c>
      <c r="AK228" s="25" t="s">
        <v>118</v>
      </c>
      <c r="AL228" s="25" t="s">
        <v>118</v>
      </c>
      <c r="AM228" s="25" t="s">
        <v>118</v>
      </c>
      <c r="AN228" s="25" t="s">
        <v>118</v>
      </c>
      <c r="AO228" s="25" t="s">
        <v>118</v>
      </c>
      <c r="AP228" s="25" t="s">
        <v>118</v>
      </c>
      <c r="AQ228" s="25" t="s">
        <v>118</v>
      </c>
      <c r="AR228" s="25" t="s">
        <v>118</v>
      </c>
      <c r="AS228" s="25" t="s">
        <v>118</v>
      </c>
      <c r="AT228" s="25" t="s">
        <v>118</v>
      </c>
      <c r="AU228" s="25" t="s">
        <v>118</v>
      </c>
      <c r="AV228" s="25" t="s">
        <v>118</v>
      </c>
      <c r="AW228" s="25" t="s">
        <v>118</v>
      </c>
      <c r="AX228" s="25" t="s">
        <v>118</v>
      </c>
      <c r="AY228" s="25" t="s">
        <v>118</v>
      </c>
      <c r="AZ228" s="25" t="s">
        <v>118</v>
      </c>
      <c r="BA228" s="25" t="s">
        <v>118</v>
      </c>
      <c r="BB228" s="25" t="s">
        <v>118</v>
      </c>
      <c r="BC228" s="25" t="s">
        <v>118</v>
      </c>
      <c r="BD228" s="25" t="s">
        <v>118</v>
      </c>
      <c r="BE228" s="25" t="s">
        <v>118</v>
      </c>
      <c r="BF228" s="25" t="s">
        <v>118</v>
      </c>
      <c r="BG228" s="20"/>
      <c r="BH228" s="26" t="s">
        <v>118</v>
      </c>
      <c r="BI228" s="26" t="s">
        <v>118</v>
      </c>
      <c r="BJ228" s="26" t="s">
        <v>118</v>
      </c>
      <c r="BK228" s="26" t="s">
        <v>118</v>
      </c>
      <c r="BL228" s="26"/>
      <c r="BM228" s="20"/>
      <c r="BN228" s="60">
        <v>0</v>
      </c>
      <c r="BO228" s="20"/>
      <c r="BP228" s="20" t="s">
        <v>118</v>
      </c>
      <c r="BQ228" s="20" t="s">
        <v>118</v>
      </c>
      <c r="BR228" s="20" t="s">
        <v>118</v>
      </c>
      <c r="BS228" s="20" t="s">
        <v>118</v>
      </c>
      <c r="BT228" s="20" t="s">
        <v>118</v>
      </c>
      <c r="BU228" s="20" t="s">
        <v>118</v>
      </c>
      <c r="BV228" s="20" t="s">
        <v>118</v>
      </c>
      <c r="BW228" s="20" t="s">
        <v>118</v>
      </c>
      <c r="BX228" s="20" t="s">
        <v>118</v>
      </c>
      <c r="BY228" s="20" t="s">
        <v>118</v>
      </c>
      <c r="BZ228" s="20" t="s">
        <v>118</v>
      </c>
      <c r="CA228" s="20" t="s">
        <v>118</v>
      </c>
      <c r="CB228" s="20" t="s">
        <v>118</v>
      </c>
      <c r="CC228" s="20" t="s">
        <v>118</v>
      </c>
      <c r="CD228" s="20" t="s">
        <v>118</v>
      </c>
      <c r="CE228" s="20" t="s">
        <v>118</v>
      </c>
      <c r="CF228" s="20" t="s">
        <v>118</v>
      </c>
      <c r="CG228" s="20" t="s">
        <v>118</v>
      </c>
      <c r="CH228" s="20" t="s">
        <v>118</v>
      </c>
      <c r="CI228" s="20" t="s">
        <v>118</v>
      </c>
      <c r="CJ228" s="20" t="s">
        <v>118</v>
      </c>
      <c r="CK228" s="20"/>
      <c r="CL228" s="1" t="e">
        <v>#VALUE!</v>
      </c>
      <c r="CM228" t="e">
        <v>#VALUE!</v>
      </c>
      <c r="CN228" t="e">
        <v>#VALUE!</v>
      </c>
      <c r="CO228" s="1" t="e">
        <v>#VALUE!</v>
      </c>
      <c r="CP228" s="1" t="e">
        <v>#VALUE!</v>
      </c>
      <c r="CQ228" t="e">
        <v>#VALUE!</v>
      </c>
      <c r="CS228" s="33" t="s">
        <v>1554</v>
      </c>
    </row>
    <row r="229" spans="1:97">
      <c r="A229" s="20" t="s">
        <v>102</v>
      </c>
      <c r="B229" s="20" t="s">
        <v>102</v>
      </c>
      <c r="C229" s="20" t="s">
        <v>102</v>
      </c>
      <c r="D229" s="20">
        <v>0</v>
      </c>
      <c r="E229" s="21" t="s">
        <v>1055</v>
      </c>
      <c r="F229" s="22" t="s">
        <v>1056</v>
      </c>
      <c r="G229" s="28" t="s">
        <v>1057</v>
      </c>
      <c r="H229" s="20" t="s">
        <v>164</v>
      </c>
      <c r="I229" s="20" t="s">
        <v>737</v>
      </c>
      <c r="J229" s="20" t="s">
        <v>145</v>
      </c>
      <c r="K229" s="20" t="s">
        <v>738</v>
      </c>
      <c r="L229" s="20" t="s">
        <v>1058</v>
      </c>
      <c r="M229" s="20" t="s">
        <v>111</v>
      </c>
      <c r="N229" s="20">
        <v>2880000</v>
      </c>
      <c r="O229" s="71">
        <v>5.0967745646173235E-3</v>
      </c>
      <c r="P229" s="20" t="s">
        <v>138</v>
      </c>
      <c r="Q229" s="20">
        <v>249000000</v>
      </c>
      <c r="R229" s="33">
        <v>0.44065863423253948</v>
      </c>
      <c r="S229" s="33" t="s">
        <v>1222</v>
      </c>
      <c r="T229" s="33">
        <v>50.14</v>
      </c>
      <c r="U229" s="33">
        <v>4.71</v>
      </c>
      <c r="V229" s="33" t="b">
        <v>1</v>
      </c>
      <c r="W229" s="33"/>
      <c r="X229" s="20" t="s">
        <v>138</v>
      </c>
      <c r="Y229" s="20">
        <v>1100</v>
      </c>
      <c r="Z229" s="20" t="s">
        <v>139</v>
      </c>
      <c r="AA229" s="20" t="s">
        <v>148</v>
      </c>
      <c r="AB229" s="20" t="s">
        <v>118</v>
      </c>
      <c r="AC229" s="20">
        <v>87</v>
      </c>
      <c r="AD229" s="20" t="s">
        <v>1057</v>
      </c>
      <c r="AE229" s="20" t="s">
        <v>127</v>
      </c>
      <c r="AF229" s="20" t="s">
        <v>116</v>
      </c>
      <c r="AG229" s="20" t="s">
        <v>1059</v>
      </c>
      <c r="AH229" s="25">
        <v>8356691.3124987958</v>
      </c>
      <c r="AI229" s="25">
        <v>8559876.3589025438</v>
      </c>
      <c r="AJ229" s="25">
        <v>8785008.4089366496</v>
      </c>
      <c r="AK229" s="25">
        <v>9040311.3438551128</v>
      </c>
      <c r="AL229" s="25">
        <v>9214437.2967877574</v>
      </c>
      <c r="AM229" s="25">
        <v>128.32</v>
      </c>
      <c r="AN229" s="25">
        <v>127.83318</v>
      </c>
      <c r="AO229" s="25">
        <v>127.27947</v>
      </c>
      <c r="AP229" s="25">
        <v>126.60391</v>
      </c>
      <c r="AQ229" s="25">
        <v>125.87994999999999</v>
      </c>
      <c r="AR229" s="25">
        <v>71.277789999999996</v>
      </c>
      <c r="AS229" s="25">
        <v>75</v>
      </c>
      <c r="AT229" s="25">
        <v>80</v>
      </c>
      <c r="AU229" s="25">
        <v>85</v>
      </c>
      <c r="AV229" s="25">
        <v>90</v>
      </c>
      <c r="AW229" s="25">
        <v>7643335.7400099998</v>
      </c>
      <c r="AX229" s="25">
        <v>8206771.6152400002</v>
      </c>
      <c r="AY229" s="25">
        <v>8945209.7138800006</v>
      </c>
      <c r="AZ229" s="25">
        <v>9728579.4918699991</v>
      </c>
      <c r="BA229" s="25">
        <v>10439216.155780001</v>
      </c>
      <c r="BB229" s="25">
        <v>10723306.292198453</v>
      </c>
      <c r="BC229" s="25">
        <v>10942362.153653333</v>
      </c>
      <c r="BD229" s="25">
        <v>11181512.142349999</v>
      </c>
      <c r="BE229" s="25">
        <v>11445387.637494117</v>
      </c>
      <c r="BF229" s="25">
        <v>11599129.061977778</v>
      </c>
      <c r="BG229" s="20"/>
      <c r="BH229" s="26">
        <v>0.15557379355117937</v>
      </c>
      <c r="BI229" s="26">
        <v>0</v>
      </c>
      <c r="BJ229" s="26">
        <v>0.15557379355117937</v>
      </c>
      <c r="BK229" s="26">
        <v>0</v>
      </c>
      <c r="BL229" s="26"/>
      <c r="BM229" s="20"/>
      <c r="BN229" s="60">
        <v>0.15557379355117937</v>
      </c>
      <c r="BO229" s="20"/>
      <c r="BP229" s="20">
        <v>5</v>
      </c>
      <c r="BQ229" s="20">
        <v>6</v>
      </c>
      <c r="BR229" s="20">
        <v>0</v>
      </c>
      <c r="BS229" s="20">
        <v>3.5</v>
      </c>
      <c r="BT229" s="20">
        <v>3.5</v>
      </c>
      <c r="BU229" s="20">
        <v>0</v>
      </c>
      <c r="BV229" s="20">
        <v>0.8</v>
      </c>
      <c r="BW229" s="20">
        <v>0.8</v>
      </c>
      <c r="BX229" s="20">
        <v>0</v>
      </c>
      <c r="BY229" s="20">
        <v>0</v>
      </c>
      <c r="BZ229" s="20">
        <v>0</v>
      </c>
      <c r="CA229" s="20" t="s">
        <v>118</v>
      </c>
      <c r="CB229" s="20">
        <v>0</v>
      </c>
      <c r="CC229" s="20">
        <v>0</v>
      </c>
      <c r="CD229" s="20">
        <v>0</v>
      </c>
      <c r="CE229" s="20">
        <v>0</v>
      </c>
      <c r="CF229" s="20">
        <v>0</v>
      </c>
      <c r="CG229" s="20">
        <v>0</v>
      </c>
      <c r="CH229" s="20">
        <v>0</v>
      </c>
      <c r="CI229" s="20">
        <v>0</v>
      </c>
      <c r="CJ229" s="20">
        <v>0</v>
      </c>
      <c r="CK229" s="20"/>
      <c r="CL229" s="1">
        <v>225632.12029803742</v>
      </c>
      <c r="CM229">
        <v>2.1041282804930415E-2</v>
      </c>
      <c r="CN229">
        <v>19507777.067434486</v>
      </c>
      <c r="CO229" s="1">
        <v>1.8191942425096088</v>
      </c>
      <c r="CP229" s="1">
        <v>1.0022241169442405</v>
      </c>
      <c r="CQ229">
        <v>47.631322017562461</v>
      </c>
      <c r="CS229" s="33" t="s">
        <v>1555</v>
      </c>
    </row>
    <row r="230" spans="1:97">
      <c r="A230" s="20" t="s">
        <v>102</v>
      </c>
      <c r="B230" s="20" t="s">
        <v>102</v>
      </c>
      <c r="C230" s="20" t="s">
        <v>102</v>
      </c>
      <c r="D230" s="20">
        <v>0</v>
      </c>
      <c r="E230" s="21" t="s">
        <v>1055</v>
      </c>
      <c r="F230" s="22" t="s">
        <v>1060</v>
      </c>
      <c r="G230" s="28" t="s">
        <v>1061</v>
      </c>
      <c r="H230" s="20" t="s">
        <v>106</v>
      </c>
      <c r="I230" s="20" t="s">
        <v>107</v>
      </c>
      <c r="J230" s="20" t="s">
        <v>699</v>
      </c>
      <c r="K230" s="20" t="s">
        <v>1062</v>
      </c>
      <c r="L230" s="20" t="s">
        <v>1063</v>
      </c>
      <c r="M230" s="20" t="s">
        <v>111</v>
      </c>
      <c r="N230" s="20" t="s">
        <v>118</v>
      </c>
      <c r="O230" s="33">
        <v>0.03</v>
      </c>
      <c r="P230" s="20"/>
      <c r="Q230" s="20" t="s">
        <v>118</v>
      </c>
      <c r="R230" s="33">
        <v>2.39</v>
      </c>
      <c r="S230" s="33" t="e">
        <v>#N/A</v>
      </c>
      <c r="T230" s="33" t="e">
        <v>#N/A</v>
      </c>
      <c r="U230" s="33" t="e">
        <v>#N/A</v>
      </c>
      <c r="V230" s="33" t="e">
        <v>#N/A</v>
      </c>
      <c r="W230" s="33"/>
      <c r="X230" s="20"/>
      <c r="Y230" s="20">
        <v>1100</v>
      </c>
      <c r="Z230" s="20" t="s">
        <v>588</v>
      </c>
      <c r="AA230" s="20" t="s">
        <v>148</v>
      </c>
      <c r="AB230" s="20" t="s">
        <v>118</v>
      </c>
      <c r="AC230" s="20">
        <v>79.666666666666671</v>
      </c>
      <c r="AD230" s="20">
        <v>0</v>
      </c>
      <c r="AE230" s="20">
        <v>0</v>
      </c>
      <c r="AF230" s="20" t="s">
        <v>122</v>
      </c>
      <c r="AG230" s="20" t="s">
        <v>1059</v>
      </c>
      <c r="AH230" s="30">
        <v>8305796.6101694917</v>
      </c>
      <c r="AI230" s="30">
        <v>8305796.6101694917</v>
      </c>
      <c r="AJ230" s="30">
        <v>8305796.6101694917</v>
      </c>
      <c r="AK230" s="30">
        <v>8305796.6101694917</v>
      </c>
      <c r="AL230" s="30">
        <v>8305796.6101694917</v>
      </c>
      <c r="AM230" s="30">
        <v>220</v>
      </c>
      <c r="AN230" s="30">
        <v>220</v>
      </c>
      <c r="AO230" s="30">
        <v>220</v>
      </c>
      <c r="AP230" s="30">
        <v>220</v>
      </c>
      <c r="AQ230" s="30">
        <v>220</v>
      </c>
      <c r="AR230" s="30">
        <v>70</v>
      </c>
      <c r="AS230" s="30">
        <v>72.5</v>
      </c>
      <c r="AT230" s="30">
        <v>75</v>
      </c>
      <c r="AU230" s="30">
        <v>77.5</v>
      </c>
      <c r="AV230" s="30">
        <v>80</v>
      </c>
      <c r="AW230" s="30">
        <v>12790926.779661018</v>
      </c>
      <c r="AX230" s="30">
        <v>13247745.593220338</v>
      </c>
      <c r="AY230" s="30">
        <v>13704564.40677966</v>
      </c>
      <c r="AZ230" s="30">
        <v>14161383.220338983</v>
      </c>
      <c r="BA230" s="30">
        <v>14618202.033898305</v>
      </c>
      <c r="BB230" s="30">
        <v>18272752.542372882</v>
      </c>
      <c r="BC230" s="30">
        <v>18272752.542372882</v>
      </c>
      <c r="BD230" s="30">
        <v>18272752.542372882</v>
      </c>
      <c r="BE230" s="30">
        <v>18272752.542372882</v>
      </c>
      <c r="BF230" s="30">
        <v>18272752.542372882</v>
      </c>
      <c r="BG230" s="20" t="s">
        <v>1064</v>
      </c>
      <c r="BH230" s="26"/>
      <c r="BI230" s="26"/>
      <c r="BJ230" s="26"/>
      <c r="BK230" s="26"/>
      <c r="BL230" s="26">
        <v>1.1074509260873111</v>
      </c>
      <c r="BM230" s="20" t="s">
        <v>721</v>
      </c>
      <c r="BN230" s="60">
        <v>1.1074509260873111</v>
      </c>
      <c r="BO230" s="20"/>
      <c r="BP230" s="20">
        <v>5</v>
      </c>
      <c r="BQ230" s="20">
        <v>6</v>
      </c>
      <c r="BR230" s="20">
        <v>0</v>
      </c>
      <c r="BS230" s="20">
        <v>3.5</v>
      </c>
      <c r="BT230" s="20">
        <v>3.5</v>
      </c>
      <c r="BU230" s="20">
        <v>0</v>
      </c>
      <c r="BV230" s="20">
        <v>0.8</v>
      </c>
      <c r="BW230" s="20">
        <v>0.8</v>
      </c>
      <c r="BX230" s="20">
        <v>0</v>
      </c>
      <c r="BY230" s="20">
        <v>0</v>
      </c>
      <c r="BZ230" s="20">
        <v>0</v>
      </c>
      <c r="CA230" s="20" t="s">
        <v>118</v>
      </c>
      <c r="CB230" s="20">
        <v>0</v>
      </c>
      <c r="CC230" s="20">
        <v>0</v>
      </c>
      <c r="CD230" s="20">
        <v>0</v>
      </c>
      <c r="CE230" s="20">
        <v>0</v>
      </c>
      <c r="CF230" s="20">
        <v>0</v>
      </c>
      <c r="CG230" s="20">
        <v>0</v>
      </c>
      <c r="CH230" s="20">
        <v>0</v>
      </c>
      <c r="CI230" s="20">
        <v>0</v>
      </c>
      <c r="CJ230" s="20">
        <v>0</v>
      </c>
      <c r="CK230" s="20"/>
      <c r="CL230" s="1">
        <v>548182.57627118647</v>
      </c>
      <c r="CM230">
        <v>0.03</v>
      </c>
      <c r="CN230">
        <v>43671878.576271191</v>
      </c>
      <c r="CO230" s="1">
        <v>2.39</v>
      </c>
      <c r="CP230" s="1">
        <v>3.4511600000000002</v>
      </c>
      <c r="CQ230">
        <v>115.03866666666669</v>
      </c>
      <c r="CS230" s="33" t="s">
        <v>1510</v>
      </c>
    </row>
    <row r="231" spans="1:97">
      <c r="A231" s="20" t="s">
        <v>102</v>
      </c>
      <c r="B231" s="20" t="s">
        <v>102</v>
      </c>
      <c r="C231" s="20" t="s">
        <v>102</v>
      </c>
      <c r="D231" s="20">
        <v>0</v>
      </c>
      <c r="E231" s="21" t="s">
        <v>1055</v>
      </c>
      <c r="F231" s="22" t="s">
        <v>1065</v>
      </c>
      <c r="G231" s="28" t="s">
        <v>1066</v>
      </c>
      <c r="H231" s="20" t="s">
        <v>106</v>
      </c>
      <c r="I231" s="20" t="s">
        <v>118</v>
      </c>
      <c r="J231" s="20" t="s">
        <v>118</v>
      </c>
      <c r="K231" s="20" t="s">
        <v>1222</v>
      </c>
      <c r="L231" s="20" t="s">
        <v>118</v>
      </c>
      <c r="M231" s="20" t="s">
        <v>118</v>
      </c>
      <c r="N231" s="20" t="s">
        <v>118</v>
      </c>
      <c r="O231" s="33">
        <v>0.3</v>
      </c>
      <c r="P231" s="20"/>
      <c r="Q231" s="20" t="s">
        <v>118</v>
      </c>
      <c r="R231" s="33">
        <v>162.41999999999999</v>
      </c>
      <c r="S231" s="33" t="s">
        <v>1222</v>
      </c>
      <c r="T231" s="33">
        <v>162.41999999999999</v>
      </c>
      <c r="U231" s="33">
        <v>0.3</v>
      </c>
      <c r="V231" s="33" t="b">
        <v>1</v>
      </c>
      <c r="W231" s="33"/>
      <c r="X231" s="20"/>
      <c r="Y231" s="20" t="s">
        <v>118</v>
      </c>
      <c r="Z231" s="20" t="s">
        <v>1433</v>
      </c>
      <c r="AA231" s="20" t="s">
        <v>148</v>
      </c>
      <c r="AB231" s="20" t="s">
        <v>118</v>
      </c>
      <c r="AC231" s="20" t="s">
        <v>118</v>
      </c>
      <c r="AD231" s="20">
        <v>0</v>
      </c>
      <c r="AE231" s="20">
        <v>0</v>
      </c>
      <c r="AF231" s="20" t="s">
        <v>122</v>
      </c>
      <c r="AG231" s="20" t="s">
        <v>1059</v>
      </c>
      <c r="AH231" s="25">
        <v>8305796.6101694917</v>
      </c>
      <c r="AI231" s="25">
        <v>8473111.8644067794</v>
      </c>
      <c r="AJ231" s="25">
        <v>8638559.3220338989</v>
      </c>
      <c r="AK231" s="25">
        <v>8800566.1016949154</v>
      </c>
      <c r="AL231" s="25">
        <v>8956477.9661016949</v>
      </c>
      <c r="AM231" s="25">
        <v>10.896105799999997</v>
      </c>
      <c r="AN231" s="25">
        <v>10.896105799999997</v>
      </c>
      <c r="AO231" s="25">
        <v>10.896105799999997</v>
      </c>
      <c r="AP231" s="25">
        <v>10.896105799999997</v>
      </c>
      <c r="AQ231" s="25">
        <v>10.896105799999997</v>
      </c>
      <c r="AR231" s="25">
        <v>46.333329999999997</v>
      </c>
      <c r="AS231" s="25">
        <v>46.333329999999997</v>
      </c>
      <c r="AT231" s="25">
        <v>46.333329999999997</v>
      </c>
      <c r="AU231" s="25">
        <v>46.333329999999997</v>
      </c>
      <c r="AV231" s="25">
        <v>46.333329999999997</v>
      </c>
      <c r="AW231" s="25">
        <v>419320.5220950087</v>
      </c>
      <c r="AX231" s="25">
        <v>427767.48065348546</v>
      </c>
      <c r="AY231" s="25">
        <v>436120.14296483475</v>
      </c>
      <c r="AZ231" s="25">
        <v>444299.10166305437</v>
      </c>
      <c r="BA231" s="25">
        <v>452170.35681801569</v>
      </c>
      <c r="BB231" s="25">
        <v>905008.38617688115</v>
      </c>
      <c r="BC231" s="25">
        <v>923239.23329811497</v>
      </c>
      <c r="BD231" s="25">
        <v>941266.56332457613</v>
      </c>
      <c r="BE231" s="25">
        <v>958918.99343961338</v>
      </c>
      <c r="BF231" s="25">
        <v>975907.3151401286</v>
      </c>
      <c r="BG231" s="20"/>
      <c r="BH231" s="26">
        <v>4.9163766181313751</v>
      </c>
      <c r="BI231" s="26">
        <v>4.9163766181313751</v>
      </c>
      <c r="BJ231" s="26">
        <v>4.9163766181313751</v>
      </c>
      <c r="BK231" s="26">
        <v>4.9163766181313751</v>
      </c>
      <c r="BL231" s="26"/>
      <c r="BM231" s="20"/>
      <c r="BN231" s="60">
        <v>4.9163766181313751</v>
      </c>
      <c r="BO231" s="20"/>
      <c r="BP231" s="20">
        <v>5</v>
      </c>
      <c r="BQ231" s="20">
        <v>6</v>
      </c>
      <c r="BR231" s="20">
        <v>0</v>
      </c>
      <c r="BS231" s="20">
        <v>3.5</v>
      </c>
      <c r="BT231" s="20">
        <v>3.5</v>
      </c>
      <c r="BU231" s="20">
        <v>0</v>
      </c>
      <c r="BV231" s="20">
        <v>0.8</v>
      </c>
      <c r="BW231" s="20">
        <v>0.8</v>
      </c>
      <c r="BX231" s="20">
        <v>0</v>
      </c>
      <c r="BY231" s="20">
        <v>0</v>
      </c>
      <c r="BZ231" s="20">
        <v>0</v>
      </c>
      <c r="CA231" s="20" t="s">
        <v>118</v>
      </c>
      <c r="CB231" s="20">
        <v>0</v>
      </c>
      <c r="CC231" s="20">
        <v>0</v>
      </c>
      <c r="CD231" s="20">
        <v>0</v>
      </c>
      <c r="CE231" s="20">
        <v>0</v>
      </c>
      <c r="CF231" s="20">
        <v>0</v>
      </c>
      <c r="CG231" s="20">
        <v>0</v>
      </c>
      <c r="CH231" s="20">
        <v>0</v>
      </c>
      <c r="CI231" s="20">
        <v>0</v>
      </c>
      <c r="CJ231" s="20">
        <v>0</v>
      </c>
      <c r="CK231" s="20"/>
      <c r="CL231" s="1">
        <v>271502.51585306431</v>
      </c>
      <c r="CM231">
        <v>0.3</v>
      </c>
      <c r="CN231">
        <v>146991462.08284903</v>
      </c>
      <c r="CO231" s="1">
        <v>162.41999999999999</v>
      </c>
      <c r="CP231" s="1">
        <v>74.96592839698009</v>
      </c>
      <c r="CQ231">
        <v>249.88642798993365</v>
      </c>
      <c r="CS231" s="33" t="s">
        <v>1510</v>
      </c>
    </row>
    <row r="232" spans="1:97">
      <c r="A232" s="20" t="s">
        <v>102</v>
      </c>
      <c r="B232" s="20" t="s">
        <v>102</v>
      </c>
      <c r="C232" s="20" t="s">
        <v>102</v>
      </c>
      <c r="D232" s="20">
        <v>0</v>
      </c>
      <c r="E232" s="21" t="s">
        <v>1055</v>
      </c>
      <c r="F232" s="22" t="s">
        <v>1067</v>
      </c>
      <c r="G232" s="28" t="s">
        <v>1068</v>
      </c>
      <c r="H232" s="20" t="s">
        <v>523</v>
      </c>
      <c r="I232" s="20" t="s">
        <v>234</v>
      </c>
      <c r="J232" s="20" t="s">
        <v>699</v>
      </c>
      <c r="K232" s="20" t="s">
        <v>1069</v>
      </c>
      <c r="L232" s="20" t="s">
        <v>1070</v>
      </c>
      <c r="M232" s="20" t="s">
        <v>1071</v>
      </c>
      <c r="N232" s="20">
        <v>0</v>
      </c>
      <c r="O232" s="33">
        <v>0.59</v>
      </c>
      <c r="P232" s="20"/>
      <c r="Q232" s="20">
        <v>0</v>
      </c>
      <c r="R232" s="33">
        <v>52.9</v>
      </c>
      <c r="S232" s="33">
        <v>0</v>
      </c>
      <c r="T232" s="33">
        <v>0</v>
      </c>
      <c r="U232" s="33">
        <v>0</v>
      </c>
      <c r="V232" s="33" t="b">
        <v>0</v>
      </c>
      <c r="W232" s="33"/>
      <c r="X232" s="20"/>
      <c r="Y232" s="20" t="s">
        <v>168</v>
      </c>
      <c r="Z232" s="20" t="s">
        <v>113</v>
      </c>
      <c r="AA232" s="20" t="s">
        <v>296</v>
      </c>
      <c r="AB232" s="20">
        <v>89.661000000000001</v>
      </c>
      <c r="AC232" s="20">
        <v>0</v>
      </c>
      <c r="AD232" s="20">
        <v>0</v>
      </c>
      <c r="AE232" s="20">
        <v>0</v>
      </c>
      <c r="AF232" s="20" t="s">
        <v>122</v>
      </c>
      <c r="AG232" s="20" t="s">
        <v>1059</v>
      </c>
      <c r="AH232" s="25">
        <v>8305796.6101694917</v>
      </c>
      <c r="AI232" s="25">
        <v>8473111.8644067794</v>
      </c>
      <c r="AJ232" s="25">
        <v>8638559.3220338989</v>
      </c>
      <c r="AK232" s="25">
        <v>8800566.1016949154</v>
      </c>
      <c r="AL232" s="25">
        <v>8956477.9661016949</v>
      </c>
      <c r="AM232" s="25">
        <v>2.4</v>
      </c>
      <c r="AN232" s="25">
        <v>2.4</v>
      </c>
      <c r="AO232" s="25">
        <v>2.4</v>
      </c>
      <c r="AP232" s="25">
        <v>2.4</v>
      </c>
      <c r="AQ232" s="25">
        <v>2.4</v>
      </c>
      <c r="AR232" s="25">
        <v>100</v>
      </c>
      <c r="AS232" s="25">
        <v>100</v>
      </c>
      <c r="AT232" s="25">
        <v>100</v>
      </c>
      <c r="AU232" s="25">
        <v>100</v>
      </c>
      <c r="AV232" s="25">
        <v>100</v>
      </c>
      <c r="AW232" s="25">
        <v>199339.11864406781</v>
      </c>
      <c r="AX232" s="25">
        <v>203354.6847457627</v>
      </c>
      <c r="AY232" s="25">
        <v>207325.42372881359</v>
      </c>
      <c r="AZ232" s="25">
        <v>211213.58644067799</v>
      </c>
      <c r="BA232" s="25">
        <v>214955.47118644067</v>
      </c>
      <c r="BB232" s="25">
        <v>199339.11864406781</v>
      </c>
      <c r="BC232" s="25">
        <v>203354.6847457627</v>
      </c>
      <c r="BD232" s="25">
        <v>207325.42372881359</v>
      </c>
      <c r="BE232" s="25">
        <v>211213.58644067799</v>
      </c>
      <c r="BF232" s="25">
        <v>214955.47118644067</v>
      </c>
      <c r="BG232" s="20"/>
      <c r="BH232" s="26">
        <v>2.0872188549000406</v>
      </c>
      <c r="BI232" s="26">
        <v>2.0872188549000406</v>
      </c>
      <c r="BJ232" s="26">
        <v>2.0872188549000406</v>
      </c>
      <c r="BK232" s="26">
        <v>2.0872188549000406</v>
      </c>
      <c r="BL232" s="26"/>
      <c r="BM232" s="20"/>
      <c r="BN232" s="60">
        <v>2.0872188549000406</v>
      </c>
      <c r="BO232" s="20"/>
      <c r="BP232" s="20">
        <v>5</v>
      </c>
      <c r="BQ232" s="20">
        <v>6</v>
      </c>
      <c r="BR232" s="20">
        <v>0</v>
      </c>
      <c r="BS232" s="20">
        <v>3.5</v>
      </c>
      <c r="BT232" s="20">
        <v>3.5</v>
      </c>
      <c r="BU232" s="20">
        <v>0</v>
      </c>
      <c r="BV232" s="20">
        <v>0.8</v>
      </c>
      <c r="BW232" s="20">
        <v>0.8</v>
      </c>
      <c r="BX232" s="20">
        <v>0</v>
      </c>
      <c r="BY232" s="20">
        <v>0</v>
      </c>
      <c r="BZ232" s="20">
        <v>0</v>
      </c>
      <c r="CA232" s="20" t="s">
        <v>118</v>
      </c>
      <c r="CB232" s="20">
        <v>0</v>
      </c>
      <c r="CC232" s="20">
        <v>0</v>
      </c>
      <c r="CD232" s="20">
        <v>0</v>
      </c>
      <c r="CE232" s="20">
        <v>0</v>
      </c>
      <c r="CF232" s="20">
        <v>0</v>
      </c>
      <c r="CG232" s="20">
        <v>0</v>
      </c>
      <c r="CH232" s="20">
        <v>0</v>
      </c>
      <c r="CI232" s="20">
        <v>0</v>
      </c>
      <c r="CJ232" s="20">
        <v>0</v>
      </c>
      <c r="CK232" s="20"/>
      <c r="CL232" s="1">
        <v>117610.08</v>
      </c>
      <c r="CM232">
        <v>0.59</v>
      </c>
      <c r="CN232">
        <v>10545039.376271186</v>
      </c>
      <c r="CO232" s="1">
        <v>52.9</v>
      </c>
      <c r="CP232" s="1">
        <v>58.930600000000005</v>
      </c>
      <c r="CQ232">
        <v>99.882372881355948</v>
      </c>
      <c r="CS232" s="33" t="s">
        <v>1555</v>
      </c>
    </row>
    <row r="233" spans="1:97">
      <c r="A233" s="20" t="s">
        <v>123</v>
      </c>
      <c r="B233" s="20" t="s">
        <v>123</v>
      </c>
      <c r="C233" s="20" t="s">
        <v>123</v>
      </c>
      <c r="D233" s="20">
        <v>0</v>
      </c>
      <c r="E233" s="21" t="s">
        <v>1072</v>
      </c>
      <c r="F233" s="22" t="s">
        <v>1073</v>
      </c>
      <c r="G233" s="28" t="s">
        <v>1074</v>
      </c>
      <c r="H233" s="20" t="s">
        <v>118</v>
      </c>
      <c r="I233" s="20" t="s">
        <v>118</v>
      </c>
      <c r="J233" s="20" t="s">
        <v>118</v>
      </c>
      <c r="K233" s="20" t="s">
        <v>118</v>
      </c>
      <c r="L233" s="20" t="s">
        <v>118</v>
      </c>
      <c r="M233" s="20" t="s">
        <v>118</v>
      </c>
      <c r="N233" s="24" t="s">
        <v>118</v>
      </c>
      <c r="O233" s="70" t="s">
        <v>118</v>
      </c>
      <c r="P233" s="24"/>
      <c r="Q233" s="24" t="s">
        <v>118</v>
      </c>
      <c r="R233" s="70" t="s">
        <v>118</v>
      </c>
      <c r="S233" s="33">
        <v>0</v>
      </c>
      <c r="T233" s="33">
        <v>0</v>
      </c>
      <c r="U233" s="33">
        <v>0</v>
      </c>
      <c r="V233" s="33" t="e">
        <v>#VALUE!</v>
      </c>
      <c r="W233" s="33"/>
      <c r="X233" s="24"/>
      <c r="Y233" s="20" t="s">
        <v>118</v>
      </c>
      <c r="Z233" s="20" t="s">
        <v>118</v>
      </c>
      <c r="AA233" s="20" t="s">
        <v>118</v>
      </c>
      <c r="AB233" s="20" t="s">
        <v>118</v>
      </c>
      <c r="AC233" s="20" t="s">
        <v>118</v>
      </c>
      <c r="AD233" s="20" t="s">
        <v>1074</v>
      </c>
      <c r="AE233" s="20" t="s">
        <v>127</v>
      </c>
      <c r="AF233" s="20" t="s">
        <v>116</v>
      </c>
      <c r="AG233" s="20" t="s">
        <v>770</v>
      </c>
      <c r="AH233" s="25">
        <v>9508585.5111358184</v>
      </c>
      <c r="AI233" s="25">
        <v>9818034.7197228875</v>
      </c>
      <c r="AJ233" s="25">
        <v>10139099.727728361</v>
      </c>
      <c r="AK233" s="25">
        <v>10473558.339256756</v>
      </c>
      <c r="AL233" s="25">
        <v>10798900.104684686</v>
      </c>
      <c r="AM233" s="25">
        <v>74</v>
      </c>
      <c r="AN233" s="25">
        <v>74</v>
      </c>
      <c r="AO233" s="25">
        <v>74</v>
      </c>
      <c r="AP233" s="25">
        <v>74</v>
      </c>
      <c r="AQ233" s="25">
        <v>74</v>
      </c>
      <c r="AR233" s="25">
        <v>79</v>
      </c>
      <c r="AS233" s="25">
        <v>79</v>
      </c>
      <c r="AT233" s="25">
        <v>79</v>
      </c>
      <c r="AU233" s="25">
        <v>80</v>
      </c>
      <c r="AV233" s="25">
        <v>90</v>
      </c>
      <c r="AW233" s="25">
        <v>5558719.0898099998</v>
      </c>
      <c r="AX233" s="25">
        <v>5739623.0971499998</v>
      </c>
      <c r="AY233" s="25">
        <v>5927317.7008300005</v>
      </c>
      <c r="AZ233" s="25">
        <v>6200346.5368400002</v>
      </c>
      <c r="BA233" s="25">
        <v>7192067.4697200004</v>
      </c>
      <c r="BB233" s="25">
        <v>7036353.2782405056</v>
      </c>
      <c r="BC233" s="25">
        <v>7265345.6925949361</v>
      </c>
      <c r="BD233" s="25">
        <v>7502933.7985189874</v>
      </c>
      <c r="BE233" s="25">
        <v>7750433.17105</v>
      </c>
      <c r="BF233" s="25">
        <v>7991186.0774666667</v>
      </c>
      <c r="BG233" s="20"/>
      <c r="BH233" s="26">
        <v>0</v>
      </c>
      <c r="BI233" s="26">
        <v>0</v>
      </c>
      <c r="BJ233" s="26">
        <v>0</v>
      </c>
      <c r="BK233" s="26">
        <v>0</v>
      </c>
      <c r="BL233" s="26"/>
      <c r="BM233" s="20"/>
      <c r="BN233" s="60">
        <v>0</v>
      </c>
      <c r="BO233" s="20"/>
      <c r="BP233" s="20" t="s">
        <v>118</v>
      </c>
      <c r="BQ233" s="20" t="s">
        <v>118</v>
      </c>
      <c r="BR233" s="20" t="s">
        <v>118</v>
      </c>
      <c r="BS233" s="20" t="s">
        <v>118</v>
      </c>
      <c r="BT233" s="20" t="s">
        <v>118</v>
      </c>
      <c r="BU233" s="20" t="s">
        <v>118</v>
      </c>
      <c r="BV233" s="20" t="s">
        <v>118</v>
      </c>
      <c r="BW233" s="20" t="s">
        <v>118</v>
      </c>
      <c r="BX233" s="20" t="s">
        <v>118</v>
      </c>
      <c r="BY233" s="20" t="s">
        <v>118</v>
      </c>
      <c r="BZ233" s="20" t="s">
        <v>118</v>
      </c>
      <c r="CA233" s="20" t="s">
        <v>118</v>
      </c>
      <c r="CB233" s="20" t="s">
        <v>118</v>
      </c>
      <c r="CC233" s="20" t="s">
        <v>118</v>
      </c>
      <c r="CD233" s="20" t="s">
        <v>118</v>
      </c>
      <c r="CE233" s="20" t="s">
        <v>118</v>
      </c>
      <c r="CF233" s="20" t="s">
        <v>118</v>
      </c>
      <c r="CG233" s="20" t="s">
        <v>118</v>
      </c>
      <c r="CH233" s="20" t="s">
        <v>118</v>
      </c>
      <c r="CI233" s="20" t="s">
        <v>118</v>
      </c>
      <c r="CJ233" s="20" t="s">
        <v>118</v>
      </c>
      <c r="CK233" s="20"/>
      <c r="CL233" s="1" t="e">
        <v>#VALUE!</v>
      </c>
      <c r="CM233" t="e">
        <v>#VALUE!</v>
      </c>
      <c r="CN233" t="e">
        <v>#VALUE!</v>
      </c>
      <c r="CO233" s="1" t="e">
        <v>#VALUE!</v>
      </c>
      <c r="CP233" s="1" t="e">
        <v>#VALUE!</v>
      </c>
      <c r="CQ233" t="e">
        <v>#VALUE!</v>
      </c>
      <c r="CS233" s="33" t="s">
        <v>1556</v>
      </c>
    </row>
    <row r="234" spans="1:97">
      <c r="A234" s="20" t="s">
        <v>123</v>
      </c>
      <c r="B234" s="20" t="s">
        <v>123</v>
      </c>
      <c r="C234" s="20" t="s">
        <v>123</v>
      </c>
      <c r="D234" s="20">
        <v>0</v>
      </c>
      <c r="E234" s="21" t="s">
        <v>1072</v>
      </c>
      <c r="F234" s="22" t="s">
        <v>1075</v>
      </c>
      <c r="G234" s="28" t="s">
        <v>1076</v>
      </c>
      <c r="H234" s="20" t="s">
        <v>118</v>
      </c>
      <c r="I234" s="20" t="s">
        <v>118</v>
      </c>
      <c r="J234" s="20" t="s">
        <v>118</v>
      </c>
      <c r="K234" s="20" t="s">
        <v>118</v>
      </c>
      <c r="L234" s="20" t="s">
        <v>118</v>
      </c>
      <c r="M234" s="20" t="s">
        <v>118</v>
      </c>
      <c r="N234" s="24" t="s">
        <v>118</v>
      </c>
      <c r="O234" s="70" t="s">
        <v>118</v>
      </c>
      <c r="P234" s="24"/>
      <c r="Q234" s="24" t="s">
        <v>118</v>
      </c>
      <c r="R234" s="70" t="s">
        <v>118</v>
      </c>
      <c r="S234" s="33">
        <v>0</v>
      </c>
      <c r="T234" s="33">
        <v>0</v>
      </c>
      <c r="U234" s="33">
        <v>0</v>
      </c>
      <c r="V234" s="33" t="e">
        <v>#VALUE!</v>
      </c>
      <c r="W234" s="33"/>
      <c r="X234" s="24"/>
      <c r="Y234" s="20" t="s">
        <v>118</v>
      </c>
      <c r="Z234" s="20" t="s">
        <v>118</v>
      </c>
      <c r="AA234" s="20" t="s">
        <v>118</v>
      </c>
      <c r="AB234" s="20" t="s">
        <v>118</v>
      </c>
      <c r="AC234" s="20" t="s">
        <v>118</v>
      </c>
      <c r="AD234" s="20" t="s">
        <v>1076</v>
      </c>
      <c r="AE234" s="20" t="s">
        <v>115</v>
      </c>
      <c r="AF234" s="20">
        <v>0</v>
      </c>
      <c r="AG234" s="20" t="s">
        <v>770</v>
      </c>
      <c r="AH234" s="25" t="s">
        <v>118</v>
      </c>
      <c r="AI234" s="25" t="s">
        <v>118</v>
      </c>
      <c r="AJ234" s="25" t="s">
        <v>118</v>
      </c>
      <c r="AK234" s="25" t="s">
        <v>118</v>
      </c>
      <c r="AL234" s="25" t="s">
        <v>118</v>
      </c>
      <c r="AM234" s="25" t="s">
        <v>118</v>
      </c>
      <c r="AN234" s="25" t="s">
        <v>118</v>
      </c>
      <c r="AO234" s="25" t="s">
        <v>118</v>
      </c>
      <c r="AP234" s="25" t="s">
        <v>118</v>
      </c>
      <c r="AQ234" s="25" t="s">
        <v>118</v>
      </c>
      <c r="AR234" s="25" t="s">
        <v>118</v>
      </c>
      <c r="AS234" s="25" t="s">
        <v>118</v>
      </c>
      <c r="AT234" s="25" t="s">
        <v>118</v>
      </c>
      <c r="AU234" s="25" t="s">
        <v>118</v>
      </c>
      <c r="AV234" s="25" t="s">
        <v>118</v>
      </c>
      <c r="AW234" s="25" t="s">
        <v>118</v>
      </c>
      <c r="AX234" s="25" t="s">
        <v>118</v>
      </c>
      <c r="AY234" s="25" t="s">
        <v>118</v>
      </c>
      <c r="AZ234" s="25" t="s">
        <v>118</v>
      </c>
      <c r="BA234" s="25" t="s">
        <v>118</v>
      </c>
      <c r="BB234" s="25" t="s">
        <v>118</v>
      </c>
      <c r="BC234" s="25" t="s">
        <v>118</v>
      </c>
      <c r="BD234" s="25" t="s">
        <v>118</v>
      </c>
      <c r="BE234" s="25" t="s">
        <v>118</v>
      </c>
      <c r="BF234" s="25" t="s">
        <v>118</v>
      </c>
      <c r="BG234" s="20"/>
      <c r="BH234" s="26" t="s">
        <v>118</v>
      </c>
      <c r="BI234" s="26" t="s">
        <v>118</v>
      </c>
      <c r="BJ234" s="26" t="s">
        <v>118</v>
      </c>
      <c r="BK234" s="26" t="s">
        <v>118</v>
      </c>
      <c r="BL234" s="26"/>
      <c r="BM234" s="20"/>
      <c r="BN234" s="60">
        <v>0</v>
      </c>
      <c r="BO234" s="20"/>
      <c r="BP234" s="20" t="s">
        <v>118</v>
      </c>
      <c r="BQ234" s="20" t="s">
        <v>118</v>
      </c>
      <c r="BR234" s="20" t="s">
        <v>118</v>
      </c>
      <c r="BS234" s="20" t="s">
        <v>118</v>
      </c>
      <c r="BT234" s="20" t="s">
        <v>118</v>
      </c>
      <c r="BU234" s="20" t="s">
        <v>118</v>
      </c>
      <c r="BV234" s="20" t="s">
        <v>118</v>
      </c>
      <c r="BW234" s="20" t="s">
        <v>118</v>
      </c>
      <c r="BX234" s="20" t="s">
        <v>118</v>
      </c>
      <c r="BY234" s="20" t="s">
        <v>118</v>
      </c>
      <c r="BZ234" s="20" t="s">
        <v>118</v>
      </c>
      <c r="CA234" s="20" t="s">
        <v>118</v>
      </c>
      <c r="CB234" s="20" t="s">
        <v>118</v>
      </c>
      <c r="CC234" s="20" t="s">
        <v>118</v>
      </c>
      <c r="CD234" s="20" t="s">
        <v>118</v>
      </c>
      <c r="CE234" s="20" t="s">
        <v>118</v>
      </c>
      <c r="CF234" s="20" t="s">
        <v>118</v>
      </c>
      <c r="CG234" s="20" t="s">
        <v>118</v>
      </c>
      <c r="CH234" s="20" t="s">
        <v>118</v>
      </c>
      <c r="CI234" s="20" t="s">
        <v>118</v>
      </c>
      <c r="CJ234" s="20" t="s">
        <v>118</v>
      </c>
      <c r="CK234" s="20"/>
      <c r="CL234" s="1" t="e">
        <v>#VALUE!</v>
      </c>
      <c r="CM234" t="e">
        <v>#VALUE!</v>
      </c>
      <c r="CN234" t="e">
        <v>#VALUE!</v>
      </c>
      <c r="CO234" s="1" t="e">
        <v>#VALUE!</v>
      </c>
      <c r="CP234" s="1" t="e">
        <v>#VALUE!</v>
      </c>
      <c r="CQ234" t="e">
        <v>#VALUE!</v>
      </c>
      <c r="CS234" s="33" t="s">
        <v>1556</v>
      </c>
    </row>
    <row r="235" spans="1:97">
      <c r="A235" s="20" t="s">
        <v>123</v>
      </c>
      <c r="B235" s="20" t="s">
        <v>123</v>
      </c>
      <c r="C235" s="20" t="s">
        <v>123</v>
      </c>
      <c r="D235" s="20">
        <v>0</v>
      </c>
      <c r="E235" s="21" t="s">
        <v>1072</v>
      </c>
      <c r="F235" s="22" t="s">
        <v>1077</v>
      </c>
      <c r="G235" s="28" t="s">
        <v>1078</v>
      </c>
      <c r="H235" s="20" t="s">
        <v>118</v>
      </c>
      <c r="I235" s="20" t="s">
        <v>118</v>
      </c>
      <c r="J235" s="20" t="s">
        <v>118</v>
      </c>
      <c r="K235" s="20" t="s">
        <v>118</v>
      </c>
      <c r="L235" s="20" t="s">
        <v>118</v>
      </c>
      <c r="M235" s="20" t="s">
        <v>118</v>
      </c>
      <c r="N235" s="24" t="s">
        <v>118</v>
      </c>
      <c r="O235" s="70" t="s">
        <v>118</v>
      </c>
      <c r="P235" s="24"/>
      <c r="Q235" s="24" t="s">
        <v>118</v>
      </c>
      <c r="R235" s="70" t="s">
        <v>118</v>
      </c>
      <c r="S235" s="33">
        <v>0</v>
      </c>
      <c r="T235" s="33">
        <v>0</v>
      </c>
      <c r="U235" s="33">
        <v>0</v>
      </c>
      <c r="V235" s="33" t="e">
        <v>#VALUE!</v>
      </c>
      <c r="W235" s="33"/>
      <c r="X235" s="24"/>
      <c r="Y235" s="20" t="s">
        <v>118</v>
      </c>
      <c r="Z235" s="20" t="s">
        <v>118</v>
      </c>
      <c r="AA235" s="20" t="s">
        <v>118</v>
      </c>
      <c r="AB235" s="20" t="s">
        <v>118</v>
      </c>
      <c r="AC235" s="20" t="s">
        <v>118</v>
      </c>
      <c r="AD235" s="20" t="s">
        <v>1078</v>
      </c>
      <c r="AE235" s="20" t="s">
        <v>115</v>
      </c>
      <c r="AF235" s="20">
        <v>0</v>
      </c>
      <c r="AG235" s="20" t="s">
        <v>770</v>
      </c>
      <c r="AH235" s="25" t="s">
        <v>118</v>
      </c>
      <c r="AI235" s="25" t="s">
        <v>118</v>
      </c>
      <c r="AJ235" s="25" t="s">
        <v>118</v>
      </c>
      <c r="AK235" s="25" t="s">
        <v>118</v>
      </c>
      <c r="AL235" s="25" t="s">
        <v>118</v>
      </c>
      <c r="AM235" s="25" t="s">
        <v>118</v>
      </c>
      <c r="AN235" s="25" t="s">
        <v>118</v>
      </c>
      <c r="AO235" s="25" t="s">
        <v>118</v>
      </c>
      <c r="AP235" s="25" t="s">
        <v>118</v>
      </c>
      <c r="AQ235" s="25" t="s">
        <v>118</v>
      </c>
      <c r="AR235" s="25" t="s">
        <v>118</v>
      </c>
      <c r="AS235" s="25" t="s">
        <v>118</v>
      </c>
      <c r="AT235" s="25" t="s">
        <v>118</v>
      </c>
      <c r="AU235" s="25" t="s">
        <v>118</v>
      </c>
      <c r="AV235" s="25" t="s">
        <v>118</v>
      </c>
      <c r="AW235" s="25" t="s">
        <v>118</v>
      </c>
      <c r="AX235" s="25" t="s">
        <v>118</v>
      </c>
      <c r="AY235" s="25" t="s">
        <v>118</v>
      </c>
      <c r="AZ235" s="25" t="s">
        <v>118</v>
      </c>
      <c r="BA235" s="25" t="s">
        <v>118</v>
      </c>
      <c r="BB235" s="25" t="s">
        <v>118</v>
      </c>
      <c r="BC235" s="25" t="s">
        <v>118</v>
      </c>
      <c r="BD235" s="25" t="s">
        <v>118</v>
      </c>
      <c r="BE235" s="25" t="s">
        <v>118</v>
      </c>
      <c r="BF235" s="25" t="s">
        <v>118</v>
      </c>
      <c r="BG235" s="20"/>
      <c r="BH235" s="26" t="s">
        <v>118</v>
      </c>
      <c r="BI235" s="26" t="s">
        <v>118</v>
      </c>
      <c r="BJ235" s="26" t="s">
        <v>118</v>
      </c>
      <c r="BK235" s="26" t="s">
        <v>118</v>
      </c>
      <c r="BL235" s="26"/>
      <c r="BM235" s="20"/>
      <c r="BN235" s="60">
        <v>0</v>
      </c>
      <c r="BO235" s="20"/>
      <c r="BP235" s="20" t="s">
        <v>118</v>
      </c>
      <c r="BQ235" s="20" t="s">
        <v>118</v>
      </c>
      <c r="BR235" s="20" t="s">
        <v>118</v>
      </c>
      <c r="BS235" s="20" t="s">
        <v>118</v>
      </c>
      <c r="BT235" s="20" t="s">
        <v>118</v>
      </c>
      <c r="BU235" s="20" t="s">
        <v>118</v>
      </c>
      <c r="BV235" s="20" t="s">
        <v>118</v>
      </c>
      <c r="BW235" s="20" t="s">
        <v>118</v>
      </c>
      <c r="BX235" s="20" t="s">
        <v>118</v>
      </c>
      <c r="BY235" s="20" t="s">
        <v>118</v>
      </c>
      <c r="BZ235" s="20" t="s">
        <v>118</v>
      </c>
      <c r="CA235" s="20" t="s">
        <v>118</v>
      </c>
      <c r="CB235" s="20" t="s">
        <v>118</v>
      </c>
      <c r="CC235" s="20" t="s">
        <v>118</v>
      </c>
      <c r="CD235" s="20" t="s">
        <v>118</v>
      </c>
      <c r="CE235" s="20" t="s">
        <v>118</v>
      </c>
      <c r="CF235" s="20" t="s">
        <v>118</v>
      </c>
      <c r="CG235" s="20" t="s">
        <v>118</v>
      </c>
      <c r="CH235" s="20" t="s">
        <v>118</v>
      </c>
      <c r="CI235" s="20" t="s">
        <v>118</v>
      </c>
      <c r="CJ235" s="20" t="s">
        <v>118</v>
      </c>
      <c r="CK235" s="20"/>
      <c r="CL235" s="1" t="e">
        <v>#VALUE!</v>
      </c>
      <c r="CM235" t="e">
        <v>#VALUE!</v>
      </c>
      <c r="CN235" t="e">
        <v>#VALUE!</v>
      </c>
      <c r="CO235" s="1" t="e">
        <v>#VALUE!</v>
      </c>
      <c r="CP235" s="1" t="e">
        <v>#VALUE!</v>
      </c>
      <c r="CQ235" t="e">
        <v>#VALUE!</v>
      </c>
      <c r="CS235" s="33" t="s">
        <v>1557</v>
      </c>
    </row>
    <row r="236" spans="1:97">
      <c r="A236" s="20" t="s">
        <v>123</v>
      </c>
      <c r="B236" s="20" t="s">
        <v>123</v>
      </c>
      <c r="C236" s="20" t="s">
        <v>123</v>
      </c>
      <c r="D236" s="20">
        <v>0</v>
      </c>
      <c r="E236" s="21" t="s">
        <v>1072</v>
      </c>
      <c r="F236" s="22" t="s">
        <v>1079</v>
      </c>
      <c r="G236" s="28" t="s">
        <v>1080</v>
      </c>
      <c r="H236" s="20" t="s">
        <v>118</v>
      </c>
      <c r="I236" s="20" t="s">
        <v>118</v>
      </c>
      <c r="J236" s="20" t="s">
        <v>118</v>
      </c>
      <c r="K236" s="20" t="s">
        <v>118</v>
      </c>
      <c r="L236" s="20" t="s">
        <v>118</v>
      </c>
      <c r="M236" s="20" t="s">
        <v>118</v>
      </c>
      <c r="N236" s="24" t="s">
        <v>118</v>
      </c>
      <c r="O236" s="70" t="s">
        <v>118</v>
      </c>
      <c r="P236" s="24"/>
      <c r="Q236" s="24" t="s">
        <v>118</v>
      </c>
      <c r="R236" s="70" t="s">
        <v>118</v>
      </c>
      <c r="S236" s="33">
        <v>0</v>
      </c>
      <c r="T236" s="33">
        <v>0</v>
      </c>
      <c r="U236" s="33">
        <v>0</v>
      </c>
      <c r="V236" s="33" t="e">
        <v>#VALUE!</v>
      </c>
      <c r="W236" s="33"/>
      <c r="X236" s="24"/>
      <c r="Y236" s="20" t="s">
        <v>118</v>
      </c>
      <c r="Z236" s="20" t="s">
        <v>118</v>
      </c>
      <c r="AA236" s="20" t="s">
        <v>118</v>
      </c>
      <c r="AB236" s="20" t="s">
        <v>118</v>
      </c>
      <c r="AC236" s="20" t="s">
        <v>118</v>
      </c>
      <c r="AD236" s="20" t="s">
        <v>1080</v>
      </c>
      <c r="AE236" s="20" t="s">
        <v>115</v>
      </c>
      <c r="AF236" s="20">
        <v>0</v>
      </c>
      <c r="AG236" s="20" t="s">
        <v>1059</v>
      </c>
      <c r="AH236" s="25" t="s">
        <v>118</v>
      </c>
      <c r="AI236" s="25" t="s">
        <v>118</v>
      </c>
      <c r="AJ236" s="25" t="s">
        <v>118</v>
      </c>
      <c r="AK236" s="25" t="s">
        <v>118</v>
      </c>
      <c r="AL236" s="25" t="s">
        <v>118</v>
      </c>
      <c r="AM236" s="25" t="s">
        <v>118</v>
      </c>
      <c r="AN236" s="25" t="s">
        <v>118</v>
      </c>
      <c r="AO236" s="25" t="s">
        <v>118</v>
      </c>
      <c r="AP236" s="25" t="s">
        <v>118</v>
      </c>
      <c r="AQ236" s="25" t="s">
        <v>118</v>
      </c>
      <c r="AR236" s="25" t="s">
        <v>118</v>
      </c>
      <c r="AS236" s="25" t="s">
        <v>118</v>
      </c>
      <c r="AT236" s="25" t="s">
        <v>118</v>
      </c>
      <c r="AU236" s="25" t="s">
        <v>118</v>
      </c>
      <c r="AV236" s="25" t="s">
        <v>118</v>
      </c>
      <c r="AW236" s="25" t="s">
        <v>118</v>
      </c>
      <c r="AX236" s="25" t="s">
        <v>118</v>
      </c>
      <c r="AY236" s="25" t="s">
        <v>118</v>
      </c>
      <c r="AZ236" s="25" t="s">
        <v>118</v>
      </c>
      <c r="BA236" s="25" t="s">
        <v>118</v>
      </c>
      <c r="BB236" s="25" t="s">
        <v>118</v>
      </c>
      <c r="BC236" s="25" t="s">
        <v>118</v>
      </c>
      <c r="BD236" s="25" t="s">
        <v>118</v>
      </c>
      <c r="BE236" s="25" t="s">
        <v>118</v>
      </c>
      <c r="BF236" s="25" t="s">
        <v>118</v>
      </c>
      <c r="BG236" s="20"/>
      <c r="BH236" s="26" t="s">
        <v>118</v>
      </c>
      <c r="BI236" s="26" t="s">
        <v>118</v>
      </c>
      <c r="BJ236" s="26" t="s">
        <v>118</v>
      </c>
      <c r="BK236" s="26" t="s">
        <v>118</v>
      </c>
      <c r="BL236" s="26"/>
      <c r="BM236" s="20"/>
      <c r="BN236" s="60">
        <v>0</v>
      </c>
      <c r="BO236" s="20"/>
      <c r="BP236" s="20" t="s">
        <v>118</v>
      </c>
      <c r="BQ236" s="20" t="s">
        <v>118</v>
      </c>
      <c r="BR236" s="20" t="s">
        <v>118</v>
      </c>
      <c r="BS236" s="20" t="s">
        <v>118</v>
      </c>
      <c r="BT236" s="20" t="s">
        <v>118</v>
      </c>
      <c r="BU236" s="20" t="s">
        <v>118</v>
      </c>
      <c r="BV236" s="20" t="s">
        <v>118</v>
      </c>
      <c r="BW236" s="20" t="s">
        <v>118</v>
      </c>
      <c r="BX236" s="20" t="s">
        <v>118</v>
      </c>
      <c r="BY236" s="20" t="s">
        <v>118</v>
      </c>
      <c r="BZ236" s="20" t="s">
        <v>118</v>
      </c>
      <c r="CA236" s="20" t="s">
        <v>118</v>
      </c>
      <c r="CB236" s="20" t="s">
        <v>118</v>
      </c>
      <c r="CC236" s="20" t="s">
        <v>118</v>
      </c>
      <c r="CD236" s="20" t="s">
        <v>118</v>
      </c>
      <c r="CE236" s="20" t="s">
        <v>118</v>
      </c>
      <c r="CF236" s="20" t="s">
        <v>118</v>
      </c>
      <c r="CG236" s="20" t="s">
        <v>118</v>
      </c>
      <c r="CH236" s="20" t="s">
        <v>118</v>
      </c>
      <c r="CI236" s="20" t="s">
        <v>118</v>
      </c>
      <c r="CJ236" s="20" t="s">
        <v>118</v>
      </c>
      <c r="CK236" s="20"/>
      <c r="CL236" s="1" t="e">
        <v>#VALUE!</v>
      </c>
      <c r="CM236" t="e">
        <v>#VALUE!</v>
      </c>
      <c r="CN236" t="e">
        <v>#VALUE!</v>
      </c>
      <c r="CO236" s="1" t="e">
        <v>#VALUE!</v>
      </c>
      <c r="CP236" s="1" t="e">
        <v>#VALUE!</v>
      </c>
      <c r="CQ236" t="e">
        <v>#VALUE!</v>
      </c>
      <c r="CS236" s="33">
        <v>0</v>
      </c>
    </row>
    <row r="237" spans="1:97">
      <c r="A237" s="20" t="s">
        <v>102</v>
      </c>
      <c r="B237" s="20" t="s">
        <v>123</v>
      </c>
      <c r="C237" s="20" t="s">
        <v>102</v>
      </c>
      <c r="D237" s="20">
        <v>0</v>
      </c>
      <c r="E237" s="21" t="s">
        <v>1081</v>
      </c>
      <c r="F237" s="22" t="s">
        <v>1082</v>
      </c>
      <c r="G237" s="28" t="s">
        <v>1083</v>
      </c>
      <c r="H237" s="20" t="s">
        <v>523</v>
      </c>
      <c r="I237" s="20" t="s">
        <v>266</v>
      </c>
      <c r="J237" s="20" t="s">
        <v>267</v>
      </c>
      <c r="K237" s="20" t="s">
        <v>268</v>
      </c>
      <c r="L237" s="20" t="s">
        <v>1084</v>
      </c>
      <c r="M237" s="20" t="s">
        <v>111</v>
      </c>
      <c r="N237" s="20">
        <v>0</v>
      </c>
      <c r="O237" s="33">
        <v>0</v>
      </c>
      <c r="P237" s="20"/>
      <c r="Q237" s="20">
        <v>0</v>
      </c>
      <c r="R237" s="33">
        <v>0</v>
      </c>
      <c r="S237" s="33">
        <v>0</v>
      </c>
      <c r="T237" s="33">
        <v>0</v>
      </c>
      <c r="U237" s="33">
        <v>0</v>
      </c>
      <c r="V237" s="33" t="b">
        <v>0</v>
      </c>
      <c r="W237" s="33"/>
      <c r="X237" s="20"/>
      <c r="Y237" s="20" t="s">
        <v>168</v>
      </c>
      <c r="Z237" s="20" t="s">
        <v>270</v>
      </c>
      <c r="AA237" s="20" t="s">
        <v>148</v>
      </c>
      <c r="AB237" s="20">
        <v>0</v>
      </c>
      <c r="AC237" s="20">
        <v>0</v>
      </c>
      <c r="AD237" s="20">
        <v>0</v>
      </c>
      <c r="AE237" s="20">
        <v>0</v>
      </c>
      <c r="AF237" s="20" t="s">
        <v>122</v>
      </c>
      <c r="AG237" s="20" t="s">
        <v>510</v>
      </c>
      <c r="AH237" s="25">
        <v>1039590</v>
      </c>
      <c r="AI237" s="25">
        <v>1072147.5</v>
      </c>
      <c r="AJ237" s="25">
        <v>1105320</v>
      </c>
      <c r="AK237" s="25">
        <v>1139050</v>
      </c>
      <c r="AL237" s="25">
        <v>1173272.5</v>
      </c>
      <c r="AM237" s="25">
        <v>100</v>
      </c>
      <c r="AN237" s="25">
        <v>100</v>
      </c>
      <c r="AO237" s="25">
        <v>100</v>
      </c>
      <c r="AP237" s="25">
        <v>100</v>
      </c>
      <c r="AQ237" s="25">
        <v>100</v>
      </c>
      <c r="AR237" s="25">
        <v>100</v>
      </c>
      <c r="AS237" s="25">
        <v>100</v>
      </c>
      <c r="AT237" s="25">
        <v>100</v>
      </c>
      <c r="AU237" s="25">
        <v>100</v>
      </c>
      <c r="AV237" s="25">
        <v>100</v>
      </c>
      <c r="AW237" s="30">
        <v>1039590</v>
      </c>
      <c r="AX237" s="30">
        <v>1072147.5</v>
      </c>
      <c r="AY237" s="30">
        <v>1105320</v>
      </c>
      <c r="AZ237" s="30">
        <v>1139050</v>
      </c>
      <c r="BA237" s="30">
        <v>1173272.5</v>
      </c>
      <c r="BB237" s="30">
        <v>1039590</v>
      </c>
      <c r="BC237" s="30">
        <v>1072147.5</v>
      </c>
      <c r="BD237" s="30">
        <v>1105320</v>
      </c>
      <c r="BE237" s="30">
        <v>1139050</v>
      </c>
      <c r="BF237" s="30">
        <v>1173272.5</v>
      </c>
      <c r="BG237" s="20"/>
      <c r="BH237" s="26">
        <v>1.9127441664626686E-2</v>
      </c>
      <c r="BI237" s="26">
        <v>1.9127441664626686E-2</v>
      </c>
      <c r="BJ237" s="26">
        <v>1.9127441664626686E-2</v>
      </c>
      <c r="BK237" s="26">
        <v>1.9127441664626686E-2</v>
      </c>
      <c r="BL237" s="26"/>
      <c r="BM237" s="20"/>
      <c r="BN237" s="60">
        <v>1.9127441664626686E-2</v>
      </c>
      <c r="BO237" s="20"/>
      <c r="BP237" s="20">
        <v>3.5</v>
      </c>
      <c r="BQ237" s="20">
        <v>6</v>
      </c>
      <c r="BR237" s="20">
        <v>0</v>
      </c>
      <c r="BS237" s="20">
        <v>1</v>
      </c>
      <c r="BT237" s="20">
        <v>4</v>
      </c>
      <c r="BU237" s="20">
        <v>0</v>
      </c>
      <c r="BV237" s="20">
        <v>0</v>
      </c>
      <c r="BW237" s="20">
        <v>0</v>
      </c>
      <c r="BX237" s="20">
        <v>0</v>
      </c>
      <c r="BY237" s="20">
        <v>0</v>
      </c>
      <c r="BZ237" s="20">
        <v>0</v>
      </c>
      <c r="CA237" s="20" t="s">
        <v>118</v>
      </c>
      <c r="CB237" s="20">
        <v>0</v>
      </c>
      <c r="CC237" s="20">
        <v>0</v>
      </c>
      <c r="CD237" s="20">
        <v>0</v>
      </c>
      <c r="CE237" s="20">
        <v>0</v>
      </c>
      <c r="CF237" s="20">
        <v>0</v>
      </c>
      <c r="CG237" s="20">
        <v>0</v>
      </c>
      <c r="CH237" s="20">
        <v>0</v>
      </c>
      <c r="CI237" s="20">
        <v>0</v>
      </c>
      <c r="CJ237" s="20">
        <v>0</v>
      </c>
      <c r="CK237" s="20"/>
      <c r="CL237" s="1">
        <v>0</v>
      </c>
      <c r="CM237">
        <v>0</v>
      </c>
      <c r="CN237">
        <v>0</v>
      </c>
      <c r="CO237" s="1">
        <v>0</v>
      </c>
      <c r="CP237" s="1" t="e">
        <v>#N/A</v>
      </c>
      <c r="CQ237" t="e">
        <v>#N/A</v>
      </c>
      <c r="CS237" s="33">
        <v>0</v>
      </c>
    </row>
    <row r="238" spans="1:97">
      <c r="A238" s="20" t="s">
        <v>123</v>
      </c>
      <c r="B238" s="20" t="s">
        <v>102</v>
      </c>
      <c r="C238" s="20" t="s">
        <v>102</v>
      </c>
      <c r="D238" s="20">
        <v>0</v>
      </c>
      <c r="E238" s="21" t="s">
        <v>1081</v>
      </c>
      <c r="F238" s="22" t="s">
        <v>1085</v>
      </c>
      <c r="G238" s="28" t="s">
        <v>1086</v>
      </c>
      <c r="H238" s="20" t="s">
        <v>106</v>
      </c>
      <c r="I238" s="20" t="s">
        <v>118</v>
      </c>
      <c r="J238" s="20" t="s">
        <v>118</v>
      </c>
      <c r="K238" s="20" t="s">
        <v>1472</v>
      </c>
      <c r="L238" s="20" t="s">
        <v>1473</v>
      </c>
      <c r="M238" s="20" t="s">
        <v>118</v>
      </c>
      <c r="N238" s="24" t="s">
        <v>118</v>
      </c>
      <c r="O238" s="70">
        <v>535</v>
      </c>
      <c r="P238" s="24"/>
      <c r="Q238" s="24" t="s">
        <v>118</v>
      </c>
      <c r="R238" s="70">
        <v>0.01</v>
      </c>
      <c r="S238" s="33" t="s">
        <v>1472</v>
      </c>
      <c r="T238" s="33">
        <v>0.01</v>
      </c>
      <c r="U238" s="33">
        <v>535</v>
      </c>
      <c r="V238" s="33" t="b">
        <v>1</v>
      </c>
      <c r="W238" s="33"/>
      <c r="X238" s="24"/>
      <c r="Y238" s="20" t="s">
        <v>118</v>
      </c>
      <c r="Z238" s="20" t="s">
        <v>339</v>
      </c>
      <c r="AA238" s="20" t="s">
        <v>148</v>
      </c>
      <c r="AB238" s="20" t="s">
        <v>118</v>
      </c>
      <c r="AC238" s="20" t="s">
        <v>118</v>
      </c>
      <c r="AD238" s="20">
        <v>0</v>
      </c>
      <c r="AE238" s="20">
        <v>0</v>
      </c>
      <c r="AF238" s="20">
        <v>0</v>
      </c>
      <c r="AG238" s="20" t="s">
        <v>1087</v>
      </c>
      <c r="AH238" s="25" t="s">
        <v>118</v>
      </c>
      <c r="AI238" s="25" t="s">
        <v>118</v>
      </c>
      <c r="AJ238" s="25" t="s">
        <v>118</v>
      </c>
      <c r="AK238" s="25" t="s">
        <v>118</v>
      </c>
      <c r="AL238" s="25" t="s">
        <v>118</v>
      </c>
      <c r="AM238" s="25" t="s">
        <v>118</v>
      </c>
      <c r="AN238" s="25" t="s">
        <v>118</v>
      </c>
      <c r="AO238" s="25" t="s">
        <v>118</v>
      </c>
      <c r="AP238" s="25" t="s">
        <v>118</v>
      </c>
      <c r="AQ238" s="25" t="s">
        <v>118</v>
      </c>
      <c r="AR238" s="25" t="s">
        <v>118</v>
      </c>
      <c r="AS238" s="25" t="s">
        <v>118</v>
      </c>
      <c r="AT238" s="25" t="s">
        <v>118</v>
      </c>
      <c r="AU238" s="25" t="s">
        <v>118</v>
      </c>
      <c r="AV238" s="25" t="s">
        <v>118</v>
      </c>
      <c r="AW238" s="25" t="s">
        <v>118</v>
      </c>
      <c r="AX238" s="25" t="s">
        <v>118</v>
      </c>
      <c r="AY238" s="25" t="s">
        <v>118</v>
      </c>
      <c r="AZ238" s="25" t="s">
        <v>118</v>
      </c>
      <c r="BA238" s="25" t="s">
        <v>118</v>
      </c>
      <c r="BB238" s="25" t="s">
        <v>118</v>
      </c>
      <c r="BC238" s="25" t="s">
        <v>118</v>
      </c>
      <c r="BD238" s="25" t="s">
        <v>118</v>
      </c>
      <c r="BE238" s="25" t="s">
        <v>118</v>
      </c>
      <c r="BF238" s="25" t="s">
        <v>118</v>
      </c>
      <c r="BG238" s="20"/>
      <c r="BH238" s="26" t="s">
        <v>118</v>
      </c>
      <c r="BI238" s="26" t="s">
        <v>118</v>
      </c>
      <c r="BJ238" s="26" t="s">
        <v>118</v>
      </c>
      <c r="BK238" s="26" t="s">
        <v>118</v>
      </c>
      <c r="BL238" s="26"/>
      <c r="BM238" s="20"/>
      <c r="BN238" s="60">
        <v>0</v>
      </c>
      <c r="BO238" s="20"/>
      <c r="BP238" s="20">
        <v>5</v>
      </c>
      <c r="BQ238" s="20">
        <v>6</v>
      </c>
      <c r="BR238" s="20">
        <v>0</v>
      </c>
      <c r="BS238" s="20">
        <v>3.5</v>
      </c>
      <c r="BT238" s="20">
        <v>3.5</v>
      </c>
      <c r="BU238" s="20">
        <v>0</v>
      </c>
      <c r="BV238" s="20">
        <v>0.8</v>
      </c>
      <c r="BW238" s="20">
        <v>0.8</v>
      </c>
      <c r="BX238" s="20">
        <v>0</v>
      </c>
      <c r="BY238" s="20">
        <v>0</v>
      </c>
      <c r="BZ238" s="20">
        <v>0</v>
      </c>
      <c r="CA238" s="20" t="s">
        <v>118</v>
      </c>
      <c r="CB238" s="20">
        <v>0</v>
      </c>
      <c r="CC238" s="20">
        <v>0</v>
      </c>
      <c r="CD238" s="20">
        <v>0</v>
      </c>
      <c r="CE238" s="20">
        <v>0</v>
      </c>
      <c r="CF238" s="20">
        <v>0</v>
      </c>
      <c r="CG238" s="20">
        <v>0</v>
      </c>
      <c r="CH238" s="20">
        <v>0</v>
      </c>
      <c r="CI238" s="20">
        <v>0</v>
      </c>
      <c r="CJ238" s="20">
        <v>0</v>
      </c>
      <c r="CK238" s="20"/>
      <c r="CL238" s="1" t="e">
        <v>#VALUE!</v>
      </c>
      <c r="CM238" t="e">
        <v>#VALUE!</v>
      </c>
      <c r="CN238" t="e">
        <v>#VALUE!</v>
      </c>
      <c r="CO238" s="1" t="e">
        <v>#VALUE!</v>
      </c>
      <c r="CP238" s="1" t="e">
        <v>#VALUE!</v>
      </c>
      <c r="CQ238" t="e">
        <v>#VALUE!</v>
      </c>
      <c r="CS238" s="33">
        <v>0</v>
      </c>
    </row>
    <row r="239" spans="1:97">
      <c r="A239" s="20" t="s">
        <v>102</v>
      </c>
      <c r="B239" s="20" t="s">
        <v>123</v>
      </c>
      <c r="C239" s="20" t="s">
        <v>123</v>
      </c>
      <c r="D239" s="20">
        <v>0</v>
      </c>
      <c r="E239" s="21" t="s">
        <v>1081</v>
      </c>
      <c r="F239" s="22" t="s">
        <v>1088</v>
      </c>
      <c r="G239" s="28" t="s">
        <v>1089</v>
      </c>
      <c r="H239" s="20" t="s">
        <v>523</v>
      </c>
      <c r="I239" s="20" t="s">
        <v>266</v>
      </c>
      <c r="J239" s="20" t="s">
        <v>267</v>
      </c>
      <c r="K239" s="20" t="s">
        <v>268</v>
      </c>
      <c r="L239" s="20" t="s">
        <v>1090</v>
      </c>
      <c r="M239" s="20" t="s">
        <v>111</v>
      </c>
      <c r="N239" s="20">
        <v>0</v>
      </c>
      <c r="O239" s="33">
        <v>0</v>
      </c>
      <c r="P239" s="20"/>
      <c r="Q239" s="20">
        <v>0</v>
      </c>
      <c r="R239" s="33">
        <v>0</v>
      </c>
      <c r="S239" s="33">
        <v>0</v>
      </c>
      <c r="T239" s="33">
        <v>0</v>
      </c>
      <c r="U239" s="33">
        <v>0</v>
      </c>
      <c r="V239" s="33" t="b">
        <v>0</v>
      </c>
      <c r="W239" s="33"/>
      <c r="X239" s="20"/>
      <c r="Y239" s="20" t="s">
        <v>168</v>
      </c>
      <c r="Z239" s="20" t="s">
        <v>270</v>
      </c>
      <c r="AA239" s="20" t="s">
        <v>148</v>
      </c>
      <c r="AB239" s="20">
        <v>0</v>
      </c>
      <c r="AC239" s="20">
        <v>0</v>
      </c>
      <c r="AD239" s="20">
        <v>0</v>
      </c>
      <c r="AE239" s="20">
        <v>0</v>
      </c>
      <c r="AF239" s="20" t="s">
        <v>122</v>
      </c>
      <c r="AG239" s="20" t="s">
        <v>770</v>
      </c>
      <c r="AH239" s="25">
        <v>41583600</v>
      </c>
      <c r="AI239" s="25">
        <v>42885900</v>
      </c>
      <c r="AJ239" s="25">
        <v>44212800</v>
      </c>
      <c r="AK239" s="25">
        <v>45562000</v>
      </c>
      <c r="AL239" s="25">
        <v>46930900</v>
      </c>
      <c r="AM239" s="25">
        <v>4.5</v>
      </c>
      <c r="AN239" s="25">
        <v>4.5</v>
      </c>
      <c r="AO239" s="25">
        <v>4.5</v>
      </c>
      <c r="AP239" s="25">
        <v>4.5</v>
      </c>
      <c r="AQ239" s="25">
        <v>4.5</v>
      </c>
      <c r="AR239" s="25">
        <v>89</v>
      </c>
      <c r="AS239" s="25">
        <v>89</v>
      </c>
      <c r="AT239" s="25">
        <v>89</v>
      </c>
      <c r="AU239" s="25">
        <v>89</v>
      </c>
      <c r="AV239" s="25">
        <v>89</v>
      </c>
      <c r="AW239" s="25">
        <v>1665423.1800000002</v>
      </c>
      <c r="AX239" s="25">
        <v>1717580.2950000002</v>
      </c>
      <c r="AY239" s="25">
        <v>1770722.6400000001</v>
      </c>
      <c r="AZ239" s="25">
        <v>1824758.1</v>
      </c>
      <c r="BA239" s="25">
        <v>1879582.5450000002</v>
      </c>
      <c r="BB239" s="25">
        <v>1871262</v>
      </c>
      <c r="BC239" s="25">
        <v>1929865.5</v>
      </c>
      <c r="BD239" s="25">
        <v>1989576</v>
      </c>
      <c r="BE239" s="25">
        <v>2050290</v>
      </c>
      <c r="BF239" s="25">
        <v>2111890.5</v>
      </c>
      <c r="BG239" s="20"/>
      <c r="BH239" s="26">
        <v>4.0740264400489599</v>
      </c>
      <c r="BI239" s="26">
        <v>4.0740264400489599</v>
      </c>
      <c r="BJ239" s="26">
        <v>4.0740264400489599</v>
      </c>
      <c r="BK239" s="26">
        <v>4.0740264400489599</v>
      </c>
      <c r="BL239" s="26"/>
      <c r="BM239" s="20"/>
      <c r="BN239" s="60">
        <v>4.0740264400489599</v>
      </c>
      <c r="BO239" s="20"/>
      <c r="BP239" s="20" t="s">
        <v>118</v>
      </c>
      <c r="BQ239" s="20" t="s">
        <v>118</v>
      </c>
      <c r="BR239" s="20" t="s">
        <v>118</v>
      </c>
      <c r="BS239" s="20" t="s">
        <v>118</v>
      </c>
      <c r="BT239" s="20" t="s">
        <v>118</v>
      </c>
      <c r="BU239" s="20" t="s">
        <v>118</v>
      </c>
      <c r="BV239" s="20" t="s">
        <v>118</v>
      </c>
      <c r="BW239" s="20" t="s">
        <v>118</v>
      </c>
      <c r="BX239" s="20" t="s">
        <v>118</v>
      </c>
      <c r="BY239" s="20" t="s">
        <v>118</v>
      </c>
      <c r="BZ239" s="20" t="s">
        <v>118</v>
      </c>
      <c r="CA239" s="20" t="s">
        <v>118</v>
      </c>
      <c r="CB239" s="20" t="s">
        <v>118</v>
      </c>
      <c r="CC239" s="20" t="s">
        <v>118</v>
      </c>
      <c r="CD239" s="20" t="s">
        <v>118</v>
      </c>
      <c r="CE239" s="20" t="s">
        <v>118</v>
      </c>
      <c r="CF239" s="20" t="s">
        <v>118</v>
      </c>
      <c r="CG239" s="20" t="s">
        <v>118</v>
      </c>
      <c r="CH239" s="20" t="s">
        <v>118</v>
      </c>
      <c r="CI239" s="20" t="s">
        <v>118</v>
      </c>
      <c r="CJ239" s="20" t="s">
        <v>118</v>
      </c>
      <c r="CK239" s="20"/>
      <c r="CL239" s="1">
        <v>0</v>
      </c>
      <c r="CM239">
        <v>0</v>
      </c>
      <c r="CN239">
        <v>0</v>
      </c>
      <c r="CO239" s="1">
        <v>0</v>
      </c>
      <c r="CP239" s="1" t="e">
        <v>#N/A</v>
      </c>
      <c r="CQ239" t="e">
        <v>#N/A</v>
      </c>
      <c r="CS239" s="33">
        <v>0</v>
      </c>
    </row>
    <row r="240" spans="1:97">
      <c r="A240" s="20" t="s">
        <v>123</v>
      </c>
      <c r="B240" s="20" t="s">
        <v>123</v>
      </c>
      <c r="C240" s="20" t="s">
        <v>123</v>
      </c>
      <c r="D240" s="20">
        <v>0</v>
      </c>
      <c r="E240" s="21" t="s">
        <v>1081</v>
      </c>
      <c r="F240" s="22" t="s">
        <v>1091</v>
      </c>
      <c r="G240" s="45" t="s">
        <v>1092</v>
      </c>
      <c r="H240" s="20" t="s">
        <v>153</v>
      </c>
      <c r="I240" s="20" t="s">
        <v>266</v>
      </c>
      <c r="J240" s="20" t="s">
        <v>267</v>
      </c>
      <c r="K240" s="20" t="s">
        <v>268</v>
      </c>
      <c r="L240" s="20" t="s">
        <v>1093</v>
      </c>
      <c r="M240" s="20" t="s">
        <v>111</v>
      </c>
      <c r="N240" s="20">
        <v>0</v>
      </c>
      <c r="O240" s="33">
        <v>0</v>
      </c>
      <c r="P240" s="20"/>
      <c r="Q240" s="20">
        <v>0</v>
      </c>
      <c r="R240" s="33">
        <v>0</v>
      </c>
      <c r="S240" s="33" t="e">
        <v>#N/A</v>
      </c>
      <c r="T240" s="33" t="e">
        <v>#N/A</v>
      </c>
      <c r="U240" s="33" t="e">
        <v>#N/A</v>
      </c>
      <c r="V240" s="33" t="e">
        <v>#N/A</v>
      </c>
      <c r="W240" s="33"/>
      <c r="X240" s="20"/>
      <c r="Y240" s="20" t="s">
        <v>168</v>
      </c>
      <c r="Z240" s="20" t="s">
        <v>270</v>
      </c>
      <c r="AA240" s="20" t="s">
        <v>148</v>
      </c>
      <c r="AB240" s="20">
        <v>0</v>
      </c>
      <c r="AC240" s="20">
        <v>0</v>
      </c>
      <c r="AD240" s="20">
        <v>0</v>
      </c>
      <c r="AE240" s="20">
        <v>0</v>
      </c>
      <c r="AF240" s="20">
        <v>0</v>
      </c>
      <c r="AG240" s="20" t="e">
        <v>#N/A</v>
      </c>
      <c r="AH240" s="25" t="s">
        <v>118</v>
      </c>
      <c r="AI240" s="25" t="s">
        <v>118</v>
      </c>
      <c r="AJ240" s="25" t="s">
        <v>118</v>
      </c>
      <c r="AK240" s="25" t="s">
        <v>118</v>
      </c>
      <c r="AL240" s="25" t="s">
        <v>118</v>
      </c>
      <c r="AM240" s="25" t="s">
        <v>118</v>
      </c>
      <c r="AN240" s="25" t="s">
        <v>118</v>
      </c>
      <c r="AO240" s="25" t="s">
        <v>118</v>
      </c>
      <c r="AP240" s="25" t="s">
        <v>118</v>
      </c>
      <c r="AQ240" s="25" t="s">
        <v>118</v>
      </c>
      <c r="AR240" s="25" t="s">
        <v>118</v>
      </c>
      <c r="AS240" s="25" t="s">
        <v>118</v>
      </c>
      <c r="AT240" s="25" t="s">
        <v>118</v>
      </c>
      <c r="AU240" s="25" t="s">
        <v>118</v>
      </c>
      <c r="AV240" s="25" t="s">
        <v>118</v>
      </c>
      <c r="AW240" s="25" t="s">
        <v>118</v>
      </c>
      <c r="AX240" s="25" t="s">
        <v>118</v>
      </c>
      <c r="AY240" s="25" t="s">
        <v>118</v>
      </c>
      <c r="AZ240" s="25" t="s">
        <v>118</v>
      </c>
      <c r="BA240" s="25" t="s">
        <v>118</v>
      </c>
      <c r="BB240" s="25" t="s">
        <v>118</v>
      </c>
      <c r="BC240" s="25" t="s">
        <v>118</v>
      </c>
      <c r="BD240" s="25" t="s">
        <v>118</v>
      </c>
      <c r="BE240" s="25" t="s">
        <v>118</v>
      </c>
      <c r="BF240" s="25" t="s">
        <v>118</v>
      </c>
      <c r="BG240" s="20"/>
      <c r="BH240" s="26" t="s">
        <v>118</v>
      </c>
      <c r="BI240" s="26" t="s">
        <v>118</v>
      </c>
      <c r="BJ240" s="26" t="s">
        <v>118</v>
      </c>
      <c r="BK240" s="26" t="s">
        <v>118</v>
      </c>
      <c r="BL240" s="26"/>
      <c r="BM240" s="20"/>
      <c r="BN240" s="60">
        <v>0</v>
      </c>
      <c r="BO240" s="20"/>
      <c r="BP240" s="20" t="s">
        <v>118</v>
      </c>
      <c r="BQ240" s="20" t="s">
        <v>118</v>
      </c>
      <c r="BR240" s="20" t="s">
        <v>118</v>
      </c>
      <c r="BS240" s="20" t="s">
        <v>118</v>
      </c>
      <c r="BT240" s="20" t="s">
        <v>118</v>
      </c>
      <c r="BU240" s="20" t="s">
        <v>118</v>
      </c>
      <c r="BV240" s="20" t="s">
        <v>118</v>
      </c>
      <c r="BW240" s="20" t="s">
        <v>118</v>
      </c>
      <c r="BX240" s="20" t="s">
        <v>118</v>
      </c>
      <c r="BY240" s="20" t="s">
        <v>118</v>
      </c>
      <c r="BZ240" s="20" t="s">
        <v>118</v>
      </c>
      <c r="CA240" s="20" t="s">
        <v>118</v>
      </c>
      <c r="CB240" s="20" t="s">
        <v>118</v>
      </c>
      <c r="CC240" s="20" t="s">
        <v>118</v>
      </c>
      <c r="CD240" s="20" t="s">
        <v>118</v>
      </c>
      <c r="CE240" s="20" t="s">
        <v>118</v>
      </c>
      <c r="CF240" s="20" t="s">
        <v>118</v>
      </c>
      <c r="CG240" s="20" t="s">
        <v>118</v>
      </c>
      <c r="CH240" s="20" t="s">
        <v>118</v>
      </c>
      <c r="CI240" s="20" t="s">
        <v>118</v>
      </c>
      <c r="CJ240" s="20" t="s">
        <v>118</v>
      </c>
      <c r="CK240" s="20"/>
      <c r="CL240" s="1" t="e">
        <v>#VALUE!</v>
      </c>
      <c r="CM240" t="e">
        <v>#VALUE!</v>
      </c>
      <c r="CN240" t="e">
        <v>#VALUE!</v>
      </c>
      <c r="CO240" s="1" t="e">
        <v>#VALUE!</v>
      </c>
      <c r="CP240" s="1" t="e">
        <v>#VALUE!</v>
      </c>
      <c r="CQ240" t="e">
        <v>#VALUE!</v>
      </c>
      <c r="CS240" s="33">
        <v>0</v>
      </c>
    </row>
    <row r="241" spans="1:97">
      <c r="A241" s="20" t="s">
        <v>123</v>
      </c>
      <c r="B241" s="20" t="s">
        <v>123</v>
      </c>
      <c r="C241" s="20" t="s">
        <v>102</v>
      </c>
      <c r="D241" s="20">
        <v>0</v>
      </c>
      <c r="E241" s="21" t="s">
        <v>1081</v>
      </c>
      <c r="F241" s="22" t="s">
        <v>1094</v>
      </c>
      <c r="G241" s="28" t="s">
        <v>1095</v>
      </c>
      <c r="H241" s="20" t="s">
        <v>118</v>
      </c>
      <c r="I241" s="20" t="s">
        <v>118</v>
      </c>
      <c r="J241" s="20" t="s">
        <v>118</v>
      </c>
      <c r="K241" s="20" t="s">
        <v>118</v>
      </c>
      <c r="L241" s="20" t="s">
        <v>118</v>
      </c>
      <c r="M241" s="20" t="s">
        <v>118</v>
      </c>
      <c r="N241" s="24" t="s">
        <v>118</v>
      </c>
      <c r="O241" s="70" t="s">
        <v>118</v>
      </c>
      <c r="P241" s="24"/>
      <c r="Q241" s="24" t="s">
        <v>118</v>
      </c>
      <c r="R241" s="70" t="s">
        <v>118</v>
      </c>
      <c r="S241" s="33">
        <v>0</v>
      </c>
      <c r="T241" s="33">
        <v>0</v>
      </c>
      <c r="U241" s="33">
        <v>0</v>
      </c>
      <c r="V241" s="33" t="e">
        <v>#VALUE!</v>
      </c>
      <c r="W241" s="33"/>
      <c r="X241" s="24"/>
      <c r="Y241" s="20" t="s">
        <v>118</v>
      </c>
      <c r="Z241" s="20" t="s">
        <v>118</v>
      </c>
      <c r="AA241" s="20" t="s">
        <v>118</v>
      </c>
      <c r="AB241" s="20" t="s">
        <v>118</v>
      </c>
      <c r="AC241" s="20" t="s">
        <v>118</v>
      </c>
      <c r="AD241" s="20">
        <v>0</v>
      </c>
      <c r="AE241" s="20">
        <v>0</v>
      </c>
      <c r="AF241" s="20">
        <v>0</v>
      </c>
      <c r="AG241" s="20" t="s">
        <v>770</v>
      </c>
      <c r="AH241" s="25" t="s">
        <v>118</v>
      </c>
      <c r="AI241" s="25" t="s">
        <v>118</v>
      </c>
      <c r="AJ241" s="25" t="s">
        <v>118</v>
      </c>
      <c r="AK241" s="25" t="s">
        <v>118</v>
      </c>
      <c r="AL241" s="25" t="s">
        <v>118</v>
      </c>
      <c r="AM241" s="25" t="s">
        <v>118</v>
      </c>
      <c r="AN241" s="25" t="s">
        <v>118</v>
      </c>
      <c r="AO241" s="25" t="s">
        <v>118</v>
      </c>
      <c r="AP241" s="25" t="s">
        <v>118</v>
      </c>
      <c r="AQ241" s="25" t="s">
        <v>118</v>
      </c>
      <c r="AR241" s="25" t="s">
        <v>118</v>
      </c>
      <c r="AS241" s="25" t="s">
        <v>118</v>
      </c>
      <c r="AT241" s="25" t="s">
        <v>118</v>
      </c>
      <c r="AU241" s="25" t="s">
        <v>118</v>
      </c>
      <c r="AV241" s="25" t="s">
        <v>118</v>
      </c>
      <c r="AW241" s="25" t="s">
        <v>118</v>
      </c>
      <c r="AX241" s="25" t="s">
        <v>118</v>
      </c>
      <c r="AY241" s="25" t="s">
        <v>118</v>
      </c>
      <c r="AZ241" s="25" t="s">
        <v>118</v>
      </c>
      <c r="BA241" s="25" t="s">
        <v>118</v>
      </c>
      <c r="BB241" s="25" t="s">
        <v>118</v>
      </c>
      <c r="BC241" s="25" t="s">
        <v>118</v>
      </c>
      <c r="BD241" s="25" t="s">
        <v>118</v>
      </c>
      <c r="BE241" s="25" t="s">
        <v>118</v>
      </c>
      <c r="BF241" s="25" t="s">
        <v>118</v>
      </c>
      <c r="BG241" s="20"/>
      <c r="BH241" s="26" t="s">
        <v>118</v>
      </c>
      <c r="BI241" s="26" t="s">
        <v>118</v>
      </c>
      <c r="BJ241" s="26" t="s">
        <v>118</v>
      </c>
      <c r="BK241" s="26" t="s">
        <v>118</v>
      </c>
      <c r="BL241" s="26"/>
      <c r="BM241" s="20"/>
      <c r="BN241" s="60">
        <v>0</v>
      </c>
      <c r="BO241" s="20"/>
      <c r="BP241" s="20">
        <v>3.5</v>
      </c>
      <c r="BQ241" s="20">
        <v>6</v>
      </c>
      <c r="BR241" s="20">
        <v>0</v>
      </c>
      <c r="BS241" s="20">
        <v>1</v>
      </c>
      <c r="BT241" s="20">
        <v>4</v>
      </c>
      <c r="BU241" s="20">
        <v>0</v>
      </c>
      <c r="BV241" s="20">
        <v>0</v>
      </c>
      <c r="BW241" s="20">
        <v>0</v>
      </c>
      <c r="BX241" s="20">
        <v>0</v>
      </c>
      <c r="BY241" s="20">
        <v>0</v>
      </c>
      <c r="BZ241" s="20">
        <v>0</v>
      </c>
      <c r="CA241" s="20" t="s">
        <v>118</v>
      </c>
      <c r="CB241" s="20">
        <v>0</v>
      </c>
      <c r="CC241" s="20">
        <v>0</v>
      </c>
      <c r="CD241" s="20">
        <v>0</v>
      </c>
      <c r="CE241" s="20">
        <v>0</v>
      </c>
      <c r="CF241" s="20">
        <v>0</v>
      </c>
      <c r="CG241" s="20">
        <v>0</v>
      </c>
      <c r="CH241" s="20">
        <v>0</v>
      </c>
      <c r="CI241" s="20">
        <v>0</v>
      </c>
      <c r="CJ241" s="20">
        <v>0</v>
      </c>
      <c r="CK241" s="20"/>
      <c r="CL241" s="1" t="e">
        <v>#VALUE!</v>
      </c>
      <c r="CM241" t="e">
        <v>#VALUE!</v>
      </c>
      <c r="CN241" t="e">
        <v>#VALUE!</v>
      </c>
      <c r="CO241" s="1" t="e">
        <v>#VALUE!</v>
      </c>
      <c r="CP241" s="1" t="e">
        <v>#VALUE!</v>
      </c>
      <c r="CQ241" t="e">
        <v>#VALUE!</v>
      </c>
      <c r="CS241" s="33" t="s">
        <v>1558</v>
      </c>
    </row>
    <row r="242" spans="1:97">
      <c r="A242" s="20" t="s">
        <v>123</v>
      </c>
      <c r="B242" s="20" t="s">
        <v>123</v>
      </c>
      <c r="C242" s="20" t="s">
        <v>123</v>
      </c>
      <c r="D242" s="20">
        <v>0</v>
      </c>
      <c r="E242" s="21" t="s">
        <v>1072</v>
      </c>
      <c r="F242" s="22" t="s">
        <v>1096</v>
      </c>
      <c r="G242" s="27" t="s">
        <v>1097</v>
      </c>
      <c r="H242" s="20" t="s">
        <v>118</v>
      </c>
      <c r="I242" s="20" t="s">
        <v>118</v>
      </c>
      <c r="J242" s="20" t="s">
        <v>118</v>
      </c>
      <c r="K242" s="20" t="s">
        <v>118</v>
      </c>
      <c r="L242" s="20" t="s">
        <v>118</v>
      </c>
      <c r="M242" s="20" t="s">
        <v>118</v>
      </c>
      <c r="N242" s="24" t="s">
        <v>118</v>
      </c>
      <c r="O242" s="70" t="s">
        <v>118</v>
      </c>
      <c r="P242" s="24"/>
      <c r="Q242" s="24" t="s">
        <v>118</v>
      </c>
      <c r="R242" s="70" t="s">
        <v>118</v>
      </c>
      <c r="S242" s="33">
        <v>0</v>
      </c>
      <c r="T242" s="33">
        <v>0</v>
      </c>
      <c r="U242" s="33">
        <v>0</v>
      </c>
      <c r="V242" s="33" t="e">
        <v>#VALUE!</v>
      </c>
      <c r="W242" s="33"/>
      <c r="X242" s="24"/>
      <c r="Y242" s="20" t="s">
        <v>118</v>
      </c>
      <c r="Z242" s="20" t="s">
        <v>118</v>
      </c>
      <c r="AA242" s="20" t="s">
        <v>118</v>
      </c>
      <c r="AB242" s="20" t="s">
        <v>118</v>
      </c>
      <c r="AC242" s="20" t="s">
        <v>118</v>
      </c>
      <c r="AD242" s="20">
        <v>0</v>
      </c>
      <c r="AE242" s="20">
        <v>0</v>
      </c>
      <c r="AF242" s="20">
        <v>0</v>
      </c>
      <c r="AG242" s="20" t="e">
        <v>#N/A</v>
      </c>
      <c r="AH242" s="25" t="s">
        <v>118</v>
      </c>
      <c r="AI242" s="25" t="s">
        <v>118</v>
      </c>
      <c r="AJ242" s="25" t="s">
        <v>118</v>
      </c>
      <c r="AK242" s="25" t="s">
        <v>118</v>
      </c>
      <c r="AL242" s="25" t="s">
        <v>118</v>
      </c>
      <c r="AM242" s="25" t="s">
        <v>118</v>
      </c>
      <c r="AN242" s="25" t="s">
        <v>118</v>
      </c>
      <c r="AO242" s="25" t="s">
        <v>118</v>
      </c>
      <c r="AP242" s="25" t="s">
        <v>118</v>
      </c>
      <c r="AQ242" s="25" t="s">
        <v>118</v>
      </c>
      <c r="AR242" s="25" t="s">
        <v>118</v>
      </c>
      <c r="AS242" s="25" t="s">
        <v>118</v>
      </c>
      <c r="AT242" s="25" t="s">
        <v>118</v>
      </c>
      <c r="AU242" s="25" t="s">
        <v>118</v>
      </c>
      <c r="AV242" s="25" t="s">
        <v>118</v>
      </c>
      <c r="AW242" s="25" t="s">
        <v>118</v>
      </c>
      <c r="AX242" s="25" t="s">
        <v>118</v>
      </c>
      <c r="AY242" s="25" t="s">
        <v>118</v>
      </c>
      <c r="AZ242" s="25" t="s">
        <v>118</v>
      </c>
      <c r="BA242" s="25" t="s">
        <v>118</v>
      </c>
      <c r="BB242" s="25" t="s">
        <v>118</v>
      </c>
      <c r="BC242" s="25" t="s">
        <v>118</v>
      </c>
      <c r="BD242" s="25" t="s">
        <v>118</v>
      </c>
      <c r="BE242" s="25" t="s">
        <v>118</v>
      </c>
      <c r="BF242" s="25" t="s">
        <v>118</v>
      </c>
      <c r="BG242" s="20"/>
      <c r="BH242" s="26" t="s">
        <v>118</v>
      </c>
      <c r="BI242" s="26" t="s">
        <v>118</v>
      </c>
      <c r="BJ242" s="26" t="s">
        <v>118</v>
      </c>
      <c r="BK242" s="26" t="s">
        <v>118</v>
      </c>
      <c r="BL242" s="26"/>
      <c r="BM242" s="20"/>
      <c r="BN242" s="60">
        <v>0</v>
      </c>
      <c r="BO242" s="20"/>
      <c r="BP242" s="20" t="s">
        <v>118</v>
      </c>
      <c r="BQ242" s="20" t="s">
        <v>118</v>
      </c>
      <c r="BR242" s="20" t="s">
        <v>118</v>
      </c>
      <c r="BS242" s="20" t="s">
        <v>118</v>
      </c>
      <c r="BT242" s="20" t="s">
        <v>118</v>
      </c>
      <c r="BU242" s="20" t="s">
        <v>118</v>
      </c>
      <c r="BV242" s="20" t="s">
        <v>118</v>
      </c>
      <c r="BW242" s="20" t="s">
        <v>118</v>
      </c>
      <c r="BX242" s="20" t="s">
        <v>118</v>
      </c>
      <c r="BY242" s="20" t="s">
        <v>118</v>
      </c>
      <c r="BZ242" s="20" t="s">
        <v>118</v>
      </c>
      <c r="CA242" s="20" t="s">
        <v>118</v>
      </c>
      <c r="CB242" s="20" t="s">
        <v>118</v>
      </c>
      <c r="CC242" s="20" t="s">
        <v>118</v>
      </c>
      <c r="CD242" s="20" t="s">
        <v>118</v>
      </c>
      <c r="CE242" s="20" t="s">
        <v>118</v>
      </c>
      <c r="CF242" s="20" t="s">
        <v>118</v>
      </c>
      <c r="CG242" s="20" t="s">
        <v>118</v>
      </c>
      <c r="CH242" s="20" t="s">
        <v>118</v>
      </c>
      <c r="CI242" s="20" t="s">
        <v>118</v>
      </c>
      <c r="CJ242" s="20" t="s">
        <v>118</v>
      </c>
      <c r="CK242" s="20"/>
      <c r="CL242" s="1" t="e">
        <v>#VALUE!</v>
      </c>
      <c r="CM242" t="e">
        <v>#VALUE!</v>
      </c>
      <c r="CN242" t="e">
        <v>#VALUE!</v>
      </c>
      <c r="CO242" s="1" t="e">
        <v>#VALUE!</v>
      </c>
      <c r="CP242" s="1" t="e">
        <v>#VALUE!</v>
      </c>
      <c r="CQ242" t="e">
        <v>#VALUE!</v>
      </c>
      <c r="CS242" s="33">
        <v>0</v>
      </c>
    </row>
    <row r="243" spans="1:97">
      <c r="A243" s="20" t="s">
        <v>123</v>
      </c>
      <c r="B243" s="20" t="s">
        <v>123</v>
      </c>
      <c r="C243" s="20" t="s">
        <v>102</v>
      </c>
      <c r="D243" s="20">
        <v>0</v>
      </c>
      <c r="E243" s="21" t="s">
        <v>1072</v>
      </c>
      <c r="F243" s="22" t="s">
        <v>1098</v>
      </c>
      <c r="G243" s="27" t="s">
        <v>1099</v>
      </c>
      <c r="H243" s="20" t="s">
        <v>118</v>
      </c>
      <c r="I243" s="20" t="s">
        <v>118</v>
      </c>
      <c r="J243" s="20" t="s">
        <v>118</v>
      </c>
      <c r="K243" s="20" t="s">
        <v>118</v>
      </c>
      <c r="L243" s="20" t="s">
        <v>118</v>
      </c>
      <c r="M243" s="20" t="s">
        <v>118</v>
      </c>
      <c r="N243" s="24" t="s">
        <v>118</v>
      </c>
      <c r="O243" s="70" t="s">
        <v>118</v>
      </c>
      <c r="P243" s="24"/>
      <c r="Q243" s="24" t="s">
        <v>118</v>
      </c>
      <c r="R243" s="70" t="s">
        <v>118</v>
      </c>
      <c r="S243" s="33">
        <v>0</v>
      </c>
      <c r="T243" s="33">
        <v>0</v>
      </c>
      <c r="U243" s="33">
        <v>0</v>
      </c>
      <c r="V243" s="33" t="e">
        <v>#VALUE!</v>
      </c>
      <c r="W243" s="33"/>
      <c r="X243" s="24"/>
      <c r="Y243" s="20" t="s">
        <v>118</v>
      </c>
      <c r="Z243" s="20" t="s">
        <v>118</v>
      </c>
      <c r="AA243" s="20" t="s">
        <v>118</v>
      </c>
      <c r="AB243" s="20" t="s">
        <v>118</v>
      </c>
      <c r="AC243" s="20" t="s">
        <v>118</v>
      </c>
      <c r="AD243" s="20">
        <v>0</v>
      </c>
      <c r="AE243" s="20">
        <v>0</v>
      </c>
      <c r="AF243" s="20">
        <v>0</v>
      </c>
      <c r="AG243" s="20" t="e">
        <v>#N/A</v>
      </c>
      <c r="AH243" s="25" t="s">
        <v>118</v>
      </c>
      <c r="AI243" s="25" t="s">
        <v>118</v>
      </c>
      <c r="AJ243" s="25" t="s">
        <v>118</v>
      </c>
      <c r="AK243" s="25" t="s">
        <v>118</v>
      </c>
      <c r="AL243" s="25" t="s">
        <v>118</v>
      </c>
      <c r="AM243" s="25" t="s">
        <v>118</v>
      </c>
      <c r="AN243" s="25" t="s">
        <v>118</v>
      </c>
      <c r="AO243" s="25" t="s">
        <v>118</v>
      </c>
      <c r="AP243" s="25" t="s">
        <v>118</v>
      </c>
      <c r="AQ243" s="25" t="s">
        <v>118</v>
      </c>
      <c r="AR243" s="25" t="s">
        <v>118</v>
      </c>
      <c r="AS243" s="25" t="s">
        <v>118</v>
      </c>
      <c r="AT243" s="25" t="s">
        <v>118</v>
      </c>
      <c r="AU243" s="25" t="s">
        <v>118</v>
      </c>
      <c r="AV243" s="25" t="s">
        <v>118</v>
      </c>
      <c r="AW243" s="25" t="s">
        <v>118</v>
      </c>
      <c r="AX243" s="25" t="s">
        <v>118</v>
      </c>
      <c r="AY243" s="25" t="s">
        <v>118</v>
      </c>
      <c r="AZ243" s="25" t="s">
        <v>118</v>
      </c>
      <c r="BA243" s="25" t="s">
        <v>118</v>
      </c>
      <c r="BB243" s="25" t="s">
        <v>118</v>
      </c>
      <c r="BC243" s="25" t="s">
        <v>118</v>
      </c>
      <c r="BD243" s="25" t="s">
        <v>118</v>
      </c>
      <c r="BE243" s="25" t="s">
        <v>118</v>
      </c>
      <c r="BF243" s="25" t="s">
        <v>118</v>
      </c>
      <c r="BG243" s="20"/>
      <c r="BH243" s="26" t="s">
        <v>118</v>
      </c>
      <c r="BI243" s="26" t="s">
        <v>118</v>
      </c>
      <c r="BJ243" s="26" t="s">
        <v>118</v>
      </c>
      <c r="BK243" s="26" t="s">
        <v>118</v>
      </c>
      <c r="BL243" s="26"/>
      <c r="BM243" s="20"/>
      <c r="BN243" s="60">
        <v>0</v>
      </c>
      <c r="BO243" s="20"/>
      <c r="BP243" s="20">
        <v>0</v>
      </c>
      <c r="BQ243" s="20">
        <v>0</v>
      </c>
      <c r="BR243" s="20">
        <v>0</v>
      </c>
      <c r="BS243" s="20">
        <v>0</v>
      </c>
      <c r="BT243" s="20">
        <v>0</v>
      </c>
      <c r="BU243" s="20">
        <v>0</v>
      </c>
      <c r="BV243" s="20">
        <v>0</v>
      </c>
      <c r="BW243" s="20">
        <v>0</v>
      </c>
      <c r="BX243" s="20">
        <v>0</v>
      </c>
      <c r="BY243" s="20">
        <v>0</v>
      </c>
      <c r="BZ243" s="20">
        <v>0</v>
      </c>
      <c r="CA243" s="20" t="s">
        <v>118</v>
      </c>
      <c r="CB243" s="20">
        <v>0</v>
      </c>
      <c r="CC243" s="20">
        <v>0</v>
      </c>
      <c r="CD243" s="20">
        <v>0</v>
      </c>
      <c r="CE243" s="20">
        <v>0</v>
      </c>
      <c r="CF243" s="20">
        <v>0</v>
      </c>
      <c r="CG243" s="20">
        <v>0</v>
      </c>
      <c r="CH243" s="20">
        <v>0</v>
      </c>
      <c r="CI243" s="20">
        <v>0</v>
      </c>
      <c r="CJ243" s="20">
        <v>0</v>
      </c>
      <c r="CK243" s="20"/>
      <c r="CL243" s="1" t="e">
        <v>#VALUE!</v>
      </c>
      <c r="CM243" t="e">
        <v>#VALUE!</v>
      </c>
      <c r="CN243" t="e">
        <v>#VALUE!</v>
      </c>
      <c r="CO243" s="1" t="e">
        <v>#VALUE!</v>
      </c>
      <c r="CP243" s="1" t="e">
        <v>#VALUE!</v>
      </c>
      <c r="CQ243" t="e">
        <v>#VALUE!</v>
      </c>
      <c r="CS243" s="33" t="s">
        <v>1548</v>
      </c>
    </row>
    <row r="244" spans="1:97">
      <c r="A244" s="20" t="s">
        <v>123</v>
      </c>
      <c r="B244" s="20" t="s">
        <v>123</v>
      </c>
      <c r="C244" s="20" t="s">
        <v>123</v>
      </c>
      <c r="D244" s="20">
        <v>0</v>
      </c>
      <c r="E244" s="21" t="s">
        <v>1072</v>
      </c>
      <c r="F244" s="22" t="s">
        <v>1100</v>
      </c>
      <c r="G244" s="28" t="s">
        <v>1101</v>
      </c>
      <c r="H244" s="20" t="s">
        <v>118</v>
      </c>
      <c r="I244" s="20" t="s">
        <v>118</v>
      </c>
      <c r="J244" s="20" t="s">
        <v>118</v>
      </c>
      <c r="K244" s="20" t="s">
        <v>118</v>
      </c>
      <c r="L244" s="20" t="s">
        <v>118</v>
      </c>
      <c r="M244" s="20" t="s">
        <v>118</v>
      </c>
      <c r="N244" s="24" t="s">
        <v>118</v>
      </c>
      <c r="O244" s="70" t="s">
        <v>118</v>
      </c>
      <c r="P244" s="24"/>
      <c r="Q244" s="24" t="s">
        <v>118</v>
      </c>
      <c r="R244" s="70" t="s">
        <v>118</v>
      </c>
      <c r="S244" s="33">
        <v>0</v>
      </c>
      <c r="T244" s="33">
        <v>0</v>
      </c>
      <c r="U244" s="33">
        <v>0</v>
      </c>
      <c r="V244" s="33" t="e">
        <v>#VALUE!</v>
      </c>
      <c r="W244" s="33"/>
      <c r="X244" s="24"/>
      <c r="Y244" s="20" t="s">
        <v>118</v>
      </c>
      <c r="Z244" s="20" t="s">
        <v>118</v>
      </c>
      <c r="AA244" s="20" t="s">
        <v>118</v>
      </c>
      <c r="AB244" s="20" t="s">
        <v>118</v>
      </c>
      <c r="AC244" s="20" t="s">
        <v>118</v>
      </c>
      <c r="AD244" s="20">
        <v>0</v>
      </c>
      <c r="AE244" s="20">
        <v>0</v>
      </c>
      <c r="AF244" s="20">
        <v>0</v>
      </c>
      <c r="AG244" s="20" t="e">
        <v>#N/A</v>
      </c>
      <c r="AH244" s="25" t="s">
        <v>118</v>
      </c>
      <c r="AI244" s="25" t="s">
        <v>118</v>
      </c>
      <c r="AJ244" s="25" t="s">
        <v>118</v>
      </c>
      <c r="AK244" s="25" t="s">
        <v>118</v>
      </c>
      <c r="AL244" s="25" t="s">
        <v>118</v>
      </c>
      <c r="AM244" s="25" t="s">
        <v>118</v>
      </c>
      <c r="AN244" s="25" t="s">
        <v>118</v>
      </c>
      <c r="AO244" s="25" t="s">
        <v>118</v>
      </c>
      <c r="AP244" s="25" t="s">
        <v>118</v>
      </c>
      <c r="AQ244" s="25" t="s">
        <v>118</v>
      </c>
      <c r="AR244" s="25" t="s">
        <v>118</v>
      </c>
      <c r="AS244" s="25" t="s">
        <v>118</v>
      </c>
      <c r="AT244" s="25" t="s">
        <v>118</v>
      </c>
      <c r="AU244" s="25" t="s">
        <v>118</v>
      </c>
      <c r="AV244" s="25" t="s">
        <v>118</v>
      </c>
      <c r="AW244" s="25" t="s">
        <v>118</v>
      </c>
      <c r="AX244" s="25" t="s">
        <v>118</v>
      </c>
      <c r="AY244" s="25" t="s">
        <v>118</v>
      </c>
      <c r="AZ244" s="25" t="s">
        <v>118</v>
      </c>
      <c r="BA244" s="25" t="s">
        <v>118</v>
      </c>
      <c r="BB244" s="25" t="s">
        <v>118</v>
      </c>
      <c r="BC244" s="25" t="s">
        <v>118</v>
      </c>
      <c r="BD244" s="25" t="s">
        <v>118</v>
      </c>
      <c r="BE244" s="25" t="s">
        <v>118</v>
      </c>
      <c r="BF244" s="25" t="s">
        <v>118</v>
      </c>
      <c r="BG244" s="20"/>
      <c r="BH244" s="26" t="s">
        <v>118</v>
      </c>
      <c r="BI244" s="26" t="s">
        <v>118</v>
      </c>
      <c r="BJ244" s="26" t="s">
        <v>118</v>
      </c>
      <c r="BK244" s="26" t="s">
        <v>118</v>
      </c>
      <c r="BL244" s="26"/>
      <c r="BM244" s="20"/>
      <c r="BN244" s="60">
        <v>0</v>
      </c>
      <c r="BO244" s="20"/>
      <c r="BP244" s="20" t="s">
        <v>118</v>
      </c>
      <c r="BQ244" s="20" t="s">
        <v>118</v>
      </c>
      <c r="BR244" s="20" t="s">
        <v>118</v>
      </c>
      <c r="BS244" s="20" t="s">
        <v>118</v>
      </c>
      <c r="BT244" s="20" t="s">
        <v>118</v>
      </c>
      <c r="BU244" s="20" t="s">
        <v>118</v>
      </c>
      <c r="BV244" s="20" t="s">
        <v>118</v>
      </c>
      <c r="BW244" s="20" t="s">
        <v>118</v>
      </c>
      <c r="BX244" s="20" t="s">
        <v>118</v>
      </c>
      <c r="BY244" s="20" t="s">
        <v>118</v>
      </c>
      <c r="BZ244" s="20" t="s">
        <v>118</v>
      </c>
      <c r="CA244" s="20" t="s">
        <v>118</v>
      </c>
      <c r="CB244" s="20" t="s">
        <v>118</v>
      </c>
      <c r="CC244" s="20" t="s">
        <v>118</v>
      </c>
      <c r="CD244" s="20" t="s">
        <v>118</v>
      </c>
      <c r="CE244" s="20" t="s">
        <v>118</v>
      </c>
      <c r="CF244" s="20" t="s">
        <v>118</v>
      </c>
      <c r="CG244" s="20" t="s">
        <v>118</v>
      </c>
      <c r="CH244" s="20" t="s">
        <v>118</v>
      </c>
      <c r="CI244" s="20" t="s">
        <v>118</v>
      </c>
      <c r="CJ244" s="20" t="s">
        <v>118</v>
      </c>
      <c r="CK244" s="20"/>
      <c r="CL244" s="1" t="e">
        <v>#VALUE!</v>
      </c>
      <c r="CM244" t="e">
        <v>#VALUE!</v>
      </c>
      <c r="CN244" t="e">
        <v>#VALUE!</v>
      </c>
      <c r="CO244" s="1" t="e">
        <v>#VALUE!</v>
      </c>
      <c r="CP244" s="1" t="e">
        <v>#VALUE!</v>
      </c>
      <c r="CQ244" t="e">
        <v>#VALUE!</v>
      </c>
      <c r="CS244" s="33">
        <v>0</v>
      </c>
    </row>
    <row r="245" spans="1:97">
      <c r="A245" s="20" t="s">
        <v>123</v>
      </c>
      <c r="B245" s="20" t="s">
        <v>123</v>
      </c>
      <c r="C245" s="20" t="s">
        <v>123</v>
      </c>
      <c r="D245" s="20">
        <v>0</v>
      </c>
      <c r="E245" s="21" t="s">
        <v>1072</v>
      </c>
      <c r="F245" s="22" t="s">
        <v>1102</v>
      </c>
      <c r="G245" s="28" t="s">
        <v>1103</v>
      </c>
      <c r="H245" s="20" t="s">
        <v>118</v>
      </c>
      <c r="I245" s="20" t="s">
        <v>118</v>
      </c>
      <c r="J245" s="20" t="s">
        <v>118</v>
      </c>
      <c r="K245" s="20" t="s">
        <v>118</v>
      </c>
      <c r="L245" s="20" t="s">
        <v>118</v>
      </c>
      <c r="M245" s="20" t="s">
        <v>118</v>
      </c>
      <c r="N245" s="24" t="s">
        <v>118</v>
      </c>
      <c r="O245" s="70" t="s">
        <v>118</v>
      </c>
      <c r="P245" s="24"/>
      <c r="Q245" s="24" t="s">
        <v>118</v>
      </c>
      <c r="R245" s="70" t="s">
        <v>118</v>
      </c>
      <c r="S245" s="33">
        <v>0</v>
      </c>
      <c r="T245" s="33">
        <v>0</v>
      </c>
      <c r="U245" s="33">
        <v>0</v>
      </c>
      <c r="V245" s="33" t="e">
        <v>#VALUE!</v>
      </c>
      <c r="W245" s="33"/>
      <c r="X245" s="24"/>
      <c r="Y245" s="20" t="s">
        <v>118</v>
      </c>
      <c r="Z245" s="20" t="s">
        <v>118</v>
      </c>
      <c r="AA245" s="20" t="s">
        <v>118</v>
      </c>
      <c r="AB245" s="20" t="s">
        <v>118</v>
      </c>
      <c r="AC245" s="20" t="s">
        <v>118</v>
      </c>
      <c r="AD245" s="20">
        <v>0</v>
      </c>
      <c r="AE245" s="20">
        <v>0</v>
      </c>
      <c r="AF245" s="20">
        <v>0</v>
      </c>
      <c r="AG245" s="20" t="e">
        <v>#N/A</v>
      </c>
      <c r="AH245" s="25" t="s">
        <v>118</v>
      </c>
      <c r="AI245" s="25" t="s">
        <v>118</v>
      </c>
      <c r="AJ245" s="25" t="s">
        <v>118</v>
      </c>
      <c r="AK245" s="25" t="s">
        <v>118</v>
      </c>
      <c r="AL245" s="25" t="s">
        <v>118</v>
      </c>
      <c r="AM245" s="25" t="s">
        <v>118</v>
      </c>
      <c r="AN245" s="25" t="s">
        <v>118</v>
      </c>
      <c r="AO245" s="25" t="s">
        <v>118</v>
      </c>
      <c r="AP245" s="25" t="s">
        <v>118</v>
      </c>
      <c r="AQ245" s="25" t="s">
        <v>118</v>
      </c>
      <c r="AR245" s="25" t="s">
        <v>118</v>
      </c>
      <c r="AS245" s="25" t="s">
        <v>118</v>
      </c>
      <c r="AT245" s="25" t="s">
        <v>118</v>
      </c>
      <c r="AU245" s="25" t="s">
        <v>118</v>
      </c>
      <c r="AV245" s="25" t="s">
        <v>118</v>
      </c>
      <c r="AW245" s="25" t="s">
        <v>118</v>
      </c>
      <c r="AX245" s="25" t="s">
        <v>118</v>
      </c>
      <c r="AY245" s="25" t="s">
        <v>118</v>
      </c>
      <c r="AZ245" s="25" t="s">
        <v>118</v>
      </c>
      <c r="BA245" s="25" t="s">
        <v>118</v>
      </c>
      <c r="BB245" s="25" t="s">
        <v>118</v>
      </c>
      <c r="BC245" s="25" t="s">
        <v>118</v>
      </c>
      <c r="BD245" s="25" t="s">
        <v>118</v>
      </c>
      <c r="BE245" s="25" t="s">
        <v>118</v>
      </c>
      <c r="BF245" s="25" t="s">
        <v>118</v>
      </c>
      <c r="BG245" s="20"/>
      <c r="BH245" s="26" t="s">
        <v>118</v>
      </c>
      <c r="BI245" s="26" t="s">
        <v>118</v>
      </c>
      <c r="BJ245" s="26" t="s">
        <v>118</v>
      </c>
      <c r="BK245" s="26" t="s">
        <v>118</v>
      </c>
      <c r="BL245" s="26"/>
      <c r="BM245" s="20"/>
      <c r="BN245" s="60">
        <v>0</v>
      </c>
      <c r="BO245" s="20"/>
      <c r="BP245" s="20" t="s">
        <v>118</v>
      </c>
      <c r="BQ245" s="20" t="s">
        <v>118</v>
      </c>
      <c r="BR245" s="20" t="s">
        <v>118</v>
      </c>
      <c r="BS245" s="20" t="s">
        <v>118</v>
      </c>
      <c r="BT245" s="20" t="s">
        <v>118</v>
      </c>
      <c r="BU245" s="20" t="s">
        <v>118</v>
      </c>
      <c r="BV245" s="20" t="s">
        <v>118</v>
      </c>
      <c r="BW245" s="20" t="s">
        <v>118</v>
      </c>
      <c r="BX245" s="20" t="s">
        <v>118</v>
      </c>
      <c r="BY245" s="20" t="s">
        <v>118</v>
      </c>
      <c r="BZ245" s="20" t="s">
        <v>118</v>
      </c>
      <c r="CA245" s="20" t="s">
        <v>118</v>
      </c>
      <c r="CB245" s="20" t="s">
        <v>118</v>
      </c>
      <c r="CC245" s="20" t="s">
        <v>118</v>
      </c>
      <c r="CD245" s="20" t="s">
        <v>118</v>
      </c>
      <c r="CE245" s="20" t="s">
        <v>118</v>
      </c>
      <c r="CF245" s="20" t="s">
        <v>118</v>
      </c>
      <c r="CG245" s="20" t="s">
        <v>118</v>
      </c>
      <c r="CH245" s="20" t="s">
        <v>118</v>
      </c>
      <c r="CI245" s="20" t="s">
        <v>118</v>
      </c>
      <c r="CJ245" s="20" t="s">
        <v>118</v>
      </c>
      <c r="CK245" s="20"/>
      <c r="CL245" s="1" t="e">
        <v>#VALUE!</v>
      </c>
      <c r="CM245" t="e">
        <v>#VALUE!</v>
      </c>
      <c r="CN245" t="e">
        <v>#VALUE!</v>
      </c>
      <c r="CO245" s="1" t="e">
        <v>#VALUE!</v>
      </c>
      <c r="CP245" s="1" t="e">
        <v>#VALUE!</v>
      </c>
      <c r="CQ245" t="e">
        <v>#VALUE!</v>
      </c>
      <c r="CS245" s="33" t="s">
        <v>1559</v>
      </c>
    </row>
    <row r="246" spans="1:97">
      <c r="A246" s="20" t="s">
        <v>123</v>
      </c>
      <c r="B246" s="20" t="s">
        <v>123</v>
      </c>
      <c r="C246" s="20" t="s">
        <v>123</v>
      </c>
      <c r="D246" s="20">
        <v>0</v>
      </c>
      <c r="E246" s="21" t="s">
        <v>1072</v>
      </c>
      <c r="F246" s="22" t="s">
        <v>1104</v>
      </c>
      <c r="G246" s="28" t="s">
        <v>1105</v>
      </c>
      <c r="H246" s="20" t="s">
        <v>118</v>
      </c>
      <c r="I246" s="20" t="s">
        <v>118</v>
      </c>
      <c r="J246" s="20" t="s">
        <v>118</v>
      </c>
      <c r="K246" s="20" t="s">
        <v>118</v>
      </c>
      <c r="L246" s="20" t="s">
        <v>118</v>
      </c>
      <c r="M246" s="20" t="s">
        <v>118</v>
      </c>
      <c r="N246" s="24" t="s">
        <v>118</v>
      </c>
      <c r="O246" s="70" t="s">
        <v>118</v>
      </c>
      <c r="P246" s="24"/>
      <c r="Q246" s="24" t="s">
        <v>118</v>
      </c>
      <c r="R246" s="70" t="s">
        <v>118</v>
      </c>
      <c r="S246" s="33">
        <v>0</v>
      </c>
      <c r="T246" s="33">
        <v>0</v>
      </c>
      <c r="U246" s="33">
        <v>0</v>
      </c>
      <c r="V246" s="33" t="e">
        <v>#VALUE!</v>
      </c>
      <c r="W246" s="33"/>
      <c r="X246" s="24"/>
      <c r="Y246" s="20" t="s">
        <v>118</v>
      </c>
      <c r="Z246" s="20" t="s">
        <v>118</v>
      </c>
      <c r="AA246" s="20" t="s">
        <v>118</v>
      </c>
      <c r="AB246" s="20" t="s">
        <v>118</v>
      </c>
      <c r="AC246" s="20" t="s">
        <v>118</v>
      </c>
      <c r="AD246" s="20">
        <v>0</v>
      </c>
      <c r="AE246" s="20">
        <v>0</v>
      </c>
      <c r="AF246" s="20">
        <v>0</v>
      </c>
      <c r="AG246" s="20" t="e">
        <v>#N/A</v>
      </c>
      <c r="AH246" s="25" t="s">
        <v>118</v>
      </c>
      <c r="AI246" s="25" t="s">
        <v>118</v>
      </c>
      <c r="AJ246" s="25" t="s">
        <v>118</v>
      </c>
      <c r="AK246" s="25" t="s">
        <v>118</v>
      </c>
      <c r="AL246" s="25" t="s">
        <v>118</v>
      </c>
      <c r="AM246" s="25" t="s">
        <v>118</v>
      </c>
      <c r="AN246" s="25" t="s">
        <v>118</v>
      </c>
      <c r="AO246" s="25" t="s">
        <v>118</v>
      </c>
      <c r="AP246" s="25" t="s">
        <v>118</v>
      </c>
      <c r="AQ246" s="25" t="s">
        <v>118</v>
      </c>
      <c r="AR246" s="25" t="s">
        <v>118</v>
      </c>
      <c r="AS246" s="25" t="s">
        <v>118</v>
      </c>
      <c r="AT246" s="25" t="s">
        <v>118</v>
      </c>
      <c r="AU246" s="25" t="s">
        <v>118</v>
      </c>
      <c r="AV246" s="25" t="s">
        <v>118</v>
      </c>
      <c r="AW246" s="25" t="s">
        <v>118</v>
      </c>
      <c r="AX246" s="25" t="s">
        <v>118</v>
      </c>
      <c r="AY246" s="25" t="s">
        <v>118</v>
      </c>
      <c r="AZ246" s="25" t="s">
        <v>118</v>
      </c>
      <c r="BA246" s="25" t="s">
        <v>118</v>
      </c>
      <c r="BB246" s="25" t="s">
        <v>118</v>
      </c>
      <c r="BC246" s="25" t="s">
        <v>118</v>
      </c>
      <c r="BD246" s="25" t="s">
        <v>118</v>
      </c>
      <c r="BE246" s="25" t="s">
        <v>118</v>
      </c>
      <c r="BF246" s="25" t="s">
        <v>118</v>
      </c>
      <c r="BG246" s="20"/>
      <c r="BH246" s="26" t="s">
        <v>118</v>
      </c>
      <c r="BI246" s="26" t="s">
        <v>118</v>
      </c>
      <c r="BJ246" s="26" t="s">
        <v>118</v>
      </c>
      <c r="BK246" s="26" t="s">
        <v>118</v>
      </c>
      <c r="BL246" s="26"/>
      <c r="BM246" s="20"/>
      <c r="BN246" s="60">
        <v>0</v>
      </c>
      <c r="BO246" s="20"/>
      <c r="BP246" s="20" t="s">
        <v>118</v>
      </c>
      <c r="BQ246" s="20" t="s">
        <v>118</v>
      </c>
      <c r="BR246" s="20" t="s">
        <v>118</v>
      </c>
      <c r="BS246" s="20" t="s">
        <v>118</v>
      </c>
      <c r="BT246" s="20" t="s">
        <v>118</v>
      </c>
      <c r="BU246" s="20" t="s">
        <v>118</v>
      </c>
      <c r="BV246" s="20" t="s">
        <v>118</v>
      </c>
      <c r="BW246" s="20" t="s">
        <v>118</v>
      </c>
      <c r="BX246" s="20" t="s">
        <v>118</v>
      </c>
      <c r="BY246" s="20" t="s">
        <v>118</v>
      </c>
      <c r="BZ246" s="20" t="s">
        <v>118</v>
      </c>
      <c r="CA246" s="20" t="s">
        <v>118</v>
      </c>
      <c r="CB246" s="20" t="s">
        <v>118</v>
      </c>
      <c r="CC246" s="20" t="s">
        <v>118</v>
      </c>
      <c r="CD246" s="20" t="s">
        <v>118</v>
      </c>
      <c r="CE246" s="20" t="s">
        <v>118</v>
      </c>
      <c r="CF246" s="20" t="s">
        <v>118</v>
      </c>
      <c r="CG246" s="20" t="s">
        <v>118</v>
      </c>
      <c r="CH246" s="20" t="s">
        <v>118</v>
      </c>
      <c r="CI246" s="20" t="s">
        <v>118</v>
      </c>
      <c r="CJ246" s="20" t="s">
        <v>118</v>
      </c>
      <c r="CK246" s="20"/>
      <c r="CL246" s="1" t="e">
        <v>#VALUE!</v>
      </c>
      <c r="CM246" t="e">
        <v>#VALUE!</v>
      </c>
      <c r="CN246" t="e">
        <v>#VALUE!</v>
      </c>
      <c r="CO246" s="1" t="e">
        <v>#VALUE!</v>
      </c>
      <c r="CP246" s="1" t="e">
        <v>#VALUE!</v>
      </c>
      <c r="CQ246" t="e">
        <v>#VALUE!</v>
      </c>
      <c r="CS246" s="33" t="s">
        <v>1546</v>
      </c>
    </row>
    <row r="247" spans="1:97">
      <c r="A247" s="20" t="s">
        <v>123</v>
      </c>
      <c r="B247" s="20" t="s">
        <v>123</v>
      </c>
      <c r="C247" s="20" t="s">
        <v>123</v>
      </c>
      <c r="D247" s="20">
        <v>0</v>
      </c>
      <c r="E247" s="21" t="s">
        <v>1072</v>
      </c>
      <c r="F247" s="22" t="s">
        <v>1106</v>
      </c>
      <c r="G247" s="27" t="s">
        <v>1107</v>
      </c>
      <c r="H247" s="20" t="s">
        <v>118</v>
      </c>
      <c r="I247" s="20" t="s">
        <v>118</v>
      </c>
      <c r="J247" s="20" t="s">
        <v>118</v>
      </c>
      <c r="K247" s="20" t="s">
        <v>118</v>
      </c>
      <c r="L247" s="20" t="s">
        <v>118</v>
      </c>
      <c r="M247" s="20" t="s">
        <v>118</v>
      </c>
      <c r="N247" s="24" t="s">
        <v>118</v>
      </c>
      <c r="O247" s="70" t="s">
        <v>118</v>
      </c>
      <c r="P247" s="24"/>
      <c r="Q247" s="24" t="s">
        <v>118</v>
      </c>
      <c r="R247" s="70" t="s">
        <v>118</v>
      </c>
      <c r="S247" s="33">
        <v>0</v>
      </c>
      <c r="T247" s="33">
        <v>0</v>
      </c>
      <c r="U247" s="33">
        <v>0</v>
      </c>
      <c r="V247" s="33" t="e">
        <v>#VALUE!</v>
      </c>
      <c r="W247" s="33"/>
      <c r="X247" s="24"/>
      <c r="Y247" s="20" t="s">
        <v>118</v>
      </c>
      <c r="Z247" s="20" t="s">
        <v>118</v>
      </c>
      <c r="AA247" s="20" t="s">
        <v>118</v>
      </c>
      <c r="AB247" s="20" t="s">
        <v>118</v>
      </c>
      <c r="AC247" s="20" t="s">
        <v>118</v>
      </c>
      <c r="AD247" s="20">
        <v>0</v>
      </c>
      <c r="AE247" s="20">
        <v>0</v>
      </c>
      <c r="AF247" s="20">
        <v>0</v>
      </c>
      <c r="AG247" s="20" t="e">
        <v>#N/A</v>
      </c>
      <c r="AH247" s="25" t="s">
        <v>118</v>
      </c>
      <c r="AI247" s="25" t="s">
        <v>118</v>
      </c>
      <c r="AJ247" s="25" t="s">
        <v>118</v>
      </c>
      <c r="AK247" s="25" t="s">
        <v>118</v>
      </c>
      <c r="AL247" s="25" t="s">
        <v>118</v>
      </c>
      <c r="AM247" s="25" t="s">
        <v>118</v>
      </c>
      <c r="AN247" s="25" t="s">
        <v>118</v>
      </c>
      <c r="AO247" s="25" t="s">
        <v>118</v>
      </c>
      <c r="AP247" s="25" t="s">
        <v>118</v>
      </c>
      <c r="AQ247" s="25" t="s">
        <v>118</v>
      </c>
      <c r="AR247" s="25" t="s">
        <v>118</v>
      </c>
      <c r="AS247" s="25" t="s">
        <v>118</v>
      </c>
      <c r="AT247" s="25" t="s">
        <v>118</v>
      </c>
      <c r="AU247" s="25" t="s">
        <v>118</v>
      </c>
      <c r="AV247" s="25" t="s">
        <v>118</v>
      </c>
      <c r="AW247" s="25" t="s">
        <v>118</v>
      </c>
      <c r="AX247" s="25" t="s">
        <v>118</v>
      </c>
      <c r="AY247" s="25" t="s">
        <v>118</v>
      </c>
      <c r="AZ247" s="25" t="s">
        <v>118</v>
      </c>
      <c r="BA247" s="25" t="s">
        <v>118</v>
      </c>
      <c r="BB247" s="25" t="s">
        <v>118</v>
      </c>
      <c r="BC247" s="25" t="s">
        <v>118</v>
      </c>
      <c r="BD247" s="25" t="s">
        <v>118</v>
      </c>
      <c r="BE247" s="25" t="s">
        <v>118</v>
      </c>
      <c r="BF247" s="25" t="s">
        <v>118</v>
      </c>
      <c r="BG247" s="20"/>
      <c r="BH247" s="26" t="s">
        <v>118</v>
      </c>
      <c r="BI247" s="26" t="s">
        <v>118</v>
      </c>
      <c r="BJ247" s="26" t="s">
        <v>118</v>
      </c>
      <c r="BK247" s="26" t="s">
        <v>118</v>
      </c>
      <c r="BL247" s="26"/>
      <c r="BM247" s="20"/>
      <c r="BN247" s="60">
        <v>0</v>
      </c>
      <c r="BO247" s="20"/>
      <c r="BP247" s="20" t="s">
        <v>118</v>
      </c>
      <c r="BQ247" s="20" t="s">
        <v>118</v>
      </c>
      <c r="BR247" s="20" t="s">
        <v>118</v>
      </c>
      <c r="BS247" s="20" t="s">
        <v>118</v>
      </c>
      <c r="BT247" s="20" t="s">
        <v>118</v>
      </c>
      <c r="BU247" s="20" t="s">
        <v>118</v>
      </c>
      <c r="BV247" s="20" t="s">
        <v>118</v>
      </c>
      <c r="BW247" s="20" t="s">
        <v>118</v>
      </c>
      <c r="BX247" s="20" t="s">
        <v>118</v>
      </c>
      <c r="BY247" s="20" t="s">
        <v>118</v>
      </c>
      <c r="BZ247" s="20" t="s">
        <v>118</v>
      </c>
      <c r="CA247" s="20" t="s">
        <v>118</v>
      </c>
      <c r="CB247" s="20" t="s">
        <v>118</v>
      </c>
      <c r="CC247" s="20" t="s">
        <v>118</v>
      </c>
      <c r="CD247" s="20" t="s">
        <v>118</v>
      </c>
      <c r="CE247" s="20" t="s">
        <v>118</v>
      </c>
      <c r="CF247" s="20" t="s">
        <v>118</v>
      </c>
      <c r="CG247" s="20" t="s">
        <v>118</v>
      </c>
      <c r="CH247" s="20" t="s">
        <v>118</v>
      </c>
      <c r="CI247" s="20" t="s">
        <v>118</v>
      </c>
      <c r="CJ247" s="20" t="s">
        <v>118</v>
      </c>
      <c r="CK247" s="20"/>
      <c r="CL247" s="1" t="e">
        <v>#VALUE!</v>
      </c>
      <c r="CM247" t="e">
        <v>#VALUE!</v>
      </c>
      <c r="CN247" t="e">
        <v>#VALUE!</v>
      </c>
      <c r="CO247" s="1" t="e">
        <v>#VALUE!</v>
      </c>
      <c r="CP247" s="1" t="e">
        <v>#VALUE!</v>
      </c>
      <c r="CQ247" t="e">
        <v>#VALUE!</v>
      </c>
      <c r="CS247" s="33" t="s">
        <v>1560</v>
      </c>
    </row>
    <row r="248" spans="1:97">
      <c r="A248" s="20" t="s">
        <v>123</v>
      </c>
      <c r="B248" s="20" t="s">
        <v>123</v>
      </c>
      <c r="C248" s="20" t="s">
        <v>123</v>
      </c>
      <c r="D248" s="20">
        <v>0</v>
      </c>
      <c r="E248" s="21" t="s">
        <v>1072</v>
      </c>
      <c r="F248" s="22" t="s">
        <v>1108</v>
      </c>
      <c r="G248" s="27" t="s">
        <v>1109</v>
      </c>
      <c r="H248" s="20" t="s">
        <v>118</v>
      </c>
      <c r="I248" s="20" t="s">
        <v>118</v>
      </c>
      <c r="J248" s="20" t="s">
        <v>118</v>
      </c>
      <c r="K248" s="20" t="s">
        <v>118</v>
      </c>
      <c r="L248" s="20" t="s">
        <v>118</v>
      </c>
      <c r="M248" s="20" t="s">
        <v>118</v>
      </c>
      <c r="N248" s="24" t="s">
        <v>118</v>
      </c>
      <c r="O248" s="70" t="s">
        <v>118</v>
      </c>
      <c r="P248" s="24"/>
      <c r="Q248" s="24" t="s">
        <v>118</v>
      </c>
      <c r="R248" s="70" t="s">
        <v>118</v>
      </c>
      <c r="S248" s="33">
        <v>0</v>
      </c>
      <c r="T248" s="33">
        <v>0</v>
      </c>
      <c r="U248" s="33">
        <v>0</v>
      </c>
      <c r="V248" s="33" t="e">
        <v>#VALUE!</v>
      </c>
      <c r="W248" s="33"/>
      <c r="X248" s="24"/>
      <c r="Y248" s="20" t="s">
        <v>118</v>
      </c>
      <c r="Z248" s="20" t="s">
        <v>118</v>
      </c>
      <c r="AA248" s="20" t="s">
        <v>118</v>
      </c>
      <c r="AB248" s="20" t="s">
        <v>118</v>
      </c>
      <c r="AC248" s="20" t="s">
        <v>118</v>
      </c>
      <c r="AD248" s="20">
        <v>0</v>
      </c>
      <c r="AE248" s="20">
        <v>0</v>
      </c>
      <c r="AF248" s="20">
        <v>0</v>
      </c>
      <c r="AG248" s="20" t="e">
        <v>#N/A</v>
      </c>
      <c r="AH248" s="25" t="s">
        <v>118</v>
      </c>
      <c r="AI248" s="25" t="s">
        <v>118</v>
      </c>
      <c r="AJ248" s="25" t="s">
        <v>118</v>
      </c>
      <c r="AK248" s="25" t="s">
        <v>118</v>
      </c>
      <c r="AL248" s="25" t="s">
        <v>118</v>
      </c>
      <c r="AM248" s="25" t="s">
        <v>118</v>
      </c>
      <c r="AN248" s="25" t="s">
        <v>118</v>
      </c>
      <c r="AO248" s="25" t="s">
        <v>118</v>
      </c>
      <c r="AP248" s="25" t="s">
        <v>118</v>
      </c>
      <c r="AQ248" s="25" t="s">
        <v>118</v>
      </c>
      <c r="AR248" s="25" t="s">
        <v>118</v>
      </c>
      <c r="AS248" s="25" t="s">
        <v>118</v>
      </c>
      <c r="AT248" s="25" t="s">
        <v>118</v>
      </c>
      <c r="AU248" s="25" t="s">
        <v>118</v>
      </c>
      <c r="AV248" s="25" t="s">
        <v>118</v>
      </c>
      <c r="AW248" s="25" t="s">
        <v>118</v>
      </c>
      <c r="AX248" s="25" t="s">
        <v>118</v>
      </c>
      <c r="AY248" s="25" t="s">
        <v>118</v>
      </c>
      <c r="AZ248" s="25" t="s">
        <v>118</v>
      </c>
      <c r="BA248" s="25" t="s">
        <v>118</v>
      </c>
      <c r="BB248" s="25" t="s">
        <v>118</v>
      </c>
      <c r="BC248" s="25" t="s">
        <v>118</v>
      </c>
      <c r="BD248" s="25" t="s">
        <v>118</v>
      </c>
      <c r="BE248" s="25" t="s">
        <v>118</v>
      </c>
      <c r="BF248" s="25" t="s">
        <v>118</v>
      </c>
      <c r="BG248" s="20"/>
      <c r="BH248" s="26" t="s">
        <v>118</v>
      </c>
      <c r="BI248" s="26" t="s">
        <v>118</v>
      </c>
      <c r="BJ248" s="26" t="s">
        <v>118</v>
      </c>
      <c r="BK248" s="26" t="s">
        <v>118</v>
      </c>
      <c r="BL248" s="26"/>
      <c r="BM248" s="20"/>
      <c r="BN248" s="60">
        <v>0</v>
      </c>
      <c r="BO248" s="20"/>
      <c r="BP248" s="20" t="s">
        <v>118</v>
      </c>
      <c r="BQ248" s="20" t="s">
        <v>118</v>
      </c>
      <c r="BR248" s="20" t="s">
        <v>118</v>
      </c>
      <c r="BS248" s="20" t="s">
        <v>118</v>
      </c>
      <c r="BT248" s="20" t="s">
        <v>118</v>
      </c>
      <c r="BU248" s="20" t="s">
        <v>118</v>
      </c>
      <c r="BV248" s="20" t="s">
        <v>118</v>
      </c>
      <c r="BW248" s="20" t="s">
        <v>118</v>
      </c>
      <c r="BX248" s="20" t="s">
        <v>118</v>
      </c>
      <c r="BY248" s="20" t="s">
        <v>118</v>
      </c>
      <c r="BZ248" s="20" t="s">
        <v>118</v>
      </c>
      <c r="CA248" s="20" t="s">
        <v>118</v>
      </c>
      <c r="CB248" s="20" t="s">
        <v>118</v>
      </c>
      <c r="CC248" s="20" t="s">
        <v>118</v>
      </c>
      <c r="CD248" s="20" t="s">
        <v>118</v>
      </c>
      <c r="CE248" s="20" t="s">
        <v>118</v>
      </c>
      <c r="CF248" s="20" t="s">
        <v>118</v>
      </c>
      <c r="CG248" s="20" t="s">
        <v>118</v>
      </c>
      <c r="CH248" s="20" t="s">
        <v>118</v>
      </c>
      <c r="CI248" s="20" t="s">
        <v>118</v>
      </c>
      <c r="CJ248" s="20" t="s">
        <v>118</v>
      </c>
      <c r="CK248" s="20"/>
      <c r="CL248" s="1" t="e">
        <v>#VALUE!</v>
      </c>
      <c r="CM248" t="e">
        <v>#VALUE!</v>
      </c>
      <c r="CN248" t="e">
        <v>#VALUE!</v>
      </c>
      <c r="CO248" s="1" t="e">
        <v>#VALUE!</v>
      </c>
      <c r="CP248" s="1" t="e">
        <v>#VALUE!</v>
      </c>
      <c r="CQ248" t="e">
        <v>#VALUE!</v>
      </c>
      <c r="CS248" s="33">
        <v>0</v>
      </c>
    </row>
    <row r="249" spans="1:97">
      <c r="A249" s="20" t="s">
        <v>123</v>
      </c>
      <c r="B249" s="20" t="s">
        <v>123</v>
      </c>
      <c r="C249" s="20" t="s">
        <v>123</v>
      </c>
      <c r="D249" s="20">
        <v>0</v>
      </c>
      <c r="E249" s="21" t="s">
        <v>1072</v>
      </c>
      <c r="F249" s="22" t="s">
        <v>1110</v>
      </c>
      <c r="G249" s="27" t="s">
        <v>1111</v>
      </c>
      <c r="H249" s="20" t="s">
        <v>118</v>
      </c>
      <c r="I249" s="20" t="s">
        <v>118</v>
      </c>
      <c r="J249" s="20" t="s">
        <v>118</v>
      </c>
      <c r="K249" s="20" t="s">
        <v>118</v>
      </c>
      <c r="L249" s="20" t="s">
        <v>118</v>
      </c>
      <c r="M249" s="20" t="s">
        <v>118</v>
      </c>
      <c r="N249" s="24" t="s">
        <v>118</v>
      </c>
      <c r="O249" s="70" t="s">
        <v>118</v>
      </c>
      <c r="P249" s="24"/>
      <c r="Q249" s="24" t="s">
        <v>118</v>
      </c>
      <c r="R249" s="70" t="s">
        <v>118</v>
      </c>
      <c r="S249" s="33">
        <v>0</v>
      </c>
      <c r="T249" s="33">
        <v>0</v>
      </c>
      <c r="U249" s="33">
        <v>0</v>
      </c>
      <c r="V249" s="33" t="e">
        <v>#VALUE!</v>
      </c>
      <c r="W249" s="33"/>
      <c r="X249" s="24"/>
      <c r="Y249" s="20" t="s">
        <v>118</v>
      </c>
      <c r="Z249" s="20" t="s">
        <v>118</v>
      </c>
      <c r="AA249" s="20" t="s">
        <v>118</v>
      </c>
      <c r="AB249" s="20" t="s">
        <v>118</v>
      </c>
      <c r="AC249" s="20" t="s">
        <v>118</v>
      </c>
      <c r="AD249" s="20">
        <v>0</v>
      </c>
      <c r="AE249" s="20">
        <v>0</v>
      </c>
      <c r="AF249" s="20">
        <v>0</v>
      </c>
      <c r="AG249" s="20" t="e">
        <v>#N/A</v>
      </c>
      <c r="AH249" s="25" t="s">
        <v>118</v>
      </c>
      <c r="AI249" s="25" t="s">
        <v>118</v>
      </c>
      <c r="AJ249" s="25" t="s">
        <v>118</v>
      </c>
      <c r="AK249" s="25" t="s">
        <v>118</v>
      </c>
      <c r="AL249" s="25" t="s">
        <v>118</v>
      </c>
      <c r="AM249" s="25" t="s">
        <v>118</v>
      </c>
      <c r="AN249" s="25" t="s">
        <v>118</v>
      </c>
      <c r="AO249" s="25" t="s">
        <v>118</v>
      </c>
      <c r="AP249" s="25" t="s">
        <v>118</v>
      </c>
      <c r="AQ249" s="25" t="s">
        <v>118</v>
      </c>
      <c r="AR249" s="25" t="s">
        <v>118</v>
      </c>
      <c r="AS249" s="25" t="s">
        <v>118</v>
      </c>
      <c r="AT249" s="25" t="s">
        <v>118</v>
      </c>
      <c r="AU249" s="25" t="s">
        <v>118</v>
      </c>
      <c r="AV249" s="25" t="s">
        <v>118</v>
      </c>
      <c r="AW249" s="25" t="s">
        <v>118</v>
      </c>
      <c r="AX249" s="25" t="s">
        <v>118</v>
      </c>
      <c r="AY249" s="25" t="s">
        <v>118</v>
      </c>
      <c r="AZ249" s="25" t="s">
        <v>118</v>
      </c>
      <c r="BA249" s="25" t="s">
        <v>118</v>
      </c>
      <c r="BB249" s="25" t="s">
        <v>118</v>
      </c>
      <c r="BC249" s="25" t="s">
        <v>118</v>
      </c>
      <c r="BD249" s="25" t="s">
        <v>118</v>
      </c>
      <c r="BE249" s="25" t="s">
        <v>118</v>
      </c>
      <c r="BF249" s="25" t="s">
        <v>118</v>
      </c>
      <c r="BG249" s="20"/>
      <c r="BH249" s="26" t="s">
        <v>118</v>
      </c>
      <c r="BI249" s="26" t="s">
        <v>118</v>
      </c>
      <c r="BJ249" s="26" t="s">
        <v>118</v>
      </c>
      <c r="BK249" s="26" t="s">
        <v>118</v>
      </c>
      <c r="BL249" s="26"/>
      <c r="BM249" s="20"/>
      <c r="BN249" s="60">
        <v>0</v>
      </c>
      <c r="BO249" s="20"/>
      <c r="BP249" s="20" t="s">
        <v>118</v>
      </c>
      <c r="BQ249" s="20" t="s">
        <v>118</v>
      </c>
      <c r="BR249" s="20" t="s">
        <v>118</v>
      </c>
      <c r="BS249" s="20" t="s">
        <v>118</v>
      </c>
      <c r="BT249" s="20" t="s">
        <v>118</v>
      </c>
      <c r="BU249" s="20" t="s">
        <v>118</v>
      </c>
      <c r="BV249" s="20" t="s">
        <v>118</v>
      </c>
      <c r="BW249" s="20" t="s">
        <v>118</v>
      </c>
      <c r="BX249" s="20" t="s">
        <v>118</v>
      </c>
      <c r="BY249" s="20" t="s">
        <v>118</v>
      </c>
      <c r="BZ249" s="20" t="s">
        <v>118</v>
      </c>
      <c r="CA249" s="20" t="s">
        <v>118</v>
      </c>
      <c r="CB249" s="20" t="s">
        <v>118</v>
      </c>
      <c r="CC249" s="20" t="s">
        <v>118</v>
      </c>
      <c r="CD249" s="20" t="s">
        <v>118</v>
      </c>
      <c r="CE249" s="20" t="s">
        <v>118</v>
      </c>
      <c r="CF249" s="20" t="s">
        <v>118</v>
      </c>
      <c r="CG249" s="20" t="s">
        <v>118</v>
      </c>
      <c r="CH249" s="20" t="s">
        <v>118</v>
      </c>
      <c r="CI249" s="20" t="s">
        <v>118</v>
      </c>
      <c r="CJ249" s="20" t="s">
        <v>118</v>
      </c>
      <c r="CK249" s="20"/>
      <c r="CL249" s="1" t="e">
        <v>#VALUE!</v>
      </c>
      <c r="CM249" t="e">
        <v>#VALUE!</v>
      </c>
      <c r="CN249" t="e">
        <v>#VALUE!</v>
      </c>
      <c r="CO249" s="1" t="e">
        <v>#VALUE!</v>
      </c>
      <c r="CP249" s="1" t="e">
        <v>#VALUE!</v>
      </c>
      <c r="CQ249" t="e">
        <v>#VALUE!</v>
      </c>
      <c r="CS249" s="33">
        <v>0</v>
      </c>
    </row>
    <row r="250" spans="1:97">
      <c r="A250" s="20" t="s">
        <v>123</v>
      </c>
      <c r="B250" s="20" t="s">
        <v>123</v>
      </c>
      <c r="C250" s="20" t="s">
        <v>123</v>
      </c>
      <c r="D250" s="20">
        <v>0</v>
      </c>
      <c r="E250" s="21" t="s">
        <v>1072</v>
      </c>
      <c r="F250" s="22" t="s">
        <v>1112</v>
      </c>
      <c r="G250" s="28" t="s">
        <v>1113</v>
      </c>
      <c r="H250" s="20" t="s">
        <v>118</v>
      </c>
      <c r="I250" s="20" t="s">
        <v>118</v>
      </c>
      <c r="J250" s="20" t="s">
        <v>118</v>
      </c>
      <c r="K250" s="20" t="s">
        <v>118</v>
      </c>
      <c r="L250" s="20" t="s">
        <v>118</v>
      </c>
      <c r="M250" s="20" t="s">
        <v>118</v>
      </c>
      <c r="N250" s="24" t="s">
        <v>118</v>
      </c>
      <c r="O250" s="70" t="s">
        <v>118</v>
      </c>
      <c r="P250" s="24"/>
      <c r="Q250" s="24" t="s">
        <v>118</v>
      </c>
      <c r="R250" s="70" t="s">
        <v>118</v>
      </c>
      <c r="S250" s="33">
        <v>0</v>
      </c>
      <c r="T250" s="33">
        <v>0</v>
      </c>
      <c r="U250" s="33">
        <v>0</v>
      </c>
      <c r="V250" s="33" t="e">
        <v>#VALUE!</v>
      </c>
      <c r="W250" s="33"/>
      <c r="X250" s="24"/>
      <c r="Y250" s="20" t="s">
        <v>118</v>
      </c>
      <c r="Z250" s="20" t="s">
        <v>118</v>
      </c>
      <c r="AA250" s="20" t="s">
        <v>118</v>
      </c>
      <c r="AB250" s="20" t="s">
        <v>118</v>
      </c>
      <c r="AC250" s="20" t="s">
        <v>118</v>
      </c>
      <c r="AD250" s="20" t="s">
        <v>1114</v>
      </c>
      <c r="AE250" s="20" t="s">
        <v>115</v>
      </c>
      <c r="AF250" s="20">
        <v>0</v>
      </c>
      <c r="AG250" s="20" t="e">
        <v>#N/A</v>
      </c>
      <c r="AH250" s="25" t="s">
        <v>118</v>
      </c>
      <c r="AI250" s="25" t="s">
        <v>118</v>
      </c>
      <c r="AJ250" s="25" t="s">
        <v>118</v>
      </c>
      <c r="AK250" s="25" t="s">
        <v>118</v>
      </c>
      <c r="AL250" s="25" t="s">
        <v>118</v>
      </c>
      <c r="AM250" s="25" t="s">
        <v>118</v>
      </c>
      <c r="AN250" s="25" t="s">
        <v>118</v>
      </c>
      <c r="AO250" s="25" t="s">
        <v>118</v>
      </c>
      <c r="AP250" s="25" t="s">
        <v>118</v>
      </c>
      <c r="AQ250" s="25" t="s">
        <v>118</v>
      </c>
      <c r="AR250" s="25" t="s">
        <v>118</v>
      </c>
      <c r="AS250" s="25" t="s">
        <v>118</v>
      </c>
      <c r="AT250" s="25" t="s">
        <v>118</v>
      </c>
      <c r="AU250" s="25" t="s">
        <v>118</v>
      </c>
      <c r="AV250" s="25" t="s">
        <v>118</v>
      </c>
      <c r="AW250" s="25" t="s">
        <v>118</v>
      </c>
      <c r="AX250" s="25" t="s">
        <v>118</v>
      </c>
      <c r="AY250" s="25" t="s">
        <v>118</v>
      </c>
      <c r="AZ250" s="25" t="s">
        <v>118</v>
      </c>
      <c r="BA250" s="25" t="s">
        <v>118</v>
      </c>
      <c r="BB250" s="25" t="s">
        <v>118</v>
      </c>
      <c r="BC250" s="25" t="s">
        <v>118</v>
      </c>
      <c r="BD250" s="25" t="s">
        <v>118</v>
      </c>
      <c r="BE250" s="25" t="s">
        <v>118</v>
      </c>
      <c r="BF250" s="25" t="s">
        <v>118</v>
      </c>
      <c r="BG250" s="20"/>
      <c r="BH250" s="26" t="s">
        <v>118</v>
      </c>
      <c r="BI250" s="26" t="s">
        <v>118</v>
      </c>
      <c r="BJ250" s="26" t="s">
        <v>118</v>
      </c>
      <c r="BK250" s="26" t="s">
        <v>118</v>
      </c>
      <c r="BL250" s="26"/>
      <c r="BM250" s="20"/>
      <c r="BN250" s="60">
        <v>0</v>
      </c>
      <c r="BO250" s="20"/>
      <c r="BP250" s="20" t="s">
        <v>118</v>
      </c>
      <c r="BQ250" s="20" t="s">
        <v>118</v>
      </c>
      <c r="BR250" s="20" t="s">
        <v>118</v>
      </c>
      <c r="BS250" s="20" t="s">
        <v>118</v>
      </c>
      <c r="BT250" s="20" t="s">
        <v>118</v>
      </c>
      <c r="BU250" s="20" t="s">
        <v>118</v>
      </c>
      <c r="BV250" s="20" t="s">
        <v>118</v>
      </c>
      <c r="BW250" s="20" t="s">
        <v>118</v>
      </c>
      <c r="BX250" s="20" t="s">
        <v>118</v>
      </c>
      <c r="BY250" s="20" t="s">
        <v>118</v>
      </c>
      <c r="BZ250" s="20" t="s">
        <v>118</v>
      </c>
      <c r="CA250" s="20" t="s">
        <v>118</v>
      </c>
      <c r="CB250" s="20" t="s">
        <v>118</v>
      </c>
      <c r="CC250" s="20" t="s">
        <v>118</v>
      </c>
      <c r="CD250" s="20" t="s">
        <v>118</v>
      </c>
      <c r="CE250" s="20" t="s">
        <v>118</v>
      </c>
      <c r="CF250" s="20" t="s">
        <v>118</v>
      </c>
      <c r="CG250" s="20" t="s">
        <v>118</v>
      </c>
      <c r="CH250" s="20" t="s">
        <v>118</v>
      </c>
      <c r="CI250" s="20" t="s">
        <v>118</v>
      </c>
      <c r="CJ250" s="20" t="s">
        <v>118</v>
      </c>
      <c r="CK250" s="20"/>
      <c r="CL250" s="1" t="e">
        <v>#VALUE!</v>
      </c>
      <c r="CM250" t="e">
        <v>#VALUE!</v>
      </c>
      <c r="CN250" t="e">
        <v>#VALUE!</v>
      </c>
      <c r="CO250" s="1" t="e">
        <v>#VALUE!</v>
      </c>
      <c r="CP250" s="1" t="e">
        <v>#VALUE!</v>
      </c>
      <c r="CQ250" t="e">
        <v>#VALUE!</v>
      </c>
      <c r="CS250" s="33" t="s">
        <v>1561</v>
      </c>
    </row>
    <row r="251" spans="1:97">
      <c r="A251" s="20" t="s">
        <v>123</v>
      </c>
      <c r="B251" s="20" t="s">
        <v>123</v>
      </c>
      <c r="C251" s="20" t="s">
        <v>123</v>
      </c>
      <c r="D251" s="20">
        <v>0</v>
      </c>
      <c r="E251" s="21" t="s">
        <v>1072</v>
      </c>
      <c r="F251" s="22" t="s">
        <v>1115</v>
      </c>
      <c r="G251" s="27" t="s">
        <v>1116</v>
      </c>
      <c r="H251" s="20" t="s">
        <v>118</v>
      </c>
      <c r="I251" s="20" t="s">
        <v>118</v>
      </c>
      <c r="J251" s="20" t="s">
        <v>118</v>
      </c>
      <c r="K251" s="20" t="s">
        <v>118</v>
      </c>
      <c r="L251" s="20" t="s">
        <v>118</v>
      </c>
      <c r="M251" s="20" t="s">
        <v>118</v>
      </c>
      <c r="N251" s="24" t="s">
        <v>118</v>
      </c>
      <c r="O251" s="70" t="s">
        <v>118</v>
      </c>
      <c r="P251" s="24"/>
      <c r="Q251" s="24" t="s">
        <v>118</v>
      </c>
      <c r="R251" s="70" t="s">
        <v>118</v>
      </c>
      <c r="S251" s="33">
        <v>0</v>
      </c>
      <c r="T251" s="33">
        <v>0</v>
      </c>
      <c r="U251" s="33">
        <v>0</v>
      </c>
      <c r="V251" s="33" t="e">
        <v>#VALUE!</v>
      </c>
      <c r="W251" s="33"/>
      <c r="X251" s="24"/>
      <c r="Y251" s="20" t="s">
        <v>118</v>
      </c>
      <c r="Z251" s="20" t="s">
        <v>118</v>
      </c>
      <c r="AA251" s="20" t="s">
        <v>118</v>
      </c>
      <c r="AB251" s="20" t="s">
        <v>118</v>
      </c>
      <c r="AC251" s="20" t="s">
        <v>118</v>
      </c>
      <c r="AD251" s="20">
        <v>0</v>
      </c>
      <c r="AE251" s="20">
        <v>0</v>
      </c>
      <c r="AF251" s="20">
        <v>0</v>
      </c>
      <c r="AG251" s="20" t="e">
        <v>#N/A</v>
      </c>
      <c r="AH251" s="25" t="s">
        <v>118</v>
      </c>
      <c r="AI251" s="25" t="s">
        <v>118</v>
      </c>
      <c r="AJ251" s="25" t="s">
        <v>118</v>
      </c>
      <c r="AK251" s="25" t="s">
        <v>118</v>
      </c>
      <c r="AL251" s="25" t="s">
        <v>118</v>
      </c>
      <c r="AM251" s="25" t="s">
        <v>118</v>
      </c>
      <c r="AN251" s="25" t="s">
        <v>118</v>
      </c>
      <c r="AO251" s="25" t="s">
        <v>118</v>
      </c>
      <c r="AP251" s="25" t="s">
        <v>118</v>
      </c>
      <c r="AQ251" s="25" t="s">
        <v>118</v>
      </c>
      <c r="AR251" s="25" t="s">
        <v>118</v>
      </c>
      <c r="AS251" s="25" t="s">
        <v>118</v>
      </c>
      <c r="AT251" s="25" t="s">
        <v>118</v>
      </c>
      <c r="AU251" s="25" t="s">
        <v>118</v>
      </c>
      <c r="AV251" s="25" t="s">
        <v>118</v>
      </c>
      <c r="AW251" s="25" t="s">
        <v>118</v>
      </c>
      <c r="AX251" s="25" t="s">
        <v>118</v>
      </c>
      <c r="AY251" s="25" t="s">
        <v>118</v>
      </c>
      <c r="AZ251" s="25" t="s">
        <v>118</v>
      </c>
      <c r="BA251" s="25" t="s">
        <v>118</v>
      </c>
      <c r="BB251" s="25" t="s">
        <v>118</v>
      </c>
      <c r="BC251" s="25" t="s">
        <v>118</v>
      </c>
      <c r="BD251" s="25" t="s">
        <v>118</v>
      </c>
      <c r="BE251" s="25" t="s">
        <v>118</v>
      </c>
      <c r="BF251" s="25" t="s">
        <v>118</v>
      </c>
      <c r="BG251" s="20"/>
      <c r="BH251" s="26" t="s">
        <v>118</v>
      </c>
      <c r="BI251" s="26" t="s">
        <v>118</v>
      </c>
      <c r="BJ251" s="26" t="s">
        <v>118</v>
      </c>
      <c r="BK251" s="26" t="s">
        <v>118</v>
      </c>
      <c r="BL251" s="26"/>
      <c r="BM251" s="20"/>
      <c r="BN251" s="60">
        <v>0</v>
      </c>
      <c r="BO251" s="20"/>
      <c r="BP251" s="20" t="s">
        <v>118</v>
      </c>
      <c r="BQ251" s="20" t="s">
        <v>118</v>
      </c>
      <c r="BR251" s="20" t="s">
        <v>118</v>
      </c>
      <c r="BS251" s="20" t="s">
        <v>118</v>
      </c>
      <c r="BT251" s="20" t="s">
        <v>118</v>
      </c>
      <c r="BU251" s="20" t="s">
        <v>118</v>
      </c>
      <c r="BV251" s="20" t="s">
        <v>118</v>
      </c>
      <c r="BW251" s="20" t="s">
        <v>118</v>
      </c>
      <c r="BX251" s="20" t="s">
        <v>118</v>
      </c>
      <c r="BY251" s="20" t="s">
        <v>118</v>
      </c>
      <c r="BZ251" s="20" t="s">
        <v>118</v>
      </c>
      <c r="CA251" s="20" t="s">
        <v>118</v>
      </c>
      <c r="CB251" s="20" t="s">
        <v>118</v>
      </c>
      <c r="CC251" s="20" t="s">
        <v>118</v>
      </c>
      <c r="CD251" s="20" t="s">
        <v>118</v>
      </c>
      <c r="CE251" s="20" t="s">
        <v>118</v>
      </c>
      <c r="CF251" s="20" t="s">
        <v>118</v>
      </c>
      <c r="CG251" s="20" t="s">
        <v>118</v>
      </c>
      <c r="CH251" s="20" t="s">
        <v>118</v>
      </c>
      <c r="CI251" s="20" t="s">
        <v>118</v>
      </c>
      <c r="CJ251" s="20" t="s">
        <v>118</v>
      </c>
      <c r="CK251" s="20"/>
      <c r="CL251" s="1" t="e">
        <v>#VALUE!</v>
      </c>
      <c r="CM251" t="e">
        <v>#VALUE!</v>
      </c>
      <c r="CN251" t="e">
        <v>#VALUE!</v>
      </c>
      <c r="CO251" s="1" t="e">
        <v>#VALUE!</v>
      </c>
      <c r="CP251" s="1" t="e">
        <v>#VALUE!</v>
      </c>
      <c r="CQ251" t="e">
        <v>#VALUE!</v>
      </c>
      <c r="CS251" s="33">
        <v>0</v>
      </c>
    </row>
    <row r="252" spans="1:97">
      <c r="A252" s="20" t="s">
        <v>123</v>
      </c>
      <c r="B252" s="20" t="s">
        <v>123</v>
      </c>
      <c r="C252" s="20" t="s">
        <v>102</v>
      </c>
      <c r="D252" s="20">
        <v>0</v>
      </c>
      <c r="E252" s="21" t="s">
        <v>291</v>
      </c>
      <c r="F252" s="22" t="s">
        <v>1117</v>
      </c>
      <c r="G252" s="28" t="s">
        <v>1118</v>
      </c>
      <c r="H252" s="20" t="s">
        <v>118</v>
      </c>
      <c r="I252" s="20" t="s">
        <v>118</v>
      </c>
      <c r="J252" s="20" t="s">
        <v>118</v>
      </c>
      <c r="K252" s="20" t="s">
        <v>118</v>
      </c>
      <c r="L252" s="20" t="s">
        <v>118</v>
      </c>
      <c r="M252" s="20" t="s">
        <v>118</v>
      </c>
      <c r="N252" s="24" t="s">
        <v>118</v>
      </c>
      <c r="O252" s="70" t="s">
        <v>118</v>
      </c>
      <c r="P252" s="24"/>
      <c r="Q252" s="24" t="s">
        <v>118</v>
      </c>
      <c r="R252" s="70" t="s">
        <v>118</v>
      </c>
      <c r="S252" s="33">
        <v>0</v>
      </c>
      <c r="T252" s="33">
        <v>0</v>
      </c>
      <c r="U252" s="33">
        <v>0</v>
      </c>
      <c r="V252" s="33" t="e">
        <v>#VALUE!</v>
      </c>
      <c r="W252" s="33"/>
      <c r="X252" s="24"/>
      <c r="Y252" s="20" t="s">
        <v>118</v>
      </c>
      <c r="Z252" s="20" t="s">
        <v>118</v>
      </c>
      <c r="AA252" s="20" t="s">
        <v>118</v>
      </c>
      <c r="AB252" s="20" t="s">
        <v>118</v>
      </c>
      <c r="AC252" s="20" t="s">
        <v>118</v>
      </c>
      <c r="AD252" s="20" t="s">
        <v>1119</v>
      </c>
      <c r="AE252" s="20" t="s">
        <v>127</v>
      </c>
      <c r="AF252" s="20" t="s">
        <v>116</v>
      </c>
      <c r="AG252" s="20" t="e">
        <v>#N/A</v>
      </c>
      <c r="AH252" s="25">
        <v>1861757.8793875</v>
      </c>
      <c r="AI252" s="25">
        <v>1858421.1403764705</v>
      </c>
      <c r="AJ252" s="25">
        <v>1918343.4420555555</v>
      </c>
      <c r="AK252" s="25">
        <v>1987953.6682105265</v>
      </c>
      <c r="AL252" s="25">
        <v>1944561.71483</v>
      </c>
      <c r="AM252" s="25">
        <v>100</v>
      </c>
      <c r="AN252" s="25">
        <v>100</v>
      </c>
      <c r="AO252" s="25">
        <v>100</v>
      </c>
      <c r="AP252" s="25">
        <v>100</v>
      </c>
      <c r="AQ252" s="25">
        <v>100</v>
      </c>
      <c r="AR252" s="25">
        <v>80</v>
      </c>
      <c r="AS252" s="25">
        <v>85</v>
      </c>
      <c r="AT252" s="25">
        <v>90</v>
      </c>
      <c r="AU252" s="25">
        <v>95</v>
      </c>
      <c r="AV252" s="25">
        <v>100</v>
      </c>
      <c r="AW252" s="25">
        <v>1489406.30351</v>
      </c>
      <c r="AX252" s="25">
        <v>1579657.9693199999</v>
      </c>
      <c r="AY252" s="25">
        <v>1726509.09785</v>
      </c>
      <c r="AZ252" s="25">
        <v>1888555.9848</v>
      </c>
      <c r="BA252" s="25">
        <v>1944561.71483</v>
      </c>
      <c r="BB252" s="25">
        <v>1861757.8793875</v>
      </c>
      <c r="BC252" s="25">
        <v>1858421.1403764705</v>
      </c>
      <c r="BD252" s="25">
        <v>1918343.4420555555</v>
      </c>
      <c r="BE252" s="25">
        <v>1987953.6682105265</v>
      </c>
      <c r="BF252" s="25">
        <v>1944561.71483</v>
      </c>
      <c r="BG252" s="20"/>
      <c r="BH252" s="26">
        <v>0</v>
      </c>
      <c r="BI252" s="26">
        <v>0</v>
      </c>
      <c r="BJ252" s="26">
        <v>0</v>
      </c>
      <c r="BK252" s="26">
        <v>0</v>
      </c>
      <c r="BL252" s="26"/>
      <c r="BM252" s="20"/>
      <c r="BN252" s="60">
        <v>0</v>
      </c>
      <c r="BO252" s="20"/>
      <c r="BP252" s="20">
        <v>0</v>
      </c>
      <c r="BQ252" s="20">
        <v>0</v>
      </c>
      <c r="BR252" s="20">
        <v>0</v>
      </c>
      <c r="BS252" s="20">
        <v>0</v>
      </c>
      <c r="BT252" s="20">
        <v>1</v>
      </c>
      <c r="BU252" s="20">
        <v>0</v>
      </c>
      <c r="BV252" s="20">
        <v>0</v>
      </c>
      <c r="BW252" s="20">
        <v>1</v>
      </c>
      <c r="BX252" s="20">
        <v>0</v>
      </c>
      <c r="BY252" s="20">
        <v>0</v>
      </c>
      <c r="BZ252" s="20">
        <v>0</v>
      </c>
      <c r="CA252" s="20" t="s">
        <v>118</v>
      </c>
      <c r="CB252" s="20">
        <v>0</v>
      </c>
      <c r="CC252" s="20">
        <v>0</v>
      </c>
      <c r="CD252" s="20">
        <v>0</v>
      </c>
      <c r="CE252" s="20">
        <v>0</v>
      </c>
      <c r="CF252" s="20">
        <v>0</v>
      </c>
      <c r="CG252" s="20">
        <v>0</v>
      </c>
      <c r="CH252" s="20">
        <v>0</v>
      </c>
      <c r="CI252" s="20">
        <v>0</v>
      </c>
      <c r="CJ252" s="20">
        <v>0</v>
      </c>
      <c r="CK252" s="20"/>
      <c r="CL252" s="1" t="e">
        <v>#VALUE!</v>
      </c>
      <c r="CM252" t="e">
        <v>#VALUE!</v>
      </c>
      <c r="CN252" t="e">
        <v>#VALUE!</v>
      </c>
      <c r="CO252" s="1" t="e">
        <v>#VALUE!</v>
      </c>
      <c r="CP252" s="1" t="e">
        <v>#VALUE!</v>
      </c>
      <c r="CQ252" t="e">
        <v>#VALUE!</v>
      </c>
      <c r="CS252" s="33">
        <v>0</v>
      </c>
    </row>
    <row r="253" spans="1:97">
      <c r="A253" s="20" t="s">
        <v>123</v>
      </c>
      <c r="B253" s="20" t="s">
        <v>123</v>
      </c>
      <c r="C253" s="20" t="s">
        <v>123</v>
      </c>
      <c r="D253" s="20">
        <v>0</v>
      </c>
      <c r="E253" s="21" t="s">
        <v>1072</v>
      </c>
      <c r="F253" s="22" t="s">
        <v>1120</v>
      </c>
      <c r="G253" s="28" t="s">
        <v>1121</v>
      </c>
      <c r="H253" s="20" t="s">
        <v>118</v>
      </c>
      <c r="I253" s="20" t="s">
        <v>118</v>
      </c>
      <c r="J253" s="20" t="s">
        <v>118</v>
      </c>
      <c r="K253" s="20" t="s">
        <v>118</v>
      </c>
      <c r="L253" s="20" t="s">
        <v>118</v>
      </c>
      <c r="M253" s="20" t="s">
        <v>118</v>
      </c>
      <c r="N253" s="24" t="s">
        <v>118</v>
      </c>
      <c r="O253" s="70" t="s">
        <v>118</v>
      </c>
      <c r="P253" s="24"/>
      <c r="Q253" s="24" t="s">
        <v>118</v>
      </c>
      <c r="R253" s="70" t="s">
        <v>118</v>
      </c>
      <c r="S253" s="33">
        <v>0</v>
      </c>
      <c r="T253" s="33">
        <v>0</v>
      </c>
      <c r="U253" s="33">
        <v>0</v>
      </c>
      <c r="V253" s="33" t="e">
        <v>#VALUE!</v>
      </c>
      <c r="W253" s="33"/>
      <c r="X253" s="24"/>
      <c r="Y253" s="20" t="s">
        <v>118</v>
      </c>
      <c r="Z253" s="20" t="s">
        <v>118</v>
      </c>
      <c r="AA253" s="20" t="s">
        <v>118</v>
      </c>
      <c r="AB253" s="20" t="s">
        <v>118</v>
      </c>
      <c r="AC253" s="20" t="s">
        <v>118</v>
      </c>
      <c r="AD253" s="20">
        <v>0</v>
      </c>
      <c r="AE253" s="20">
        <v>0</v>
      </c>
      <c r="AF253" s="20">
        <v>0</v>
      </c>
      <c r="AG253" s="20" t="e">
        <v>#N/A</v>
      </c>
      <c r="AH253" s="25" t="s">
        <v>118</v>
      </c>
      <c r="AI253" s="25" t="s">
        <v>118</v>
      </c>
      <c r="AJ253" s="25" t="s">
        <v>118</v>
      </c>
      <c r="AK253" s="25" t="s">
        <v>118</v>
      </c>
      <c r="AL253" s="25" t="s">
        <v>118</v>
      </c>
      <c r="AM253" s="25" t="s">
        <v>118</v>
      </c>
      <c r="AN253" s="25" t="s">
        <v>118</v>
      </c>
      <c r="AO253" s="25" t="s">
        <v>118</v>
      </c>
      <c r="AP253" s="25" t="s">
        <v>118</v>
      </c>
      <c r="AQ253" s="25" t="s">
        <v>118</v>
      </c>
      <c r="AR253" s="25" t="s">
        <v>118</v>
      </c>
      <c r="AS253" s="25" t="s">
        <v>118</v>
      </c>
      <c r="AT253" s="25" t="s">
        <v>118</v>
      </c>
      <c r="AU253" s="25" t="s">
        <v>118</v>
      </c>
      <c r="AV253" s="25" t="s">
        <v>118</v>
      </c>
      <c r="AW253" s="25" t="s">
        <v>118</v>
      </c>
      <c r="AX253" s="25" t="s">
        <v>118</v>
      </c>
      <c r="AY253" s="25" t="s">
        <v>118</v>
      </c>
      <c r="AZ253" s="25" t="s">
        <v>118</v>
      </c>
      <c r="BA253" s="25" t="s">
        <v>118</v>
      </c>
      <c r="BB253" s="25" t="s">
        <v>118</v>
      </c>
      <c r="BC253" s="25" t="s">
        <v>118</v>
      </c>
      <c r="BD253" s="25" t="s">
        <v>118</v>
      </c>
      <c r="BE253" s="25" t="s">
        <v>118</v>
      </c>
      <c r="BF253" s="25" t="s">
        <v>118</v>
      </c>
      <c r="BG253" s="20"/>
      <c r="BH253" s="26" t="s">
        <v>118</v>
      </c>
      <c r="BI253" s="26" t="s">
        <v>118</v>
      </c>
      <c r="BJ253" s="26" t="s">
        <v>118</v>
      </c>
      <c r="BK253" s="26" t="s">
        <v>118</v>
      </c>
      <c r="BL253" s="26"/>
      <c r="BM253" s="20"/>
      <c r="BN253" s="60">
        <v>0</v>
      </c>
      <c r="BO253" s="20"/>
      <c r="BP253" s="20" t="s">
        <v>118</v>
      </c>
      <c r="BQ253" s="20" t="s">
        <v>118</v>
      </c>
      <c r="BR253" s="20" t="s">
        <v>118</v>
      </c>
      <c r="BS253" s="20" t="s">
        <v>118</v>
      </c>
      <c r="BT253" s="20" t="s">
        <v>118</v>
      </c>
      <c r="BU253" s="20" t="s">
        <v>118</v>
      </c>
      <c r="BV253" s="20" t="s">
        <v>118</v>
      </c>
      <c r="BW253" s="20" t="s">
        <v>118</v>
      </c>
      <c r="BX253" s="20" t="s">
        <v>118</v>
      </c>
      <c r="BY253" s="20" t="s">
        <v>118</v>
      </c>
      <c r="BZ253" s="20" t="s">
        <v>118</v>
      </c>
      <c r="CA253" s="20" t="s">
        <v>118</v>
      </c>
      <c r="CB253" s="20" t="s">
        <v>118</v>
      </c>
      <c r="CC253" s="20" t="s">
        <v>118</v>
      </c>
      <c r="CD253" s="20" t="s">
        <v>118</v>
      </c>
      <c r="CE253" s="20" t="s">
        <v>118</v>
      </c>
      <c r="CF253" s="20" t="s">
        <v>118</v>
      </c>
      <c r="CG253" s="20" t="s">
        <v>118</v>
      </c>
      <c r="CH253" s="20" t="s">
        <v>118</v>
      </c>
      <c r="CI253" s="20" t="s">
        <v>118</v>
      </c>
      <c r="CJ253" s="20" t="s">
        <v>118</v>
      </c>
      <c r="CK253" s="20"/>
      <c r="CL253" s="1" t="e">
        <v>#VALUE!</v>
      </c>
      <c r="CM253" t="e">
        <v>#VALUE!</v>
      </c>
      <c r="CN253" t="e">
        <v>#VALUE!</v>
      </c>
      <c r="CO253" s="1" t="e">
        <v>#VALUE!</v>
      </c>
      <c r="CP253" s="1" t="e">
        <v>#VALUE!</v>
      </c>
      <c r="CQ253" t="e">
        <v>#VALUE!</v>
      </c>
      <c r="CS253" s="33" t="s">
        <v>1556</v>
      </c>
    </row>
    <row r="254" spans="1:97">
      <c r="A254" s="20" t="s">
        <v>123</v>
      </c>
      <c r="B254" s="20" t="s">
        <v>123</v>
      </c>
      <c r="C254" s="20" t="s">
        <v>102</v>
      </c>
      <c r="D254" s="20">
        <v>0</v>
      </c>
      <c r="E254" s="21" t="s">
        <v>1122</v>
      </c>
      <c r="F254" s="22" t="s">
        <v>1123</v>
      </c>
      <c r="G254" s="23" t="s">
        <v>1124</v>
      </c>
      <c r="H254" s="20" t="s">
        <v>118</v>
      </c>
      <c r="I254" s="20" t="s">
        <v>118</v>
      </c>
      <c r="J254" s="20" t="s">
        <v>118</v>
      </c>
      <c r="K254" s="20" t="s">
        <v>118</v>
      </c>
      <c r="L254" s="20" t="s">
        <v>118</v>
      </c>
      <c r="M254" s="20" t="s">
        <v>118</v>
      </c>
      <c r="N254" s="24" t="s">
        <v>118</v>
      </c>
      <c r="O254" s="70" t="s">
        <v>118</v>
      </c>
      <c r="P254" s="24"/>
      <c r="Q254" s="24" t="s">
        <v>118</v>
      </c>
      <c r="R254" s="70" t="s">
        <v>118</v>
      </c>
      <c r="S254" s="33">
        <v>0</v>
      </c>
      <c r="T254" s="33">
        <v>0</v>
      </c>
      <c r="U254" s="33">
        <v>0</v>
      </c>
      <c r="V254" s="33" t="e">
        <v>#VALUE!</v>
      </c>
      <c r="W254" s="33"/>
      <c r="X254" s="24"/>
      <c r="Y254" s="20" t="s">
        <v>118</v>
      </c>
      <c r="Z254" s="20" t="s">
        <v>118</v>
      </c>
      <c r="AA254" s="20" t="s">
        <v>118</v>
      </c>
      <c r="AB254" s="20" t="s">
        <v>118</v>
      </c>
      <c r="AC254" s="20" t="s">
        <v>118</v>
      </c>
      <c r="AD254" s="20">
        <v>0</v>
      </c>
      <c r="AE254" s="20">
        <v>0</v>
      </c>
      <c r="AF254" s="20">
        <v>0</v>
      </c>
      <c r="AG254" s="20" t="s">
        <v>1125</v>
      </c>
      <c r="AH254" s="25" t="s">
        <v>118</v>
      </c>
      <c r="AI254" s="25" t="s">
        <v>118</v>
      </c>
      <c r="AJ254" s="25" t="s">
        <v>118</v>
      </c>
      <c r="AK254" s="25" t="s">
        <v>118</v>
      </c>
      <c r="AL254" s="25" t="s">
        <v>118</v>
      </c>
      <c r="AM254" s="25" t="s">
        <v>118</v>
      </c>
      <c r="AN254" s="25" t="s">
        <v>118</v>
      </c>
      <c r="AO254" s="25" t="s">
        <v>118</v>
      </c>
      <c r="AP254" s="25" t="s">
        <v>118</v>
      </c>
      <c r="AQ254" s="25" t="s">
        <v>118</v>
      </c>
      <c r="AR254" s="25" t="s">
        <v>118</v>
      </c>
      <c r="AS254" s="25" t="s">
        <v>118</v>
      </c>
      <c r="AT254" s="25" t="s">
        <v>118</v>
      </c>
      <c r="AU254" s="25" t="s">
        <v>118</v>
      </c>
      <c r="AV254" s="25" t="s">
        <v>118</v>
      </c>
      <c r="AW254" s="25" t="s">
        <v>118</v>
      </c>
      <c r="AX254" s="25" t="s">
        <v>118</v>
      </c>
      <c r="AY254" s="25" t="s">
        <v>118</v>
      </c>
      <c r="AZ254" s="25" t="s">
        <v>118</v>
      </c>
      <c r="BA254" s="25" t="s">
        <v>118</v>
      </c>
      <c r="BB254" s="25" t="s">
        <v>118</v>
      </c>
      <c r="BC254" s="25" t="s">
        <v>118</v>
      </c>
      <c r="BD254" s="25" t="s">
        <v>118</v>
      </c>
      <c r="BE254" s="25" t="s">
        <v>118</v>
      </c>
      <c r="BF254" s="25" t="s">
        <v>118</v>
      </c>
      <c r="BG254" s="20"/>
      <c r="BH254" s="26" t="s">
        <v>118</v>
      </c>
      <c r="BI254" s="26" t="s">
        <v>118</v>
      </c>
      <c r="BJ254" s="26" t="s">
        <v>118</v>
      </c>
      <c r="BK254" s="26" t="s">
        <v>118</v>
      </c>
      <c r="BL254" s="26"/>
      <c r="BM254" s="20"/>
      <c r="BN254" s="60">
        <v>0</v>
      </c>
      <c r="BO254" s="20"/>
      <c r="BP254" s="20">
        <v>0</v>
      </c>
      <c r="BQ254" s="20">
        <v>0</v>
      </c>
      <c r="BR254" s="20">
        <v>0</v>
      </c>
      <c r="BS254" s="20">
        <v>0</v>
      </c>
      <c r="BT254" s="20">
        <v>0</v>
      </c>
      <c r="BU254" s="20">
        <v>0</v>
      </c>
      <c r="BV254" s="20">
        <v>0</v>
      </c>
      <c r="BW254" s="20">
        <v>0</v>
      </c>
      <c r="BX254" s="20">
        <v>0</v>
      </c>
      <c r="BY254" s="20">
        <v>0</v>
      </c>
      <c r="BZ254" s="20">
        <v>0</v>
      </c>
      <c r="CA254" s="20" t="s">
        <v>118</v>
      </c>
      <c r="CB254" s="20">
        <v>90</v>
      </c>
      <c r="CC254" s="20">
        <v>0</v>
      </c>
      <c r="CD254" s="20">
        <v>100</v>
      </c>
      <c r="CE254" s="20">
        <v>0</v>
      </c>
      <c r="CF254" s="20">
        <v>0</v>
      </c>
      <c r="CG254" s="20">
        <v>0</v>
      </c>
      <c r="CH254" s="20">
        <v>0</v>
      </c>
      <c r="CI254" s="20">
        <v>0</v>
      </c>
      <c r="CJ254" s="20">
        <v>0</v>
      </c>
      <c r="CK254" s="20"/>
      <c r="CL254" s="1" t="e">
        <v>#VALUE!</v>
      </c>
      <c r="CM254" t="e">
        <v>#VALUE!</v>
      </c>
      <c r="CN254" t="e">
        <v>#VALUE!</v>
      </c>
      <c r="CO254" s="1" t="e">
        <v>#VALUE!</v>
      </c>
      <c r="CP254" s="1" t="e">
        <v>#VALUE!</v>
      </c>
      <c r="CQ254" t="e">
        <v>#VALUE!</v>
      </c>
      <c r="CS254" s="33">
        <v>0</v>
      </c>
    </row>
    <row r="255" spans="1:97">
      <c r="A255" s="20" t="s">
        <v>123</v>
      </c>
      <c r="B255" s="20" t="s">
        <v>123</v>
      </c>
      <c r="C255" s="20" t="s">
        <v>102</v>
      </c>
      <c r="D255" s="20">
        <v>0</v>
      </c>
      <c r="E255" s="21" t="s">
        <v>1122</v>
      </c>
      <c r="F255" s="22" t="s">
        <v>1126</v>
      </c>
      <c r="G255" s="23" t="s">
        <v>1127</v>
      </c>
      <c r="H255" s="20" t="s">
        <v>118</v>
      </c>
      <c r="I255" s="20" t="s">
        <v>118</v>
      </c>
      <c r="J255" s="20" t="s">
        <v>118</v>
      </c>
      <c r="K255" s="20" t="s">
        <v>118</v>
      </c>
      <c r="L255" s="20" t="s">
        <v>118</v>
      </c>
      <c r="M255" s="20" t="s">
        <v>118</v>
      </c>
      <c r="N255" s="24" t="s">
        <v>118</v>
      </c>
      <c r="O255" s="70" t="s">
        <v>118</v>
      </c>
      <c r="P255" s="24"/>
      <c r="Q255" s="24" t="s">
        <v>118</v>
      </c>
      <c r="R255" s="70" t="s">
        <v>118</v>
      </c>
      <c r="S255" s="33">
        <v>0</v>
      </c>
      <c r="T255" s="33">
        <v>0</v>
      </c>
      <c r="U255" s="33">
        <v>0</v>
      </c>
      <c r="V255" s="33" t="e">
        <v>#VALUE!</v>
      </c>
      <c r="W255" s="33"/>
      <c r="X255" s="24"/>
      <c r="Y255" s="20" t="s">
        <v>118</v>
      </c>
      <c r="Z255" s="20" t="s">
        <v>118</v>
      </c>
      <c r="AA255" s="20" t="s">
        <v>118</v>
      </c>
      <c r="AB255" s="20" t="s">
        <v>118</v>
      </c>
      <c r="AC255" s="20" t="s">
        <v>118</v>
      </c>
      <c r="AD255" s="20">
        <v>0</v>
      </c>
      <c r="AE255" s="20">
        <v>0</v>
      </c>
      <c r="AF255" s="20">
        <v>0</v>
      </c>
      <c r="AG255" s="20" t="s">
        <v>1125</v>
      </c>
      <c r="AH255" s="25" t="s">
        <v>118</v>
      </c>
      <c r="AI255" s="25" t="s">
        <v>118</v>
      </c>
      <c r="AJ255" s="25" t="s">
        <v>118</v>
      </c>
      <c r="AK255" s="25" t="s">
        <v>118</v>
      </c>
      <c r="AL255" s="25" t="s">
        <v>118</v>
      </c>
      <c r="AM255" s="25" t="s">
        <v>118</v>
      </c>
      <c r="AN255" s="25" t="s">
        <v>118</v>
      </c>
      <c r="AO255" s="25" t="s">
        <v>118</v>
      </c>
      <c r="AP255" s="25" t="s">
        <v>118</v>
      </c>
      <c r="AQ255" s="25" t="s">
        <v>118</v>
      </c>
      <c r="AR255" s="25" t="s">
        <v>118</v>
      </c>
      <c r="AS255" s="25" t="s">
        <v>118</v>
      </c>
      <c r="AT255" s="25" t="s">
        <v>118</v>
      </c>
      <c r="AU255" s="25" t="s">
        <v>118</v>
      </c>
      <c r="AV255" s="25" t="s">
        <v>118</v>
      </c>
      <c r="AW255" s="25" t="s">
        <v>118</v>
      </c>
      <c r="AX255" s="25" t="s">
        <v>118</v>
      </c>
      <c r="AY255" s="25" t="s">
        <v>118</v>
      </c>
      <c r="AZ255" s="25" t="s">
        <v>118</v>
      </c>
      <c r="BA255" s="25" t="s">
        <v>118</v>
      </c>
      <c r="BB255" s="25" t="s">
        <v>118</v>
      </c>
      <c r="BC255" s="25" t="s">
        <v>118</v>
      </c>
      <c r="BD255" s="25" t="s">
        <v>118</v>
      </c>
      <c r="BE255" s="25" t="s">
        <v>118</v>
      </c>
      <c r="BF255" s="25" t="s">
        <v>118</v>
      </c>
      <c r="BG255" s="20"/>
      <c r="BH255" s="26" t="s">
        <v>118</v>
      </c>
      <c r="BI255" s="26" t="s">
        <v>118</v>
      </c>
      <c r="BJ255" s="26" t="s">
        <v>118</v>
      </c>
      <c r="BK255" s="26" t="s">
        <v>118</v>
      </c>
      <c r="BL255" s="26"/>
      <c r="BM255" s="20"/>
      <c r="BN255" s="60">
        <v>0</v>
      </c>
      <c r="BO255" s="20"/>
      <c r="BP255" s="20">
        <v>0</v>
      </c>
      <c r="BQ255" s="20">
        <v>0</v>
      </c>
      <c r="BR255" s="20">
        <v>0</v>
      </c>
      <c r="BS255" s="20">
        <v>0</v>
      </c>
      <c r="BT255" s="20">
        <v>0</v>
      </c>
      <c r="BU255" s="20">
        <v>0</v>
      </c>
      <c r="BV255" s="20">
        <v>0</v>
      </c>
      <c r="BW255" s="20">
        <v>0</v>
      </c>
      <c r="BX255" s="20">
        <v>0</v>
      </c>
      <c r="BY255" s="20">
        <v>0</v>
      </c>
      <c r="BZ255" s="20">
        <v>0</v>
      </c>
      <c r="CA255" s="20" t="s">
        <v>118</v>
      </c>
      <c r="CB255" s="20">
        <v>30</v>
      </c>
      <c r="CC255" s="20">
        <v>30</v>
      </c>
      <c r="CD255" s="20">
        <v>15</v>
      </c>
      <c r="CE255" s="20">
        <v>0</v>
      </c>
      <c r="CF255" s="20">
        <v>0</v>
      </c>
      <c r="CG255" s="20">
        <v>0</v>
      </c>
      <c r="CH255" s="20">
        <v>0</v>
      </c>
      <c r="CI255" s="20">
        <v>0</v>
      </c>
      <c r="CJ255" s="20">
        <v>0</v>
      </c>
      <c r="CK255" s="20"/>
      <c r="CL255" s="1" t="e">
        <v>#VALUE!</v>
      </c>
      <c r="CM255" t="e">
        <v>#VALUE!</v>
      </c>
      <c r="CN255" t="e">
        <v>#VALUE!</v>
      </c>
      <c r="CO255" s="1" t="e">
        <v>#VALUE!</v>
      </c>
      <c r="CP255" s="1" t="e">
        <v>#VALUE!</v>
      </c>
      <c r="CQ255" t="e">
        <v>#VALUE!</v>
      </c>
      <c r="CS255" s="33">
        <v>0</v>
      </c>
    </row>
    <row r="256" spans="1:97">
      <c r="A256" s="20" t="s">
        <v>123</v>
      </c>
      <c r="B256" s="20" t="s">
        <v>123</v>
      </c>
      <c r="C256" s="20" t="s">
        <v>102</v>
      </c>
      <c r="D256" s="20">
        <v>0</v>
      </c>
      <c r="E256" s="21" t="s">
        <v>1122</v>
      </c>
      <c r="F256" s="22" t="s">
        <v>1128</v>
      </c>
      <c r="G256" s="28" t="s">
        <v>1129</v>
      </c>
      <c r="H256" s="20" t="s">
        <v>118</v>
      </c>
      <c r="I256" s="20" t="s">
        <v>118</v>
      </c>
      <c r="J256" s="20" t="s">
        <v>118</v>
      </c>
      <c r="K256" s="20" t="s">
        <v>118</v>
      </c>
      <c r="L256" s="20" t="s">
        <v>118</v>
      </c>
      <c r="M256" s="20" t="s">
        <v>118</v>
      </c>
      <c r="N256" s="24" t="s">
        <v>118</v>
      </c>
      <c r="O256" s="70" t="s">
        <v>118</v>
      </c>
      <c r="P256" s="24"/>
      <c r="Q256" s="24" t="s">
        <v>118</v>
      </c>
      <c r="R256" s="70" t="s">
        <v>118</v>
      </c>
      <c r="S256" s="33">
        <v>0</v>
      </c>
      <c r="T256" s="33">
        <v>0</v>
      </c>
      <c r="U256" s="33">
        <v>0</v>
      </c>
      <c r="V256" s="33" t="e">
        <v>#VALUE!</v>
      </c>
      <c r="W256" s="33"/>
      <c r="X256" s="24"/>
      <c r="Y256" s="20" t="s">
        <v>118</v>
      </c>
      <c r="Z256" s="20" t="s">
        <v>118</v>
      </c>
      <c r="AA256" s="20" t="s">
        <v>118</v>
      </c>
      <c r="AB256" s="20" t="s">
        <v>118</v>
      </c>
      <c r="AC256" s="20" t="s">
        <v>118</v>
      </c>
      <c r="AD256" s="20">
        <v>0</v>
      </c>
      <c r="AE256" s="20">
        <v>0</v>
      </c>
      <c r="AF256" s="20">
        <v>0</v>
      </c>
      <c r="AG256" s="20" t="s">
        <v>1130</v>
      </c>
      <c r="AH256" s="25" t="s">
        <v>118</v>
      </c>
      <c r="AI256" s="25" t="s">
        <v>118</v>
      </c>
      <c r="AJ256" s="25" t="s">
        <v>118</v>
      </c>
      <c r="AK256" s="25" t="s">
        <v>118</v>
      </c>
      <c r="AL256" s="25" t="s">
        <v>118</v>
      </c>
      <c r="AM256" s="25" t="s">
        <v>118</v>
      </c>
      <c r="AN256" s="25" t="s">
        <v>118</v>
      </c>
      <c r="AO256" s="25" t="s">
        <v>118</v>
      </c>
      <c r="AP256" s="25" t="s">
        <v>118</v>
      </c>
      <c r="AQ256" s="25" t="s">
        <v>118</v>
      </c>
      <c r="AR256" s="25" t="s">
        <v>118</v>
      </c>
      <c r="AS256" s="25" t="s">
        <v>118</v>
      </c>
      <c r="AT256" s="25" t="s">
        <v>118</v>
      </c>
      <c r="AU256" s="25" t="s">
        <v>118</v>
      </c>
      <c r="AV256" s="25" t="s">
        <v>118</v>
      </c>
      <c r="AW256" s="25" t="s">
        <v>118</v>
      </c>
      <c r="AX256" s="25" t="s">
        <v>118</v>
      </c>
      <c r="AY256" s="25" t="s">
        <v>118</v>
      </c>
      <c r="AZ256" s="25" t="s">
        <v>118</v>
      </c>
      <c r="BA256" s="25" t="s">
        <v>118</v>
      </c>
      <c r="BB256" s="25" t="s">
        <v>118</v>
      </c>
      <c r="BC256" s="25" t="s">
        <v>118</v>
      </c>
      <c r="BD256" s="25" t="s">
        <v>118</v>
      </c>
      <c r="BE256" s="25" t="s">
        <v>118</v>
      </c>
      <c r="BF256" s="25" t="s">
        <v>118</v>
      </c>
      <c r="BG256" s="20"/>
      <c r="BH256" s="26" t="s">
        <v>118</v>
      </c>
      <c r="BI256" s="26" t="s">
        <v>118</v>
      </c>
      <c r="BJ256" s="26" t="s">
        <v>118</v>
      </c>
      <c r="BK256" s="26" t="s">
        <v>118</v>
      </c>
      <c r="BL256" s="26"/>
      <c r="BM256" s="20"/>
      <c r="BN256" s="60">
        <v>0</v>
      </c>
      <c r="BO256" s="20"/>
      <c r="BP256" s="20">
        <v>0</v>
      </c>
      <c r="BQ256" s="20">
        <v>0</v>
      </c>
      <c r="BR256" s="20">
        <v>0</v>
      </c>
      <c r="BS256" s="20">
        <v>0</v>
      </c>
      <c r="BT256" s="20">
        <v>0</v>
      </c>
      <c r="BU256" s="20">
        <v>0</v>
      </c>
      <c r="BV256" s="20">
        <v>0</v>
      </c>
      <c r="BW256" s="20">
        <v>0</v>
      </c>
      <c r="BX256" s="20">
        <v>0</v>
      </c>
      <c r="BY256" s="20">
        <v>0</v>
      </c>
      <c r="BZ256" s="20">
        <v>0</v>
      </c>
      <c r="CA256" s="20" t="s">
        <v>118</v>
      </c>
      <c r="CB256" s="20">
        <v>90</v>
      </c>
      <c r="CC256" s="20">
        <v>0</v>
      </c>
      <c r="CD256" s="20">
        <v>100</v>
      </c>
      <c r="CE256" s="20">
        <v>0</v>
      </c>
      <c r="CF256" s="20">
        <v>0</v>
      </c>
      <c r="CG256" s="20">
        <v>0</v>
      </c>
      <c r="CH256" s="20">
        <v>0</v>
      </c>
      <c r="CI256" s="20">
        <v>0</v>
      </c>
      <c r="CJ256" s="20">
        <v>0</v>
      </c>
      <c r="CK256" s="20"/>
      <c r="CL256" s="1" t="e">
        <v>#VALUE!</v>
      </c>
      <c r="CM256" t="e">
        <v>#VALUE!</v>
      </c>
      <c r="CN256" t="e">
        <v>#VALUE!</v>
      </c>
      <c r="CO256" s="1" t="e">
        <v>#VALUE!</v>
      </c>
      <c r="CP256" s="1" t="e">
        <v>#VALUE!</v>
      </c>
      <c r="CQ256" t="e">
        <v>#VALUE!</v>
      </c>
      <c r="CS256" s="33">
        <v>0</v>
      </c>
    </row>
    <row r="257" spans="1:97">
      <c r="A257" s="20" t="s">
        <v>123</v>
      </c>
      <c r="B257" s="20" t="s">
        <v>123</v>
      </c>
      <c r="C257" s="20" t="s">
        <v>102</v>
      </c>
      <c r="D257" s="20">
        <v>0</v>
      </c>
      <c r="E257" s="21" t="s">
        <v>1122</v>
      </c>
      <c r="F257" s="22" t="s">
        <v>1131</v>
      </c>
      <c r="G257" s="23" t="s">
        <v>1132</v>
      </c>
      <c r="H257" s="20" t="s">
        <v>118</v>
      </c>
      <c r="I257" s="20" t="s">
        <v>118</v>
      </c>
      <c r="J257" s="20" t="s">
        <v>118</v>
      </c>
      <c r="K257" s="20" t="s">
        <v>118</v>
      </c>
      <c r="L257" s="20" t="s">
        <v>118</v>
      </c>
      <c r="M257" s="20" t="s">
        <v>118</v>
      </c>
      <c r="N257" s="24" t="s">
        <v>118</v>
      </c>
      <c r="O257" s="70" t="s">
        <v>118</v>
      </c>
      <c r="P257" s="24"/>
      <c r="Q257" s="24" t="s">
        <v>118</v>
      </c>
      <c r="R257" s="70" t="s">
        <v>118</v>
      </c>
      <c r="S257" s="33">
        <v>0</v>
      </c>
      <c r="T257" s="33">
        <v>0</v>
      </c>
      <c r="U257" s="33">
        <v>0</v>
      </c>
      <c r="V257" s="33" t="e">
        <v>#VALUE!</v>
      </c>
      <c r="W257" s="33"/>
      <c r="X257" s="24"/>
      <c r="Y257" s="20" t="s">
        <v>118</v>
      </c>
      <c r="Z257" s="20" t="s">
        <v>118</v>
      </c>
      <c r="AA257" s="20" t="s">
        <v>118</v>
      </c>
      <c r="AB257" s="20" t="s">
        <v>118</v>
      </c>
      <c r="AC257" s="20" t="s">
        <v>118</v>
      </c>
      <c r="AD257" s="20">
        <v>0</v>
      </c>
      <c r="AE257" s="20">
        <v>0</v>
      </c>
      <c r="AF257" s="20">
        <v>0</v>
      </c>
      <c r="AG257" s="20" t="s">
        <v>1125</v>
      </c>
      <c r="AH257" s="25" t="s">
        <v>118</v>
      </c>
      <c r="AI257" s="25" t="s">
        <v>118</v>
      </c>
      <c r="AJ257" s="25" t="s">
        <v>118</v>
      </c>
      <c r="AK257" s="25" t="s">
        <v>118</v>
      </c>
      <c r="AL257" s="25" t="s">
        <v>118</v>
      </c>
      <c r="AM257" s="25" t="s">
        <v>118</v>
      </c>
      <c r="AN257" s="25" t="s">
        <v>118</v>
      </c>
      <c r="AO257" s="25" t="s">
        <v>118</v>
      </c>
      <c r="AP257" s="25" t="s">
        <v>118</v>
      </c>
      <c r="AQ257" s="25" t="s">
        <v>118</v>
      </c>
      <c r="AR257" s="25" t="s">
        <v>118</v>
      </c>
      <c r="AS257" s="25" t="s">
        <v>118</v>
      </c>
      <c r="AT257" s="25" t="s">
        <v>118</v>
      </c>
      <c r="AU257" s="25" t="s">
        <v>118</v>
      </c>
      <c r="AV257" s="25" t="s">
        <v>118</v>
      </c>
      <c r="AW257" s="25" t="s">
        <v>118</v>
      </c>
      <c r="AX257" s="25" t="s">
        <v>118</v>
      </c>
      <c r="AY257" s="25" t="s">
        <v>118</v>
      </c>
      <c r="AZ257" s="25" t="s">
        <v>118</v>
      </c>
      <c r="BA257" s="25" t="s">
        <v>118</v>
      </c>
      <c r="BB257" s="25" t="s">
        <v>118</v>
      </c>
      <c r="BC257" s="25" t="s">
        <v>118</v>
      </c>
      <c r="BD257" s="25" t="s">
        <v>118</v>
      </c>
      <c r="BE257" s="25" t="s">
        <v>118</v>
      </c>
      <c r="BF257" s="25" t="s">
        <v>118</v>
      </c>
      <c r="BG257" s="20"/>
      <c r="BH257" s="26" t="s">
        <v>118</v>
      </c>
      <c r="BI257" s="26" t="s">
        <v>118</v>
      </c>
      <c r="BJ257" s="26" t="s">
        <v>118</v>
      </c>
      <c r="BK257" s="26" t="s">
        <v>118</v>
      </c>
      <c r="BL257" s="26"/>
      <c r="BM257" s="20"/>
      <c r="BN257" s="60">
        <v>0</v>
      </c>
      <c r="BO257" s="20"/>
      <c r="BP257" s="20">
        <v>0</v>
      </c>
      <c r="BQ257" s="20">
        <v>0</v>
      </c>
      <c r="BR257" s="20">
        <v>0</v>
      </c>
      <c r="BS257" s="20">
        <v>0</v>
      </c>
      <c r="BT257" s="20">
        <v>0</v>
      </c>
      <c r="BU257" s="20">
        <v>0</v>
      </c>
      <c r="BV257" s="20">
        <v>0</v>
      </c>
      <c r="BW257" s="20">
        <v>0</v>
      </c>
      <c r="BX257" s="20">
        <v>0</v>
      </c>
      <c r="BY257" s="20">
        <v>0</v>
      </c>
      <c r="BZ257" s="20">
        <v>0</v>
      </c>
      <c r="CA257" s="20" t="s">
        <v>118</v>
      </c>
      <c r="CB257" s="20">
        <v>30</v>
      </c>
      <c r="CC257" s="20">
        <v>30</v>
      </c>
      <c r="CD257" s="20">
        <v>15</v>
      </c>
      <c r="CE257" s="20">
        <v>0</v>
      </c>
      <c r="CF257" s="20">
        <v>0</v>
      </c>
      <c r="CG257" s="20">
        <v>0</v>
      </c>
      <c r="CH257" s="20">
        <v>0</v>
      </c>
      <c r="CI257" s="20">
        <v>0</v>
      </c>
      <c r="CJ257" s="20">
        <v>0</v>
      </c>
      <c r="CK257" s="20"/>
      <c r="CL257" s="1" t="e">
        <v>#VALUE!</v>
      </c>
      <c r="CM257" t="e">
        <v>#VALUE!</v>
      </c>
      <c r="CN257" t="e">
        <v>#VALUE!</v>
      </c>
      <c r="CO257" s="1" t="e">
        <v>#VALUE!</v>
      </c>
      <c r="CP257" s="1" t="e">
        <v>#VALUE!</v>
      </c>
      <c r="CQ257" t="e">
        <v>#VALUE!</v>
      </c>
      <c r="CS257" s="33">
        <v>0</v>
      </c>
    </row>
    <row r="258" spans="1:97">
      <c r="A258" s="20" t="s">
        <v>123</v>
      </c>
      <c r="B258" s="20" t="s">
        <v>123</v>
      </c>
      <c r="C258" s="20" t="s">
        <v>102</v>
      </c>
      <c r="D258" s="20">
        <v>0</v>
      </c>
      <c r="E258" s="21" t="s">
        <v>1122</v>
      </c>
      <c r="F258" s="22" t="s">
        <v>1133</v>
      </c>
      <c r="G258" s="28" t="s">
        <v>1134</v>
      </c>
      <c r="H258" s="20" t="s">
        <v>118</v>
      </c>
      <c r="I258" s="20" t="s">
        <v>118</v>
      </c>
      <c r="J258" s="20" t="s">
        <v>118</v>
      </c>
      <c r="K258" s="20" t="s">
        <v>118</v>
      </c>
      <c r="L258" s="20" t="s">
        <v>118</v>
      </c>
      <c r="M258" s="20" t="s">
        <v>118</v>
      </c>
      <c r="N258" s="24" t="s">
        <v>118</v>
      </c>
      <c r="O258" s="70" t="s">
        <v>118</v>
      </c>
      <c r="P258" s="24"/>
      <c r="Q258" s="24" t="s">
        <v>118</v>
      </c>
      <c r="R258" s="70" t="s">
        <v>118</v>
      </c>
      <c r="S258" s="33">
        <v>0</v>
      </c>
      <c r="T258" s="33">
        <v>0</v>
      </c>
      <c r="U258" s="33">
        <v>0</v>
      </c>
      <c r="V258" s="33" t="e">
        <v>#VALUE!</v>
      </c>
      <c r="W258" s="33"/>
      <c r="X258" s="24"/>
      <c r="Y258" s="20" t="s">
        <v>118</v>
      </c>
      <c r="Z258" s="20" t="s">
        <v>118</v>
      </c>
      <c r="AA258" s="20" t="s">
        <v>118</v>
      </c>
      <c r="AB258" s="20" t="s">
        <v>118</v>
      </c>
      <c r="AC258" s="20" t="s">
        <v>118</v>
      </c>
      <c r="AD258" s="20">
        <v>0</v>
      </c>
      <c r="AE258" s="20">
        <v>0</v>
      </c>
      <c r="AF258" s="20">
        <v>0</v>
      </c>
      <c r="AG258" s="20" t="s">
        <v>1135</v>
      </c>
      <c r="AH258" s="25" t="s">
        <v>118</v>
      </c>
      <c r="AI258" s="25" t="s">
        <v>118</v>
      </c>
      <c r="AJ258" s="25" t="s">
        <v>118</v>
      </c>
      <c r="AK258" s="25" t="s">
        <v>118</v>
      </c>
      <c r="AL258" s="25" t="s">
        <v>118</v>
      </c>
      <c r="AM258" s="25" t="s">
        <v>118</v>
      </c>
      <c r="AN258" s="25" t="s">
        <v>118</v>
      </c>
      <c r="AO258" s="25" t="s">
        <v>118</v>
      </c>
      <c r="AP258" s="25" t="s">
        <v>118</v>
      </c>
      <c r="AQ258" s="25" t="s">
        <v>118</v>
      </c>
      <c r="AR258" s="25" t="s">
        <v>118</v>
      </c>
      <c r="AS258" s="25" t="s">
        <v>118</v>
      </c>
      <c r="AT258" s="25" t="s">
        <v>118</v>
      </c>
      <c r="AU258" s="25" t="s">
        <v>118</v>
      </c>
      <c r="AV258" s="25" t="s">
        <v>118</v>
      </c>
      <c r="AW258" s="25" t="s">
        <v>118</v>
      </c>
      <c r="AX258" s="25" t="s">
        <v>118</v>
      </c>
      <c r="AY258" s="25" t="s">
        <v>118</v>
      </c>
      <c r="AZ258" s="25" t="s">
        <v>118</v>
      </c>
      <c r="BA258" s="25" t="s">
        <v>118</v>
      </c>
      <c r="BB258" s="25" t="s">
        <v>118</v>
      </c>
      <c r="BC258" s="25" t="s">
        <v>118</v>
      </c>
      <c r="BD258" s="25" t="s">
        <v>118</v>
      </c>
      <c r="BE258" s="25" t="s">
        <v>118</v>
      </c>
      <c r="BF258" s="25" t="s">
        <v>118</v>
      </c>
      <c r="BG258" s="20"/>
      <c r="BH258" s="26" t="s">
        <v>118</v>
      </c>
      <c r="BI258" s="26" t="s">
        <v>118</v>
      </c>
      <c r="BJ258" s="26" t="s">
        <v>118</v>
      </c>
      <c r="BK258" s="26" t="s">
        <v>118</v>
      </c>
      <c r="BL258" s="26"/>
      <c r="BM258" s="20"/>
      <c r="BN258" s="60">
        <v>0</v>
      </c>
      <c r="BO258" s="20"/>
      <c r="BP258" s="20">
        <v>0</v>
      </c>
      <c r="BQ258" s="20">
        <v>0</v>
      </c>
      <c r="BR258" s="20">
        <v>0</v>
      </c>
      <c r="BS258" s="20">
        <v>0</v>
      </c>
      <c r="BT258" s="20">
        <v>0</v>
      </c>
      <c r="BU258" s="20">
        <v>0</v>
      </c>
      <c r="BV258" s="20">
        <v>0</v>
      </c>
      <c r="BW258" s="20">
        <v>0</v>
      </c>
      <c r="BX258" s="20">
        <v>0</v>
      </c>
      <c r="BY258" s="20">
        <v>0</v>
      </c>
      <c r="BZ258" s="20">
        <v>0</v>
      </c>
      <c r="CA258" s="20" t="s">
        <v>118</v>
      </c>
      <c r="CB258" s="20">
        <v>60</v>
      </c>
      <c r="CC258" s="20">
        <v>30</v>
      </c>
      <c r="CD258" s="20">
        <v>15</v>
      </c>
      <c r="CE258" s="20">
        <v>0</v>
      </c>
      <c r="CF258" s="20">
        <v>0</v>
      </c>
      <c r="CG258" s="20">
        <v>0</v>
      </c>
      <c r="CH258" s="20">
        <v>0</v>
      </c>
      <c r="CI258" s="20">
        <v>0</v>
      </c>
      <c r="CJ258" s="20">
        <v>0</v>
      </c>
      <c r="CK258" s="20"/>
      <c r="CL258" s="1" t="e">
        <v>#VALUE!</v>
      </c>
      <c r="CM258" t="e">
        <v>#VALUE!</v>
      </c>
      <c r="CN258" t="e">
        <v>#VALUE!</v>
      </c>
      <c r="CO258" s="1" t="e">
        <v>#VALUE!</v>
      </c>
      <c r="CP258" s="1" t="e">
        <v>#VALUE!</v>
      </c>
      <c r="CQ258" t="e">
        <v>#VALUE!</v>
      </c>
      <c r="CS258" s="33">
        <v>0</v>
      </c>
    </row>
    <row r="259" spans="1:97">
      <c r="A259" s="20" t="s">
        <v>123</v>
      </c>
      <c r="B259" s="20" t="s">
        <v>123</v>
      </c>
      <c r="C259" s="20" t="s">
        <v>102</v>
      </c>
      <c r="D259" s="20">
        <v>0</v>
      </c>
      <c r="E259" s="21" t="s">
        <v>1122</v>
      </c>
      <c r="F259" s="22" t="s">
        <v>1136</v>
      </c>
      <c r="G259" s="23" t="s">
        <v>1137</v>
      </c>
      <c r="H259" s="20" t="s">
        <v>118</v>
      </c>
      <c r="I259" s="20" t="s">
        <v>118</v>
      </c>
      <c r="J259" s="20" t="s">
        <v>118</v>
      </c>
      <c r="K259" s="20" t="s">
        <v>118</v>
      </c>
      <c r="L259" s="20" t="s">
        <v>118</v>
      </c>
      <c r="M259" s="20" t="s">
        <v>118</v>
      </c>
      <c r="N259" s="24" t="s">
        <v>118</v>
      </c>
      <c r="O259" s="70" t="s">
        <v>118</v>
      </c>
      <c r="P259" s="24"/>
      <c r="Q259" s="24" t="s">
        <v>118</v>
      </c>
      <c r="R259" s="70" t="s">
        <v>118</v>
      </c>
      <c r="S259" s="33">
        <v>0</v>
      </c>
      <c r="T259" s="33">
        <v>0</v>
      </c>
      <c r="U259" s="33">
        <v>0</v>
      </c>
      <c r="V259" s="33" t="e">
        <v>#VALUE!</v>
      </c>
      <c r="W259" s="33"/>
      <c r="X259" s="24"/>
      <c r="Y259" s="20" t="s">
        <v>118</v>
      </c>
      <c r="Z259" s="20" t="s">
        <v>118</v>
      </c>
      <c r="AA259" s="20" t="s">
        <v>118</v>
      </c>
      <c r="AB259" s="20" t="s">
        <v>118</v>
      </c>
      <c r="AC259" s="20" t="s">
        <v>118</v>
      </c>
      <c r="AD259" s="20">
        <v>0</v>
      </c>
      <c r="AE259" s="20">
        <v>0</v>
      </c>
      <c r="AF259" s="20">
        <v>0</v>
      </c>
      <c r="AG259" s="20" t="s">
        <v>1138</v>
      </c>
      <c r="AH259" s="25" t="s">
        <v>118</v>
      </c>
      <c r="AI259" s="25" t="s">
        <v>118</v>
      </c>
      <c r="AJ259" s="25" t="s">
        <v>118</v>
      </c>
      <c r="AK259" s="25" t="s">
        <v>118</v>
      </c>
      <c r="AL259" s="25" t="s">
        <v>118</v>
      </c>
      <c r="AM259" s="25" t="s">
        <v>118</v>
      </c>
      <c r="AN259" s="25" t="s">
        <v>118</v>
      </c>
      <c r="AO259" s="25" t="s">
        <v>118</v>
      </c>
      <c r="AP259" s="25" t="s">
        <v>118</v>
      </c>
      <c r="AQ259" s="25" t="s">
        <v>118</v>
      </c>
      <c r="AR259" s="25" t="s">
        <v>118</v>
      </c>
      <c r="AS259" s="25" t="s">
        <v>118</v>
      </c>
      <c r="AT259" s="25" t="s">
        <v>118</v>
      </c>
      <c r="AU259" s="25" t="s">
        <v>118</v>
      </c>
      <c r="AV259" s="25" t="s">
        <v>118</v>
      </c>
      <c r="AW259" s="25" t="s">
        <v>118</v>
      </c>
      <c r="AX259" s="25" t="s">
        <v>118</v>
      </c>
      <c r="AY259" s="25" t="s">
        <v>118</v>
      </c>
      <c r="AZ259" s="25" t="s">
        <v>118</v>
      </c>
      <c r="BA259" s="25" t="s">
        <v>118</v>
      </c>
      <c r="BB259" s="25" t="s">
        <v>118</v>
      </c>
      <c r="BC259" s="25" t="s">
        <v>118</v>
      </c>
      <c r="BD259" s="25" t="s">
        <v>118</v>
      </c>
      <c r="BE259" s="25" t="s">
        <v>118</v>
      </c>
      <c r="BF259" s="25" t="s">
        <v>118</v>
      </c>
      <c r="BG259" s="20"/>
      <c r="BH259" s="26" t="s">
        <v>118</v>
      </c>
      <c r="BI259" s="26" t="s">
        <v>118</v>
      </c>
      <c r="BJ259" s="26" t="s">
        <v>118</v>
      </c>
      <c r="BK259" s="26" t="s">
        <v>118</v>
      </c>
      <c r="BL259" s="26"/>
      <c r="BM259" s="20"/>
      <c r="BN259" s="60">
        <v>0</v>
      </c>
      <c r="BO259" s="20"/>
      <c r="BP259" s="20">
        <v>0</v>
      </c>
      <c r="BQ259" s="20">
        <v>0</v>
      </c>
      <c r="BR259" s="20">
        <v>0</v>
      </c>
      <c r="BS259" s="20">
        <v>0</v>
      </c>
      <c r="BT259" s="20">
        <v>0</v>
      </c>
      <c r="BU259" s="20">
        <v>0</v>
      </c>
      <c r="BV259" s="20">
        <v>0</v>
      </c>
      <c r="BW259" s="20">
        <v>0</v>
      </c>
      <c r="BX259" s="20">
        <v>0</v>
      </c>
      <c r="BY259" s="20">
        <v>0</v>
      </c>
      <c r="BZ259" s="20">
        <v>0</v>
      </c>
      <c r="CA259" s="20" t="s">
        <v>118</v>
      </c>
      <c r="CB259" s="20">
        <v>90</v>
      </c>
      <c r="CC259" s="20">
        <v>0</v>
      </c>
      <c r="CD259" s="20">
        <v>100</v>
      </c>
      <c r="CE259" s="20">
        <v>0</v>
      </c>
      <c r="CF259" s="20">
        <v>0</v>
      </c>
      <c r="CG259" s="20">
        <v>0</v>
      </c>
      <c r="CH259" s="20">
        <v>0</v>
      </c>
      <c r="CI259" s="20">
        <v>0</v>
      </c>
      <c r="CJ259" s="20">
        <v>0</v>
      </c>
      <c r="CK259" s="20"/>
      <c r="CL259" s="1" t="e">
        <v>#VALUE!</v>
      </c>
      <c r="CM259" t="e">
        <v>#VALUE!</v>
      </c>
      <c r="CN259" t="e">
        <v>#VALUE!</v>
      </c>
      <c r="CO259" s="1" t="e">
        <v>#VALUE!</v>
      </c>
      <c r="CP259" s="1" t="e">
        <v>#VALUE!</v>
      </c>
      <c r="CQ259" t="e">
        <v>#VALUE!</v>
      </c>
      <c r="CS259" s="33">
        <v>0</v>
      </c>
    </row>
    <row r="260" spans="1:97">
      <c r="A260" s="20" t="s">
        <v>123</v>
      </c>
      <c r="B260" s="20" t="s">
        <v>123</v>
      </c>
      <c r="C260" s="20" t="s">
        <v>102</v>
      </c>
      <c r="D260" s="20">
        <v>0</v>
      </c>
      <c r="E260" s="21" t="s">
        <v>1122</v>
      </c>
      <c r="F260" s="22" t="s">
        <v>1139</v>
      </c>
      <c r="G260" s="23" t="s">
        <v>1140</v>
      </c>
      <c r="H260" s="20" t="s">
        <v>118</v>
      </c>
      <c r="I260" s="20" t="s">
        <v>118</v>
      </c>
      <c r="J260" s="20" t="s">
        <v>118</v>
      </c>
      <c r="K260" s="20" t="s">
        <v>118</v>
      </c>
      <c r="L260" s="20" t="s">
        <v>118</v>
      </c>
      <c r="M260" s="20" t="s">
        <v>118</v>
      </c>
      <c r="N260" s="24" t="s">
        <v>118</v>
      </c>
      <c r="O260" s="70" t="s">
        <v>118</v>
      </c>
      <c r="P260" s="24"/>
      <c r="Q260" s="24" t="s">
        <v>118</v>
      </c>
      <c r="R260" s="70" t="s">
        <v>118</v>
      </c>
      <c r="S260" s="33">
        <v>0</v>
      </c>
      <c r="T260" s="33">
        <v>0</v>
      </c>
      <c r="U260" s="33">
        <v>0</v>
      </c>
      <c r="V260" s="33" t="e">
        <v>#VALUE!</v>
      </c>
      <c r="W260" s="33"/>
      <c r="X260" s="24"/>
      <c r="Y260" s="20" t="s">
        <v>118</v>
      </c>
      <c r="Z260" s="20" t="s">
        <v>118</v>
      </c>
      <c r="AA260" s="20" t="s">
        <v>118</v>
      </c>
      <c r="AB260" s="20" t="s">
        <v>118</v>
      </c>
      <c r="AC260" s="20" t="s">
        <v>118</v>
      </c>
      <c r="AD260" s="20">
        <v>0</v>
      </c>
      <c r="AE260" s="20">
        <v>0</v>
      </c>
      <c r="AF260" s="20">
        <v>0</v>
      </c>
      <c r="AG260" s="20" t="s">
        <v>1138</v>
      </c>
      <c r="AH260" s="25" t="s">
        <v>118</v>
      </c>
      <c r="AI260" s="25" t="s">
        <v>118</v>
      </c>
      <c r="AJ260" s="25" t="s">
        <v>118</v>
      </c>
      <c r="AK260" s="25" t="s">
        <v>118</v>
      </c>
      <c r="AL260" s="25" t="s">
        <v>118</v>
      </c>
      <c r="AM260" s="25" t="s">
        <v>118</v>
      </c>
      <c r="AN260" s="25" t="s">
        <v>118</v>
      </c>
      <c r="AO260" s="25" t="s">
        <v>118</v>
      </c>
      <c r="AP260" s="25" t="s">
        <v>118</v>
      </c>
      <c r="AQ260" s="25" t="s">
        <v>118</v>
      </c>
      <c r="AR260" s="25" t="s">
        <v>118</v>
      </c>
      <c r="AS260" s="25" t="s">
        <v>118</v>
      </c>
      <c r="AT260" s="25" t="s">
        <v>118</v>
      </c>
      <c r="AU260" s="25" t="s">
        <v>118</v>
      </c>
      <c r="AV260" s="25" t="s">
        <v>118</v>
      </c>
      <c r="AW260" s="25" t="s">
        <v>118</v>
      </c>
      <c r="AX260" s="25" t="s">
        <v>118</v>
      </c>
      <c r="AY260" s="25" t="s">
        <v>118</v>
      </c>
      <c r="AZ260" s="25" t="s">
        <v>118</v>
      </c>
      <c r="BA260" s="25" t="s">
        <v>118</v>
      </c>
      <c r="BB260" s="25" t="s">
        <v>118</v>
      </c>
      <c r="BC260" s="25" t="s">
        <v>118</v>
      </c>
      <c r="BD260" s="25" t="s">
        <v>118</v>
      </c>
      <c r="BE260" s="25" t="s">
        <v>118</v>
      </c>
      <c r="BF260" s="25" t="s">
        <v>118</v>
      </c>
      <c r="BG260" s="20"/>
      <c r="BH260" s="26" t="s">
        <v>118</v>
      </c>
      <c r="BI260" s="26" t="s">
        <v>118</v>
      </c>
      <c r="BJ260" s="26" t="s">
        <v>118</v>
      </c>
      <c r="BK260" s="26" t="s">
        <v>118</v>
      </c>
      <c r="BL260" s="26"/>
      <c r="BM260" s="20"/>
      <c r="BN260" s="60">
        <v>0</v>
      </c>
      <c r="BO260" s="20"/>
      <c r="BP260" s="20">
        <v>0</v>
      </c>
      <c r="BQ260" s="20">
        <v>0</v>
      </c>
      <c r="BR260" s="20">
        <v>0</v>
      </c>
      <c r="BS260" s="20">
        <v>0</v>
      </c>
      <c r="BT260" s="20">
        <v>0</v>
      </c>
      <c r="BU260" s="20">
        <v>0</v>
      </c>
      <c r="BV260" s="20">
        <v>0</v>
      </c>
      <c r="BW260" s="20">
        <v>0</v>
      </c>
      <c r="BX260" s="20">
        <v>0</v>
      </c>
      <c r="BY260" s="20">
        <v>0</v>
      </c>
      <c r="BZ260" s="20">
        <v>0</v>
      </c>
      <c r="CA260" s="20" t="s">
        <v>118</v>
      </c>
      <c r="CB260" s="20">
        <v>90</v>
      </c>
      <c r="CC260" s="20">
        <v>0</v>
      </c>
      <c r="CD260" s="20">
        <v>100</v>
      </c>
      <c r="CE260" s="20">
        <v>0</v>
      </c>
      <c r="CF260" s="20">
        <v>0</v>
      </c>
      <c r="CG260" s="20">
        <v>0</v>
      </c>
      <c r="CH260" s="20">
        <v>0</v>
      </c>
      <c r="CI260" s="20">
        <v>0</v>
      </c>
      <c r="CJ260" s="20">
        <v>0</v>
      </c>
      <c r="CK260" s="20"/>
      <c r="CL260" s="1" t="e">
        <v>#VALUE!</v>
      </c>
      <c r="CM260" t="e">
        <v>#VALUE!</v>
      </c>
      <c r="CN260" t="e">
        <v>#VALUE!</v>
      </c>
      <c r="CO260" s="1" t="e">
        <v>#VALUE!</v>
      </c>
      <c r="CP260" s="1" t="e">
        <v>#VALUE!</v>
      </c>
      <c r="CQ260" t="e">
        <v>#VALUE!</v>
      </c>
      <c r="CS260" s="33">
        <v>0</v>
      </c>
    </row>
    <row r="261" spans="1:97">
      <c r="A261" s="20" t="s">
        <v>123</v>
      </c>
      <c r="B261" s="20" t="s">
        <v>123</v>
      </c>
      <c r="C261" s="20" t="s">
        <v>102</v>
      </c>
      <c r="D261" s="20">
        <v>0</v>
      </c>
      <c r="E261" s="21" t="s">
        <v>1122</v>
      </c>
      <c r="F261" s="22" t="s">
        <v>1141</v>
      </c>
      <c r="G261" s="28" t="s">
        <v>1142</v>
      </c>
      <c r="H261" s="20" t="s">
        <v>118</v>
      </c>
      <c r="I261" s="20" t="s">
        <v>118</v>
      </c>
      <c r="J261" s="20" t="s">
        <v>118</v>
      </c>
      <c r="K261" s="20" t="s">
        <v>118</v>
      </c>
      <c r="L261" s="20" t="s">
        <v>118</v>
      </c>
      <c r="M261" s="20" t="s">
        <v>118</v>
      </c>
      <c r="N261" s="24" t="s">
        <v>118</v>
      </c>
      <c r="O261" s="70" t="s">
        <v>118</v>
      </c>
      <c r="P261" s="24"/>
      <c r="Q261" s="24" t="s">
        <v>118</v>
      </c>
      <c r="R261" s="70" t="s">
        <v>118</v>
      </c>
      <c r="S261" s="33">
        <v>0</v>
      </c>
      <c r="T261" s="33">
        <v>0</v>
      </c>
      <c r="U261" s="33">
        <v>0</v>
      </c>
      <c r="V261" s="33" t="e">
        <v>#VALUE!</v>
      </c>
      <c r="W261" s="33"/>
      <c r="X261" s="24"/>
      <c r="Y261" s="20" t="s">
        <v>118</v>
      </c>
      <c r="Z261" s="20" t="s">
        <v>118</v>
      </c>
      <c r="AA261" s="20" t="s">
        <v>118</v>
      </c>
      <c r="AB261" s="20" t="s">
        <v>118</v>
      </c>
      <c r="AC261" s="20" t="s">
        <v>118</v>
      </c>
      <c r="AD261" s="20">
        <v>0</v>
      </c>
      <c r="AE261" s="20">
        <v>0</v>
      </c>
      <c r="AF261" s="20">
        <v>0</v>
      </c>
      <c r="AG261" s="20" t="s">
        <v>1125</v>
      </c>
      <c r="AH261" s="25" t="s">
        <v>118</v>
      </c>
      <c r="AI261" s="25" t="s">
        <v>118</v>
      </c>
      <c r="AJ261" s="25" t="s">
        <v>118</v>
      </c>
      <c r="AK261" s="25" t="s">
        <v>118</v>
      </c>
      <c r="AL261" s="25" t="s">
        <v>118</v>
      </c>
      <c r="AM261" s="25" t="s">
        <v>118</v>
      </c>
      <c r="AN261" s="25" t="s">
        <v>118</v>
      </c>
      <c r="AO261" s="25" t="s">
        <v>118</v>
      </c>
      <c r="AP261" s="25" t="s">
        <v>118</v>
      </c>
      <c r="AQ261" s="25" t="s">
        <v>118</v>
      </c>
      <c r="AR261" s="25" t="s">
        <v>118</v>
      </c>
      <c r="AS261" s="25" t="s">
        <v>118</v>
      </c>
      <c r="AT261" s="25" t="s">
        <v>118</v>
      </c>
      <c r="AU261" s="25" t="s">
        <v>118</v>
      </c>
      <c r="AV261" s="25" t="s">
        <v>118</v>
      </c>
      <c r="AW261" s="25" t="s">
        <v>118</v>
      </c>
      <c r="AX261" s="25" t="s">
        <v>118</v>
      </c>
      <c r="AY261" s="25" t="s">
        <v>118</v>
      </c>
      <c r="AZ261" s="25" t="s">
        <v>118</v>
      </c>
      <c r="BA261" s="25" t="s">
        <v>118</v>
      </c>
      <c r="BB261" s="25" t="s">
        <v>118</v>
      </c>
      <c r="BC261" s="25" t="s">
        <v>118</v>
      </c>
      <c r="BD261" s="25" t="s">
        <v>118</v>
      </c>
      <c r="BE261" s="25" t="s">
        <v>118</v>
      </c>
      <c r="BF261" s="25" t="s">
        <v>118</v>
      </c>
      <c r="BG261" s="20"/>
      <c r="BH261" s="26" t="s">
        <v>118</v>
      </c>
      <c r="BI261" s="26" t="s">
        <v>118</v>
      </c>
      <c r="BJ261" s="26" t="s">
        <v>118</v>
      </c>
      <c r="BK261" s="26" t="s">
        <v>118</v>
      </c>
      <c r="BL261" s="26"/>
      <c r="BM261" s="20"/>
      <c r="BN261" s="60">
        <v>0</v>
      </c>
      <c r="BO261" s="20"/>
      <c r="BP261" s="20">
        <v>0</v>
      </c>
      <c r="BQ261" s="20">
        <v>0</v>
      </c>
      <c r="BR261" s="20">
        <v>0</v>
      </c>
      <c r="BS261" s="20">
        <v>0</v>
      </c>
      <c r="BT261" s="20">
        <v>0</v>
      </c>
      <c r="BU261" s="20">
        <v>0</v>
      </c>
      <c r="BV261" s="20">
        <v>0</v>
      </c>
      <c r="BW261" s="20">
        <v>0</v>
      </c>
      <c r="BX261" s="20">
        <v>0</v>
      </c>
      <c r="BY261" s="20">
        <v>0</v>
      </c>
      <c r="BZ261" s="20">
        <v>0</v>
      </c>
      <c r="CA261" s="20" t="s">
        <v>118</v>
      </c>
      <c r="CB261" s="20">
        <v>90</v>
      </c>
      <c r="CC261" s="20">
        <v>0</v>
      </c>
      <c r="CD261" s="20">
        <v>100</v>
      </c>
      <c r="CE261" s="20">
        <v>0</v>
      </c>
      <c r="CF261" s="20">
        <v>0</v>
      </c>
      <c r="CG261" s="20">
        <v>0</v>
      </c>
      <c r="CH261" s="20">
        <v>0</v>
      </c>
      <c r="CI261" s="20">
        <v>0</v>
      </c>
      <c r="CJ261" s="20">
        <v>0</v>
      </c>
      <c r="CK261" s="20"/>
      <c r="CL261" s="1" t="e">
        <v>#VALUE!</v>
      </c>
      <c r="CM261" t="e">
        <v>#VALUE!</v>
      </c>
      <c r="CN261" t="e">
        <v>#VALUE!</v>
      </c>
      <c r="CO261" s="1" t="e">
        <v>#VALUE!</v>
      </c>
      <c r="CP261" s="1" t="e">
        <v>#VALUE!</v>
      </c>
      <c r="CQ261" t="e">
        <v>#VALUE!</v>
      </c>
      <c r="CS261" s="33">
        <v>0</v>
      </c>
    </row>
    <row r="262" spans="1:97">
      <c r="A262" s="20" t="s">
        <v>123</v>
      </c>
      <c r="B262" s="20" t="s">
        <v>123</v>
      </c>
      <c r="C262" s="20" t="s">
        <v>102</v>
      </c>
      <c r="D262" s="20">
        <v>0</v>
      </c>
      <c r="E262" s="21" t="s">
        <v>1122</v>
      </c>
      <c r="F262" s="22" t="s">
        <v>1143</v>
      </c>
      <c r="G262" s="23" t="s">
        <v>1144</v>
      </c>
      <c r="H262" s="20" t="s">
        <v>118</v>
      </c>
      <c r="I262" s="20" t="s">
        <v>118</v>
      </c>
      <c r="J262" s="20" t="s">
        <v>118</v>
      </c>
      <c r="K262" s="20" t="s">
        <v>118</v>
      </c>
      <c r="L262" s="20" t="s">
        <v>118</v>
      </c>
      <c r="M262" s="20" t="s">
        <v>118</v>
      </c>
      <c r="N262" s="24" t="s">
        <v>118</v>
      </c>
      <c r="O262" s="70" t="s">
        <v>118</v>
      </c>
      <c r="P262" s="24"/>
      <c r="Q262" s="24" t="s">
        <v>118</v>
      </c>
      <c r="R262" s="70" t="s">
        <v>118</v>
      </c>
      <c r="S262" s="33">
        <v>0</v>
      </c>
      <c r="T262" s="33">
        <v>0</v>
      </c>
      <c r="U262" s="33">
        <v>0</v>
      </c>
      <c r="V262" s="33" t="e">
        <v>#VALUE!</v>
      </c>
      <c r="W262" s="33"/>
      <c r="X262" s="24"/>
      <c r="Y262" s="20" t="s">
        <v>118</v>
      </c>
      <c r="Z262" s="20" t="s">
        <v>118</v>
      </c>
      <c r="AA262" s="20" t="s">
        <v>118</v>
      </c>
      <c r="AB262" s="20" t="s">
        <v>118</v>
      </c>
      <c r="AC262" s="20" t="s">
        <v>118</v>
      </c>
      <c r="AD262" s="20">
        <v>0</v>
      </c>
      <c r="AE262" s="20">
        <v>0</v>
      </c>
      <c r="AF262" s="20">
        <v>0</v>
      </c>
      <c r="AG262" s="20" t="s">
        <v>770</v>
      </c>
      <c r="AH262" s="25" t="s">
        <v>118</v>
      </c>
      <c r="AI262" s="25" t="s">
        <v>118</v>
      </c>
      <c r="AJ262" s="25" t="s">
        <v>118</v>
      </c>
      <c r="AK262" s="25" t="s">
        <v>118</v>
      </c>
      <c r="AL262" s="25" t="s">
        <v>118</v>
      </c>
      <c r="AM262" s="25" t="s">
        <v>118</v>
      </c>
      <c r="AN262" s="25" t="s">
        <v>118</v>
      </c>
      <c r="AO262" s="25" t="s">
        <v>118</v>
      </c>
      <c r="AP262" s="25" t="s">
        <v>118</v>
      </c>
      <c r="AQ262" s="25" t="s">
        <v>118</v>
      </c>
      <c r="AR262" s="25" t="s">
        <v>118</v>
      </c>
      <c r="AS262" s="25" t="s">
        <v>118</v>
      </c>
      <c r="AT262" s="25" t="s">
        <v>118</v>
      </c>
      <c r="AU262" s="25" t="s">
        <v>118</v>
      </c>
      <c r="AV262" s="25" t="s">
        <v>118</v>
      </c>
      <c r="AW262" s="25" t="s">
        <v>118</v>
      </c>
      <c r="AX262" s="25" t="s">
        <v>118</v>
      </c>
      <c r="AY262" s="25" t="s">
        <v>118</v>
      </c>
      <c r="AZ262" s="25" t="s">
        <v>118</v>
      </c>
      <c r="BA262" s="25" t="s">
        <v>118</v>
      </c>
      <c r="BB262" s="25" t="s">
        <v>118</v>
      </c>
      <c r="BC262" s="25" t="s">
        <v>118</v>
      </c>
      <c r="BD262" s="25" t="s">
        <v>118</v>
      </c>
      <c r="BE262" s="25" t="s">
        <v>118</v>
      </c>
      <c r="BF262" s="25" t="s">
        <v>118</v>
      </c>
      <c r="BG262" s="20"/>
      <c r="BH262" s="26" t="s">
        <v>118</v>
      </c>
      <c r="BI262" s="26" t="s">
        <v>118</v>
      </c>
      <c r="BJ262" s="26" t="s">
        <v>118</v>
      </c>
      <c r="BK262" s="26" t="s">
        <v>118</v>
      </c>
      <c r="BL262" s="26"/>
      <c r="BM262" s="20"/>
      <c r="BN262" s="60">
        <v>0</v>
      </c>
      <c r="BO262" s="20"/>
      <c r="BP262" s="20">
        <v>0</v>
      </c>
      <c r="BQ262" s="20">
        <v>0</v>
      </c>
      <c r="BR262" s="20">
        <v>0</v>
      </c>
      <c r="BS262" s="20">
        <v>0</v>
      </c>
      <c r="BT262" s="20">
        <v>0</v>
      </c>
      <c r="BU262" s="20">
        <v>0</v>
      </c>
      <c r="BV262" s="20">
        <v>0</v>
      </c>
      <c r="BW262" s="20">
        <v>0</v>
      </c>
      <c r="BX262" s="20">
        <v>0</v>
      </c>
      <c r="BY262" s="20">
        <v>0</v>
      </c>
      <c r="BZ262" s="20">
        <v>0</v>
      </c>
      <c r="CA262" s="20" t="s">
        <v>118</v>
      </c>
      <c r="CB262" s="20">
        <v>90</v>
      </c>
      <c r="CC262" s="20">
        <v>0</v>
      </c>
      <c r="CD262" s="20">
        <v>100</v>
      </c>
      <c r="CE262" s="20">
        <v>0</v>
      </c>
      <c r="CF262" s="20">
        <v>0</v>
      </c>
      <c r="CG262" s="20">
        <v>0</v>
      </c>
      <c r="CH262" s="20">
        <v>0</v>
      </c>
      <c r="CI262" s="20">
        <v>0</v>
      </c>
      <c r="CJ262" s="20">
        <v>0</v>
      </c>
      <c r="CK262" s="20"/>
      <c r="CL262" s="1" t="e">
        <v>#VALUE!</v>
      </c>
      <c r="CM262" t="e">
        <v>#VALUE!</v>
      </c>
      <c r="CN262" t="e">
        <v>#VALUE!</v>
      </c>
      <c r="CO262" s="1" t="e">
        <v>#VALUE!</v>
      </c>
      <c r="CP262" s="1" t="e">
        <v>#VALUE!</v>
      </c>
      <c r="CQ262" t="e">
        <v>#VALUE!</v>
      </c>
      <c r="CS262" s="33">
        <v>0</v>
      </c>
    </row>
    <row r="263" spans="1:97">
      <c r="A263" s="20" t="s">
        <v>123</v>
      </c>
      <c r="B263" s="20" t="s">
        <v>123</v>
      </c>
      <c r="C263" s="20" t="s">
        <v>102</v>
      </c>
      <c r="D263" s="20">
        <v>0</v>
      </c>
      <c r="E263" s="21" t="s">
        <v>1122</v>
      </c>
      <c r="F263" s="22" t="s">
        <v>1145</v>
      </c>
      <c r="G263" s="23" t="s">
        <v>1146</v>
      </c>
      <c r="H263" s="20" t="s">
        <v>118</v>
      </c>
      <c r="I263" s="20" t="s">
        <v>118</v>
      </c>
      <c r="J263" s="20" t="s">
        <v>118</v>
      </c>
      <c r="K263" s="20" t="s">
        <v>118</v>
      </c>
      <c r="L263" s="20" t="s">
        <v>118</v>
      </c>
      <c r="M263" s="20" t="s">
        <v>118</v>
      </c>
      <c r="N263" s="24" t="s">
        <v>118</v>
      </c>
      <c r="O263" s="70" t="s">
        <v>118</v>
      </c>
      <c r="P263" s="24"/>
      <c r="Q263" s="24" t="s">
        <v>118</v>
      </c>
      <c r="R263" s="70" t="s">
        <v>118</v>
      </c>
      <c r="S263" s="33">
        <v>0</v>
      </c>
      <c r="T263" s="33">
        <v>0</v>
      </c>
      <c r="U263" s="33">
        <v>0</v>
      </c>
      <c r="V263" s="33" t="e">
        <v>#VALUE!</v>
      </c>
      <c r="W263" s="33"/>
      <c r="X263" s="24"/>
      <c r="Y263" s="20" t="s">
        <v>118</v>
      </c>
      <c r="Z263" s="20" t="s">
        <v>118</v>
      </c>
      <c r="AA263" s="20" t="s">
        <v>118</v>
      </c>
      <c r="AB263" s="20" t="s">
        <v>118</v>
      </c>
      <c r="AC263" s="20" t="s">
        <v>118</v>
      </c>
      <c r="AD263" s="20">
        <v>0</v>
      </c>
      <c r="AE263" s="20">
        <v>0</v>
      </c>
      <c r="AF263" s="20">
        <v>0</v>
      </c>
      <c r="AG263" s="20" t="s">
        <v>770</v>
      </c>
      <c r="AH263" s="25" t="s">
        <v>118</v>
      </c>
      <c r="AI263" s="25" t="s">
        <v>118</v>
      </c>
      <c r="AJ263" s="25" t="s">
        <v>118</v>
      </c>
      <c r="AK263" s="25" t="s">
        <v>118</v>
      </c>
      <c r="AL263" s="25" t="s">
        <v>118</v>
      </c>
      <c r="AM263" s="25" t="s">
        <v>118</v>
      </c>
      <c r="AN263" s="25" t="s">
        <v>118</v>
      </c>
      <c r="AO263" s="25" t="s">
        <v>118</v>
      </c>
      <c r="AP263" s="25" t="s">
        <v>118</v>
      </c>
      <c r="AQ263" s="25" t="s">
        <v>118</v>
      </c>
      <c r="AR263" s="25" t="s">
        <v>118</v>
      </c>
      <c r="AS263" s="25" t="s">
        <v>118</v>
      </c>
      <c r="AT263" s="25" t="s">
        <v>118</v>
      </c>
      <c r="AU263" s="25" t="s">
        <v>118</v>
      </c>
      <c r="AV263" s="25" t="s">
        <v>118</v>
      </c>
      <c r="AW263" s="25" t="s">
        <v>118</v>
      </c>
      <c r="AX263" s="25" t="s">
        <v>118</v>
      </c>
      <c r="AY263" s="25" t="s">
        <v>118</v>
      </c>
      <c r="AZ263" s="25" t="s">
        <v>118</v>
      </c>
      <c r="BA263" s="25" t="s">
        <v>118</v>
      </c>
      <c r="BB263" s="25" t="s">
        <v>118</v>
      </c>
      <c r="BC263" s="25" t="s">
        <v>118</v>
      </c>
      <c r="BD263" s="25" t="s">
        <v>118</v>
      </c>
      <c r="BE263" s="25" t="s">
        <v>118</v>
      </c>
      <c r="BF263" s="25" t="s">
        <v>118</v>
      </c>
      <c r="BG263" s="20"/>
      <c r="BH263" s="26" t="s">
        <v>118</v>
      </c>
      <c r="BI263" s="26" t="s">
        <v>118</v>
      </c>
      <c r="BJ263" s="26" t="s">
        <v>118</v>
      </c>
      <c r="BK263" s="26" t="s">
        <v>118</v>
      </c>
      <c r="BL263" s="26"/>
      <c r="BM263" s="20"/>
      <c r="BN263" s="60">
        <v>0</v>
      </c>
      <c r="BO263" s="20"/>
      <c r="BP263" s="20">
        <v>0</v>
      </c>
      <c r="BQ263" s="20">
        <v>0</v>
      </c>
      <c r="BR263" s="20">
        <v>0</v>
      </c>
      <c r="BS263" s="20">
        <v>0</v>
      </c>
      <c r="BT263" s="20">
        <v>0</v>
      </c>
      <c r="BU263" s="20">
        <v>0</v>
      </c>
      <c r="BV263" s="20">
        <v>0</v>
      </c>
      <c r="BW263" s="20">
        <v>0</v>
      </c>
      <c r="BX263" s="20">
        <v>0</v>
      </c>
      <c r="BY263" s="20">
        <v>0</v>
      </c>
      <c r="BZ263" s="20">
        <v>0</v>
      </c>
      <c r="CA263" s="20" t="s">
        <v>118</v>
      </c>
      <c r="CB263" s="20">
        <v>90</v>
      </c>
      <c r="CC263" s="20">
        <v>0</v>
      </c>
      <c r="CD263" s="20">
        <v>100</v>
      </c>
      <c r="CE263" s="20">
        <v>0</v>
      </c>
      <c r="CF263" s="20">
        <v>0</v>
      </c>
      <c r="CG263" s="20">
        <v>0</v>
      </c>
      <c r="CH263" s="20">
        <v>0</v>
      </c>
      <c r="CI263" s="20">
        <v>0</v>
      </c>
      <c r="CJ263" s="20">
        <v>0</v>
      </c>
      <c r="CK263" s="20"/>
      <c r="CL263" s="1" t="e">
        <v>#VALUE!</v>
      </c>
      <c r="CM263" t="e">
        <v>#VALUE!</v>
      </c>
      <c r="CN263" t="e">
        <v>#VALUE!</v>
      </c>
      <c r="CO263" s="1" t="e">
        <v>#VALUE!</v>
      </c>
      <c r="CP263" s="1" t="e">
        <v>#VALUE!</v>
      </c>
      <c r="CQ263" t="e">
        <v>#VALUE!</v>
      </c>
      <c r="CS263" s="33">
        <v>0</v>
      </c>
    </row>
    <row r="264" spans="1:97">
      <c r="A264" s="20" t="s">
        <v>123</v>
      </c>
      <c r="B264" s="20" t="s">
        <v>123</v>
      </c>
      <c r="C264" s="20" t="s">
        <v>102</v>
      </c>
      <c r="D264" s="20">
        <v>0</v>
      </c>
      <c r="E264" s="21" t="s">
        <v>1122</v>
      </c>
      <c r="F264" s="22" t="s">
        <v>1147</v>
      </c>
      <c r="G264" s="23" t="s">
        <v>1148</v>
      </c>
      <c r="H264" s="20" t="s">
        <v>118</v>
      </c>
      <c r="I264" s="20" t="s">
        <v>118</v>
      </c>
      <c r="J264" s="20" t="s">
        <v>118</v>
      </c>
      <c r="K264" s="20" t="s">
        <v>118</v>
      </c>
      <c r="L264" s="20" t="s">
        <v>118</v>
      </c>
      <c r="M264" s="20" t="s">
        <v>118</v>
      </c>
      <c r="N264" s="24" t="s">
        <v>118</v>
      </c>
      <c r="O264" s="70" t="s">
        <v>118</v>
      </c>
      <c r="P264" s="24"/>
      <c r="Q264" s="24" t="s">
        <v>118</v>
      </c>
      <c r="R264" s="70" t="s">
        <v>118</v>
      </c>
      <c r="S264" s="33">
        <v>0</v>
      </c>
      <c r="T264" s="33">
        <v>0</v>
      </c>
      <c r="U264" s="33">
        <v>0</v>
      </c>
      <c r="V264" s="33" t="e">
        <v>#VALUE!</v>
      </c>
      <c r="W264" s="33"/>
      <c r="X264" s="24"/>
      <c r="Y264" s="20" t="s">
        <v>118</v>
      </c>
      <c r="Z264" s="20" t="s">
        <v>118</v>
      </c>
      <c r="AA264" s="20" t="s">
        <v>118</v>
      </c>
      <c r="AB264" s="20" t="s">
        <v>118</v>
      </c>
      <c r="AC264" s="20" t="s">
        <v>118</v>
      </c>
      <c r="AD264" s="20">
        <v>0</v>
      </c>
      <c r="AE264" s="20">
        <v>0</v>
      </c>
      <c r="AF264" s="20">
        <v>0</v>
      </c>
      <c r="AG264" s="20" t="s">
        <v>770</v>
      </c>
      <c r="AH264" s="25" t="s">
        <v>118</v>
      </c>
      <c r="AI264" s="25" t="s">
        <v>118</v>
      </c>
      <c r="AJ264" s="25" t="s">
        <v>118</v>
      </c>
      <c r="AK264" s="25" t="s">
        <v>118</v>
      </c>
      <c r="AL264" s="25" t="s">
        <v>118</v>
      </c>
      <c r="AM264" s="25" t="s">
        <v>118</v>
      </c>
      <c r="AN264" s="25" t="s">
        <v>118</v>
      </c>
      <c r="AO264" s="25" t="s">
        <v>118</v>
      </c>
      <c r="AP264" s="25" t="s">
        <v>118</v>
      </c>
      <c r="AQ264" s="25" t="s">
        <v>118</v>
      </c>
      <c r="AR264" s="25" t="s">
        <v>118</v>
      </c>
      <c r="AS264" s="25" t="s">
        <v>118</v>
      </c>
      <c r="AT264" s="25" t="s">
        <v>118</v>
      </c>
      <c r="AU264" s="25" t="s">
        <v>118</v>
      </c>
      <c r="AV264" s="25" t="s">
        <v>118</v>
      </c>
      <c r="AW264" s="25" t="s">
        <v>118</v>
      </c>
      <c r="AX264" s="25" t="s">
        <v>118</v>
      </c>
      <c r="AY264" s="25" t="s">
        <v>118</v>
      </c>
      <c r="AZ264" s="25" t="s">
        <v>118</v>
      </c>
      <c r="BA264" s="25" t="s">
        <v>118</v>
      </c>
      <c r="BB264" s="25" t="s">
        <v>118</v>
      </c>
      <c r="BC264" s="25" t="s">
        <v>118</v>
      </c>
      <c r="BD264" s="25" t="s">
        <v>118</v>
      </c>
      <c r="BE264" s="25" t="s">
        <v>118</v>
      </c>
      <c r="BF264" s="25" t="s">
        <v>118</v>
      </c>
      <c r="BG264" s="20"/>
      <c r="BH264" s="26" t="s">
        <v>118</v>
      </c>
      <c r="BI264" s="26" t="s">
        <v>118</v>
      </c>
      <c r="BJ264" s="26" t="s">
        <v>118</v>
      </c>
      <c r="BK264" s="26" t="s">
        <v>118</v>
      </c>
      <c r="BL264" s="26"/>
      <c r="BM264" s="20"/>
      <c r="BN264" s="60">
        <v>0</v>
      </c>
      <c r="BO264" s="20"/>
      <c r="BP264" s="20">
        <v>0</v>
      </c>
      <c r="BQ264" s="20">
        <v>0</v>
      </c>
      <c r="BR264" s="20">
        <v>0</v>
      </c>
      <c r="BS264" s="20">
        <v>0</v>
      </c>
      <c r="BT264" s="20">
        <v>0</v>
      </c>
      <c r="BU264" s="20">
        <v>0</v>
      </c>
      <c r="BV264" s="20">
        <v>0</v>
      </c>
      <c r="BW264" s="20">
        <v>0</v>
      </c>
      <c r="BX264" s="20">
        <v>0</v>
      </c>
      <c r="BY264" s="20">
        <v>0</v>
      </c>
      <c r="BZ264" s="20">
        <v>0</v>
      </c>
      <c r="CA264" s="20" t="s">
        <v>118</v>
      </c>
      <c r="CB264" s="20">
        <v>90</v>
      </c>
      <c r="CC264" s="20">
        <v>0</v>
      </c>
      <c r="CD264" s="20">
        <v>100</v>
      </c>
      <c r="CE264" s="20">
        <v>0</v>
      </c>
      <c r="CF264" s="20">
        <v>0</v>
      </c>
      <c r="CG264" s="20">
        <v>0</v>
      </c>
      <c r="CH264" s="20">
        <v>0</v>
      </c>
      <c r="CI264" s="20">
        <v>0</v>
      </c>
      <c r="CJ264" s="20">
        <v>0</v>
      </c>
      <c r="CK264" s="20"/>
      <c r="CL264" s="1" t="e">
        <v>#VALUE!</v>
      </c>
      <c r="CM264" t="e">
        <v>#VALUE!</v>
      </c>
      <c r="CN264" t="e">
        <v>#VALUE!</v>
      </c>
      <c r="CO264" s="1" t="e">
        <v>#VALUE!</v>
      </c>
      <c r="CP264" s="1" t="e">
        <v>#VALUE!</v>
      </c>
      <c r="CQ264" t="e">
        <v>#VALUE!</v>
      </c>
      <c r="CS264" s="33">
        <v>0</v>
      </c>
    </row>
    <row r="265" spans="1:97">
      <c r="A265" s="20" t="s">
        <v>123</v>
      </c>
      <c r="B265" s="20" t="s">
        <v>123</v>
      </c>
      <c r="C265" s="20" t="s">
        <v>102</v>
      </c>
      <c r="D265" s="20">
        <v>0</v>
      </c>
      <c r="E265" s="21" t="s">
        <v>1122</v>
      </c>
      <c r="F265" s="22" t="s">
        <v>1149</v>
      </c>
      <c r="G265" s="23" t="s">
        <v>1150</v>
      </c>
      <c r="H265" s="20" t="s">
        <v>118</v>
      </c>
      <c r="I265" s="20" t="s">
        <v>118</v>
      </c>
      <c r="J265" s="20" t="s">
        <v>118</v>
      </c>
      <c r="K265" s="20" t="s">
        <v>118</v>
      </c>
      <c r="L265" s="20" t="s">
        <v>118</v>
      </c>
      <c r="M265" s="20" t="s">
        <v>118</v>
      </c>
      <c r="N265" s="24" t="s">
        <v>118</v>
      </c>
      <c r="O265" s="70" t="s">
        <v>118</v>
      </c>
      <c r="P265" s="24"/>
      <c r="Q265" s="24" t="s">
        <v>118</v>
      </c>
      <c r="R265" s="70" t="s">
        <v>118</v>
      </c>
      <c r="S265" s="33">
        <v>0</v>
      </c>
      <c r="T265" s="33">
        <v>0</v>
      </c>
      <c r="U265" s="33">
        <v>0</v>
      </c>
      <c r="V265" s="33" t="e">
        <v>#VALUE!</v>
      </c>
      <c r="W265" s="33"/>
      <c r="X265" s="24"/>
      <c r="Y265" s="20" t="s">
        <v>118</v>
      </c>
      <c r="Z265" s="20" t="s">
        <v>118</v>
      </c>
      <c r="AA265" s="20" t="s">
        <v>118</v>
      </c>
      <c r="AB265" s="20" t="s">
        <v>118</v>
      </c>
      <c r="AC265" s="20" t="s">
        <v>118</v>
      </c>
      <c r="AD265" s="20">
        <v>0</v>
      </c>
      <c r="AE265" s="20">
        <v>0</v>
      </c>
      <c r="AF265" s="20">
        <v>0</v>
      </c>
      <c r="AG265" s="20" t="s">
        <v>1138</v>
      </c>
      <c r="AH265" s="25" t="s">
        <v>118</v>
      </c>
      <c r="AI265" s="25" t="s">
        <v>118</v>
      </c>
      <c r="AJ265" s="25" t="s">
        <v>118</v>
      </c>
      <c r="AK265" s="25" t="s">
        <v>118</v>
      </c>
      <c r="AL265" s="25" t="s">
        <v>118</v>
      </c>
      <c r="AM265" s="25" t="s">
        <v>118</v>
      </c>
      <c r="AN265" s="25" t="s">
        <v>118</v>
      </c>
      <c r="AO265" s="25" t="s">
        <v>118</v>
      </c>
      <c r="AP265" s="25" t="s">
        <v>118</v>
      </c>
      <c r="AQ265" s="25" t="s">
        <v>118</v>
      </c>
      <c r="AR265" s="25" t="s">
        <v>118</v>
      </c>
      <c r="AS265" s="25" t="s">
        <v>118</v>
      </c>
      <c r="AT265" s="25" t="s">
        <v>118</v>
      </c>
      <c r="AU265" s="25" t="s">
        <v>118</v>
      </c>
      <c r="AV265" s="25" t="s">
        <v>118</v>
      </c>
      <c r="AW265" s="25" t="s">
        <v>118</v>
      </c>
      <c r="AX265" s="25" t="s">
        <v>118</v>
      </c>
      <c r="AY265" s="25" t="s">
        <v>118</v>
      </c>
      <c r="AZ265" s="25" t="s">
        <v>118</v>
      </c>
      <c r="BA265" s="25" t="s">
        <v>118</v>
      </c>
      <c r="BB265" s="25" t="s">
        <v>118</v>
      </c>
      <c r="BC265" s="25" t="s">
        <v>118</v>
      </c>
      <c r="BD265" s="25" t="s">
        <v>118</v>
      </c>
      <c r="BE265" s="25" t="s">
        <v>118</v>
      </c>
      <c r="BF265" s="25" t="s">
        <v>118</v>
      </c>
      <c r="BG265" s="20"/>
      <c r="BH265" s="26" t="s">
        <v>118</v>
      </c>
      <c r="BI265" s="26" t="s">
        <v>118</v>
      </c>
      <c r="BJ265" s="26" t="s">
        <v>118</v>
      </c>
      <c r="BK265" s="26" t="s">
        <v>118</v>
      </c>
      <c r="BL265" s="26"/>
      <c r="BM265" s="20"/>
      <c r="BN265" s="60">
        <v>0</v>
      </c>
      <c r="BO265" s="20"/>
      <c r="BP265" s="20">
        <v>0</v>
      </c>
      <c r="BQ265" s="20">
        <v>0</v>
      </c>
      <c r="BR265" s="20">
        <v>0</v>
      </c>
      <c r="BS265" s="20">
        <v>1.2</v>
      </c>
      <c r="BT265" s="20">
        <v>1.2</v>
      </c>
      <c r="BU265" s="20">
        <v>0</v>
      </c>
      <c r="BV265" s="20">
        <v>0</v>
      </c>
      <c r="BW265" s="20">
        <v>0</v>
      </c>
      <c r="BX265" s="20">
        <v>0</v>
      </c>
      <c r="BY265" s="20">
        <v>0</v>
      </c>
      <c r="BZ265" s="20">
        <v>0</v>
      </c>
      <c r="CA265" s="20" t="s">
        <v>118</v>
      </c>
      <c r="CB265" s="20">
        <v>54</v>
      </c>
      <c r="CC265" s="20">
        <v>0</v>
      </c>
      <c r="CD265" s="20">
        <v>18</v>
      </c>
      <c r="CE265" s="20">
        <v>0</v>
      </c>
      <c r="CF265" s="20">
        <v>0</v>
      </c>
      <c r="CG265" s="20">
        <v>0.8</v>
      </c>
      <c r="CH265" s="20">
        <v>0</v>
      </c>
      <c r="CI265" s="20">
        <v>0</v>
      </c>
      <c r="CJ265" s="20">
        <v>0</v>
      </c>
      <c r="CK265" s="20"/>
      <c r="CL265" s="1" t="e">
        <v>#VALUE!</v>
      </c>
      <c r="CM265" t="e">
        <v>#VALUE!</v>
      </c>
      <c r="CN265" t="e">
        <v>#VALUE!</v>
      </c>
      <c r="CO265" s="1" t="e">
        <v>#VALUE!</v>
      </c>
      <c r="CP265" s="1" t="e">
        <v>#VALUE!</v>
      </c>
      <c r="CQ265" t="e">
        <v>#VALUE!</v>
      </c>
      <c r="CS265" s="33">
        <v>0</v>
      </c>
    </row>
    <row r="266" spans="1:97">
      <c r="A266" s="20" t="s">
        <v>123</v>
      </c>
      <c r="B266" s="20" t="s">
        <v>123</v>
      </c>
      <c r="C266" s="20" t="s">
        <v>102</v>
      </c>
      <c r="D266" s="20">
        <v>0</v>
      </c>
      <c r="E266" s="21" t="s">
        <v>1122</v>
      </c>
      <c r="F266" s="22" t="s">
        <v>1151</v>
      </c>
      <c r="G266" s="28" t="s">
        <v>1152</v>
      </c>
      <c r="H266" s="20" t="s">
        <v>118</v>
      </c>
      <c r="I266" s="20" t="s">
        <v>118</v>
      </c>
      <c r="J266" s="20" t="s">
        <v>118</v>
      </c>
      <c r="K266" s="20" t="s">
        <v>118</v>
      </c>
      <c r="L266" s="20" t="s">
        <v>118</v>
      </c>
      <c r="M266" s="20" t="s">
        <v>118</v>
      </c>
      <c r="N266" s="24" t="s">
        <v>118</v>
      </c>
      <c r="O266" s="70" t="s">
        <v>118</v>
      </c>
      <c r="P266" s="24"/>
      <c r="Q266" s="24" t="s">
        <v>118</v>
      </c>
      <c r="R266" s="70" t="s">
        <v>118</v>
      </c>
      <c r="S266" s="33">
        <v>0</v>
      </c>
      <c r="T266" s="33">
        <v>0</v>
      </c>
      <c r="U266" s="33">
        <v>0</v>
      </c>
      <c r="V266" s="33" t="e">
        <v>#VALUE!</v>
      </c>
      <c r="W266" s="33"/>
      <c r="X266" s="24"/>
      <c r="Y266" s="20" t="s">
        <v>118</v>
      </c>
      <c r="Z266" s="20" t="s">
        <v>118</v>
      </c>
      <c r="AA266" s="20" t="s">
        <v>118</v>
      </c>
      <c r="AB266" s="20" t="s">
        <v>118</v>
      </c>
      <c r="AC266" s="20" t="s">
        <v>118</v>
      </c>
      <c r="AD266" s="20">
        <v>0</v>
      </c>
      <c r="AE266" s="20">
        <v>0</v>
      </c>
      <c r="AF266" s="20">
        <v>0</v>
      </c>
      <c r="AG266" s="20" t="s">
        <v>1138</v>
      </c>
      <c r="AH266" s="25" t="s">
        <v>118</v>
      </c>
      <c r="AI266" s="25" t="s">
        <v>118</v>
      </c>
      <c r="AJ266" s="25" t="s">
        <v>118</v>
      </c>
      <c r="AK266" s="25" t="s">
        <v>118</v>
      </c>
      <c r="AL266" s="25" t="s">
        <v>118</v>
      </c>
      <c r="AM266" s="25" t="s">
        <v>118</v>
      </c>
      <c r="AN266" s="25" t="s">
        <v>118</v>
      </c>
      <c r="AO266" s="25" t="s">
        <v>118</v>
      </c>
      <c r="AP266" s="25" t="s">
        <v>118</v>
      </c>
      <c r="AQ266" s="25" t="s">
        <v>118</v>
      </c>
      <c r="AR266" s="25" t="s">
        <v>118</v>
      </c>
      <c r="AS266" s="25" t="s">
        <v>118</v>
      </c>
      <c r="AT266" s="25" t="s">
        <v>118</v>
      </c>
      <c r="AU266" s="25" t="s">
        <v>118</v>
      </c>
      <c r="AV266" s="25" t="s">
        <v>118</v>
      </c>
      <c r="AW266" s="25" t="s">
        <v>118</v>
      </c>
      <c r="AX266" s="25" t="s">
        <v>118</v>
      </c>
      <c r="AY266" s="25" t="s">
        <v>118</v>
      </c>
      <c r="AZ266" s="25" t="s">
        <v>118</v>
      </c>
      <c r="BA266" s="25" t="s">
        <v>118</v>
      </c>
      <c r="BB266" s="25" t="s">
        <v>118</v>
      </c>
      <c r="BC266" s="25" t="s">
        <v>118</v>
      </c>
      <c r="BD266" s="25" t="s">
        <v>118</v>
      </c>
      <c r="BE266" s="25" t="s">
        <v>118</v>
      </c>
      <c r="BF266" s="25" t="s">
        <v>118</v>
      </c>
      <c r="BG266" s="20"/>
      <c r="BH266" s="26" t="s">
        <v>118</v>
      </c>
      <c r="BI266" s="26" t="s">
        <v>118</v>
      </c>
      <c r="BJ266" s="26" t="s">
        <v>118</v>
      </c>
      <c r="BK266" s="26" t="s">
        <v>118</v>
      </c>
      <c r="BL266" s="26"/>
      <c r="BM266" s="20"/>
      <c r="BN266" s="60">
        <v>0</v>
      </c>
      <c r="BO266" s="20"/>
      <c r="BP266" s="20">
        <v>0</v>
      </c>
      <c r="BQ266" s="20">
        <v>0</v>
      </c>
      <c r="BR266" s="20">
        <v>0</v>
      </c>
      <c r="BS266" s="20">
        <v>0</v>
      </c>
      <c r="BT266" s="20">
        <v>0</v>
      </c>
      <c r="BU266" s="20">
        <v>0</v>
      </c>
      <c r="BV266" s="20">
        <v>0</v>
      </c>
      <c r="BW266" s="20">
        <v>0</v>
      </c>
      <c r="BX266" s="20">
        <v>0</v>
      </c>
      <c r="BY266" s="20">
        <v>0</v>
      </c>
      <c r="BZ266" s="20">
        <v>0</v>
      </c>
      <c r="CA266" s="20" t="s">
        <v>118</v>
      </c>
      <c r="CB266" s="20">
        <v>90</v>
      </c>
      <c r="CC266" s="20">
        <v>0</v>
      </c>
      <c r="CD266" s="20">
        <v>100</v>
      </c>
      <c r="CE266" s="20">
        <v>0</v>
      </c>
      <c r="CF266" s="20">
        <v>0</v>
      </c>
      <c r="CG266" s="20">
        <v>0</v>
      </c>
      <c r="CH266" s="20">
        <v>0</v>
      </c>
      <c r="CI266" s="20">
        <v>0</v>
      </c>
      <c r="CJ266" s="20">
        <v>0</v>
      </c>
      <c r="CK266" s="20"/>
      <c r="CL266" s="1" t="e">
        <v>#VALUE!</v>
      </c>
      <c r="CM266" t="e">
        <v>#VALUE!</v>
      </c>
      <c r="CN266" t="e">
        <v>#VALUE!</v>
      </c>
      <c r="CO266" s="1" t="e">
        <v>#VALUE!</v>
      </c>
      <c r="CP266" s="1" t="e">
        <v>#VALUE!</v>
      </c>
      <c r="CQ266" t="e">
        <v>#VALUE!</v>
      </c>
      <c r="CS266" s="33">
        <v>0</v>
      </c>
    </row>
    <row r="267" spans="1:97">
      <c r="A267" s="20" t="s">
        <v>123</v>
      </c>
      <c r="B267" s="20" t="s">
        <v>123</v>
      </c>
      <c r="C267" s="20" t="s">
        <v>102</v>
      </c>
      <c r="D267" s="20">
        <v>0</v>
      </c>
      <c r="E267" s="21" t="s">
        <v>1122</v>
      </c>
      <c r="F267" s="22" t="s">
        <v>1153</v>
      </c>
      <c r="G267" s="28" t="s">
        <v>1154</v>
      </c>
      <c r="H267" s="20" t="s">
        <v>118</v>
      </c>
      <c r="I267" s="20" t="s">
        <v>118</v>
      </c>
      <c r="J267" s="20" t="s">
        <v>118</v>
      </c>
      <c r="K267" s="20" t="s">
        <v>118</v>
      </c>
      <c r="L267" s="20" t="s">
        <v>118</v>
      </c>
      <c r="M267" s="20" t="s">
        <v>118</v>
      </c>
      <c r="N267" s="24" t="s">
        <v>118</v>
      </c>
      <c r="O267" s="70" t="s">
        <v>118</v>
      </c>
      <c r="P267" s="24"/>
      <c r="Q267" s="24" t="s">
        <v>118</v>
      </c>
      <c r="R267" s="70" t="s">
        <v>118</v>
      </c>
      <c r="S267" s="33">
        <v>0</v>
      </c>
      <c r="T267" s="33">
        <v>0</v>
      </c>
      <c r="U267" s="33">
        <v>0</v>
      </c>
      <c r="V267" s="33" t="e">
        <v>#VALUE!</v>
      </c>
      <c r="W267" s="33"/>
      <c r="X267" s="24"/>
      <c r="Y267" s="20" t="s">
        <v>118</v>
      </c>
      <c r="Z267" s="20" t="s">
        <v>118</v>
      </c>
      <c r="AA267" s="20" t="s">
        <v>118</v>
      </c>
      <c r="AB267" s="20" t="s">
        <v>118</v>
      </c>
      <c r="AC267" s="20" t="s">
        <v>118</v>
      </c>
      <c r="AD267" s="20">
        <v>0</v>
      </c>
      <c r="AE267" s="20">
        <v>0</v>
      </c>
      <c r="AF267" s="20">
        <v>0</v>
      </c>
      <c r="AG267" s="20" t="s">
        <v>1138</v>
      </c>
      <c r="AH267" s="25" t="s">
        <v>118</v>
      </c>
      <c r="AI267" s="25" t="s">
        <v>118</v>
      </c>
      <c r="AJ267" s="25" t="s">
        <v>118</v>
      </c>
      <c r="AK267" s="25" t="s">
        <v>118</v>
      </c>
      <c r="AL267" s="25" t="s">
        <v>118</v>
      </c>
      <c r="AM267" s="25" t="s">
        <v>118</v>
      </c>
      <c r="AN267" s="25" t="s">
        <v>118</v>
      </c>
      <c r="AO267" s="25" t="s">
        <v>118</v>
      </c>
      <c r="AP267" s="25" t="s">
        <v>118</v>
      </c>
      <c r="AQ267" s="25" t="s">
        <v>118</v>
      </c>
      <c r="AR267" s="25" t="s">
        <v>118</v>
      </c>
      <c r="AS267" s="25" t="s">
        <v>118</v>
      </c>
      <c r="AT267" s="25" t="s">
        <v>118</v>
      </c>
      <c r="AU267" s="25" t="s">
        <v>118</v>
      </c>
      <c r="AV267" s="25" t="s">
        <v>118</v>
      </c>
      <c r="AW267" s="25" t="s">
        <v>118</v>
      </c>
      <c r="AX267" s="25" t="s">
        <v>118</v>
      </c>
      <c r="AY267" s="25" t="s">
        <v>118</v>
      </c>
      <c r="AZ267" s="25" t="s">
        <v>118</v>
      </c>
      <c r="BA267" s="25" t="s">
        <v>118</v>
      </c>
      <c r="BB267" s="25" t="s">
        <v>118</v>
      </c>
      <c r="BC267" s="25" t="s">
        <v>118</v>
      </c>
      <c r="BD267" s="25" t="s">
        <v>118</v>
      </c>
      <c r="BE267" s="25" t="s">
        <v>118</v>
      </c>
      <c r="BF267" s="25" t="s">
        <v>118</v>
      </c>
      <c r="BG267" s="20"/>
      <c r="BH267" s="26" t="s">
        <v>118</v>
      </c>
      <c r="BI267" s="26" t="s">
        <v>118</v>
      </c>
      <c r="BJ267" s="26" t="s">
        <v>118</v>
      </c>
      <c r="BK267" s="26" t="s">
        <v>118</v>
      </c>
      <c r="BL267" s="26"/>
      <c r="BM267" s="20"/>
      <c r="BN267" s="60">
        <v>0</v>
      </c>
      <c r="BO267" s="20"/>
      <c r="BP267" s="20">
        <v>0</v>
      </c>
      <c r="BQ267" s="20">
        <v>0</v>
      </c>
      <c r="BR267" s="20">
        <v>0</v>
      </c>
      <c r="BS267" s="20">
        <v>1.2</v>
      </c>
      <c r="BT267" s="20">
        <v>1.2</v>
      </c>
      <c r="BU267" s="20">
        <v>0</v>
      </c>
      <c r="BV267" s="20">
        <v>0</v>
      </c>
      <c r="BW267" s="20">
        <v>0</v>
      </c>
      <c r="BX267" s="20">
        <v>0</v>
      </c>
      <c r="BY267" s="20">
        <v>0</v>
      </c>
      <c r="BZ267" s="20">
        <v>0</v>
      </c>
      <c r="CA267" s="20" t="s">
        <v>118</v>
      </c>
      <c r="CB267" s="20">
        <v>54</v>
      </c>
      <c r="CC267" s="20">
        <v>0</v>
      </c>
      <c r="CD267" s="20">
        <v>18</v>
      </c>
      <c r="CE267" s="20">
        <v>0</v>
      </c>
      <c r="CF267" s="20">
        <v>0</v>
      </c>
      <c r="CG267" s="20">
        <v>0.8</v>
      </c>
      <c r="CH267" s="20">
        <v>0</v>
      </c>
      <c r="CI267" s="20">
        <v>0</v>
      </c>
      <c r="CJ267" s="20">
        <v>0</v>
      </c>
      <c r="CK267" s="20"/>
      <c r="CL267" s="1" t="e">
        <v>#VALUE!</v>
      </c>
      <c r="CM267" t="e">
        <v>#VALUE!</v>
      </c>
      <c r="CN267" t="e">
        <v>#VALUE!</v>
      </c>
      <c r="CO267" s="1" t="e">
        <v>#VALUE!</v>
      </c>
      <c r="CP267" s="1" t="e">
        <v>#VALUE!</v>
      </c>
      <c r="CQ267" t="e">
        <v>#VALUE!</v>
      </c>
      <c r="CS267" s="33">
        <v>0</v>
      </c>
    </row>
    <row r="268" spans="1:97">
      <c r="A268" s="20" t="s">
        <v>123</v>
      </c>
      <c r="B268" s="20" t="s">
        <v>123</v>
      </c>
      <c r="C268" s="20" t="s">
        <v>102</v>
      </c>
      <c r="D268" s="20">
        <v>0</v>
      </c>
      <c r="E268" s="21" t="s">
        <v>1122</v>
      </c>
      <c r="F268" s="22" t="s">
        <v>1155</v>
      </c>
      <c r="G268" s="23" t="s">
        <v>1156</v>
      </c>
      <c r="H268" s="20" t="s">
        <v>118</v>
      </c>
      <c r="I268" s="20" t="s">
        <v>118</v>
      </c>
      <c r="J268" s="20" t="s">
        <v>118</v>
      </c>
      <c r="K268" s="20" t="s">
        <v>118</v>
      </c>
      <c r="L268" s="20" t="s">
        <v>118</v>
      </c>
      <c r="M268" s="20" t="s">
        <v>118</v>
      </c>
      <c r="N268" s="24" t="s">
        <v>118</v>
      </c>
      <c r="O268" s="70" t="s">
        <v>118</v>
      </c>
      <c r="P268" s="24"/>
      <c r="Q268" s="24" t="s">
        <v>118</v>
      </c>
      <c r="R268" s="70" t="s">
        <v>118</v>
      </c>
      <c r="S268" s="33">
        <v>0</v>
      </c>
      <c r="T268" s="33">
        <v>0</v>
      </c>
      <c r="U268" s="33">
        <v>0</v>
      </c>
      <c r="V268" s="33" t="e">
        <v>#VALUE!</v>
      </c>
      <c r="W268" s="33"/>
      <c r="X268" s="24"/>
      <c r="Y268" s="20" t="s">
        <v>118</v>
      </c>
      <c r="Z268" s="20" t="s">
        <v>118</v>
      </c>
      <c r="AA268" s="20" t="s">
        <v>118</v>
      </c>
      <c r="AB268" s="20" t="s">
        <v>118</v>
      </c>
      <c r="AC268" s="20" t="s">
        <v>118</v>
      </c>
      <c r="AD268" s="20">
        <v>0</v>
      </c>
      <c r="AE268" s="20">
        <v>0</v>
      </c>
      <c r="AF268" s="20">
        <v>0</v>
      </c>
      <c r="AG268" s="20" t="s">
        <v>1138</v>
      </c>
      <c r="AH268" s="25" t="s">
        <v>118</v>
      </c>
      <c r="AI268" s="25" t="s">
        <v>118</v>
      </c>
      <c r="AJ268" s="25" t="s">
        <v>118</v>
      </c>
      <c r="AK268" s="25" t="s">
        <v>118</v>
      </c>
      <c r="AL268" s="25" t="s">
        <v>118</v>
      </c>
      <c r="AM268" s="25" t="s">
        <v>118</v>
      </c>
      <c r="AN268" s="25" t="s">
        <v>118</v>
      </c>
      <c r="AO268" s="25" t="s">
        <v>118</v>
      </c>
      <c r="AP268" s="25" t="s">
        <v>118</v>
      </c>
      <c r="AQ268" s="25" t="s">
        <v>118</v>
      </c>
      <c r="AR268" s="25" t="s">
        <v>118</v>
      </c>
      <c r="AS268" s="25" t="s">
        <v>118</v>
      </c>
      <c r="AT268" s="25" t="s">
        <v>118</v>
      </c>
      <c r="AU268" s="25" t="s">
        <v>118</v>
      </c>
      <c r="AV268" s="25" t="s">
        <v>118</v>
      </c>
      <c r="AW268" s="25" t="s">
        <v>118</v>
      </c>
      <c r="AX268" s="25" t="s">
        <v>118</v>
      </c>
      <c r="AY268" s="25" t="s">
        <v>118</v>
      </c>
      <c r="AZ268" s="25" t="s">
        <v>118</v>
      </c>
      <c r="BA268" s="25" t="s">
        <v>118</v>
      </c>
      <c r="BB268" s="25" t="s">
        <v>118</v>
      </c>
      <c r="BC268" s="25" t="s">
        <v>118</v>
      </c>
      <c r="BD268" s="25" t="s">
        <v>118</v>
      </c>
      <c r="BE268" s="25" t="s">
        <v>118</v>
      </c>
      <c r="BF268" s="25" t="s">
        <v>118</v>
      </c>
      <c r="BG268" s="20"/>
      <c r="BH268" s="26" t="s">
        <v>118</v>
      </c>
      <c r="BI268" s="26" t="s">
        <v>118</v>
      </c>
      <c r="BJ268" s="26" t="s">
        <v>118</v>
      </c>
      <c r="BK268" s="26" t="s">
        <v>118</v>
      </c>
      <c r="BL268" s="26"/>
      <c r="BM268" s="20"/>
      <c r="BN268" s="60">
        <v>0</v>
      </c>
      <c r="BO268" s="20"/>
      <c r="BP268" s="20">
        <v>0</v>
      </c>
      <c r="BQ268" s="20">
        <v>0</v>
      </c>
      <c r="BR268" s="20">
        <v>0</v>
      </c>
      <c r="BS268" s="20">
        <v>0</v>
      </c>
      <c r="BT268" s="20">
        <v>0</v>
      </c>
      <c r="BU268" s="20">
        <v>0</v>
      </c>
      <c r="BV268" s="20">
        <v>0</v>
      </c>
      <c r="BW268" s="20">
        <v>0</v>
      </c>
      <c r="BX268" s="20">
        <v>0</v>
      </c>
      <c r="BY268" s="20">
        <v>0</v>
      </c>
      <c r="BZ268" s="20">
        <v>0</v>
      </c>
      <c r="CA268" s="20" t="s">
        <v>118</v>
      </c>
      <c r="CB268" s="20">
        <v>54</v>
      </c>
      <c r="CC268" s="20">
        <v>0</v>
      </c>
      <c r="CD268" s="20">
        <v>18</v>
      </c>
      <c r="CE268" s="20">
        <v>0</v>
      </c>
      <c r="CF268" s="20">
        <v>0</v>
      </c>
      <c r="CG268" s="20">
        <v>0.8</v>
      </c>
      <c r="CH268" s="20">
        <v>0</v>
      </c>
      <c r="CI268" s="20">
        <v>0</v>
      </c>
      <c r="CJ268" s="20">
        <v>0</v>
      </c>
      <c r="CK268" s="20"/>
      <c r="CL268" s="1" t="e">
        <v>#VALUE!</v>
      </c>
      <c r="CM268" t="e">
        <v>#VALUE!</v>
      </c>
      <c r="CN268" t="e">
        <v>#VALUE!</v>
      </c>
      <c r="CO268" s="1" t="e">
        <v>#VALUE!</v>
      </c>
      <c r="CP268" s="1" t="e">
        <v>#VALUE!</v>
      </c>
      <c r="CQ268" t="e">
        <v>#VALUE!</v>
      </c>
      <c r="CS268" s="33">
        <v>0</v>
      </c>
    </row>
    <row r="269" spans="1:97">
      <c r="A269" s="20" t="s">
        <v>123</v>
      </c>
      <c r="B269" s="20" t="s">
        <v>123</v>
      </c>
      <c r="C269" s="20" t="s">
        <v>102</v>
      </c>
      <c r="D269" s="20">
        <v>0</v>
      </c>
      <c r="E269" s="21" t="s">
        <v>1122</v>
      </c>
      <c r="F269" s="22" t="s">
        <v>1157</v>
      </c>
      <c r="G269" s="28" t="s">
        <v>1158</v>
      </c>
      <c r="H269" s="20" t="s">
        <v>118</v>
      </c>
      <c r="I269" s="20" t="s">
        <v>118</v>
      </c>
      <c r="J269" s="20" t="s">
        <v>118</v>
      </c>
      <c r="K269" s="20" t="s">
        <v>118</v>
      </c>
      <c r="L269" s="20" t="s">
        <v>118</v>
      </c>
      <c r="M269" s="20" t="s">
        <v>118</v>
      </c>
      <c r="N269" s="24" t="s">
        <v>118</v>
      </c>
      <c r="O269" s="70" t="s">
        <v>118</v>
      </c>
      <c r="P269" s="24"/>
      <c r="Q269" s="24" t="s">
        <v>118</v>
      </c>
      <c r="R269" s="70" t="s">
        <v>118</v>
      </c>
      <c r="S269" s="33">
        <v>0</v>
      </c>
      <c r="T269" s="33">
        <v>0</v>
      </c>
      <c r="U269" s="33">
        <v>0</v>
      </c>
      <c r="V269" s="33" t="e">
        <v>#VALUE!</v>
      </c>
      <c r="W269" s="33"/>
      <c r="X269" s="24"/>
      <c r="Y269" s="20" t="s">
        <v>118</v>
      </c>
      <c r="Z269" s="20" t="s">
        <v>118</v>
      </c>
      <c r="AA269" s="20" t="s">
        <v>118</v>
      </c>
      <c r="AB269" s="20" t="s">
        <v>118</v>
      </c>
      <c r="AC269" s="20" t="s">
        <v>118</v>
      </c>
      <c r="AD269" s="20">
        <v>0</v>
      </c>
      <c r="AE269" s="20">
        <v>0</v>
      </c>
      <c r="AF269" s="20">
        <v>0</v>
      </c>
      <c r="AG269" s="20" t="e">
        <v>#N/A</v>
      </c>
      <c r="AH269" s="25" t="s">
        <v>118</v>
      </c>
      <c r="AI269" s="25" t="s">
        <v>118</v>
      </c>
      <c r="AJ269" s="25" t="s">
        <v>118</v>
      </c>
      <c r="AK269" s="25" t="s">
        <v>118</v>
      </c>
      <c r="AL269" s="25" t="s">
        <v>118</v>
      </c>
      <c r="AM269" s="25" t="s">
        <v>118</v>
      </c>
      <c r="AN269" s="25" t="s">
        <v>118</v>
      </c>
      <c r="AO269" s="25" t="s">
        <v>118</v>
      </c>
      <c r="AP269" s="25" t="s">
        <v>118</v>
      </c>
      <c r="AQ269" s="25" t="s">
        <v>118</v>
      </c>
      <c r="AR269" s="25" t="s">
        <v>118</v>
      </c>
      <c r="AS269" s="25" t="s">
        <v>118</v>
      </c>
      <c r="AT269" s="25" t="s">
        <v>118</v>
      </c>
      <c r="AU269" s="25" t="s">
        <v>118</v>
      </c>
      <c r="AV269" s="25" t="s">
        <v>118</v>
      </c>
      <c r="AW269" s="25" t="s">
        <v>118</v>
      </c>
      <c r="AX269" s="25" t="s">
        <v>118</v>
      </c>
      <c r="AY269" s="25" t="s">
        <v>118</v>
      </c>
      <c r="AZ269" s="25" t="s">
        <v>118</v>
      </c>
      <c r="BA269" s="25" t="s">
        <v>118</v>
      </c>
      <c r="BB269" s="25" t="s">
        <v>118</v>
      </c>
      <c r="BC269" s="25" t="s">
        <v>118</v>
      </c>
      <c r="BD269" s="25" t="s">
        <v>118</v>
      </c>
      <c r="BE269" s="25" t="s">
        <v>118</v>
      </c>
      <c r="BF269" s="25" t="s">
        <v>118</v>
      </c>
      <c r="BG269" s="20"/>
      <c r="BH269" s="26" t="s">
        <v>118</v>
      </c>
      <c r="BI269" s="26" t="s">
        <v>118</v>
      </c>
      <c r="BJ269" s="26" t="s">
        <v>118</v>
      </c>
      <c r="BK269" s="26" t="s">
        <v>118</v>
      </c>
      <c r="BL269" s="26"/>
      <c r="BM269" s="20"/>
      <c r="BN269" s="60">
        <v>0</v>
      </c>
      <c r="BO269" s="20"/>
      <c r="BP269" s="20">
        <v>0</v>
      </c>
      <c r="BQ269" s="20">
        <v>0</v>
      </c>
      <c r="BR269" s="20">
        <v>0</v>
      </c>
      <c r="BS269" s="20">
        <v>1.2</v>
      </c>
      <c r="BT269" s="20">
        <v>1.2</v>
      </c>
      <c r="BU269" s="20">
        <v>0</v>
      </c>
      <c r="BV269" s="20">
        <v>0</v>
      </c>
      <c r="BW269" s="20">
        <v>0</v>
      </c>
      <c r="BX269" s="20">
        <v>0</v>
      </c>
      <c r="BY269" s="20">
        <v>0</v>
      </c>
      <c r="BZ269" s="20">
        <v>0</v>
      </c>
      <c r="CA269" s="20" t="s">
        <v>118</v>
      </c>
      <c r="CB269" s="20">
        <v>24</v>
      </c>
      <c r="CC269" s="20">
        <v>0</v>
      </c>
      <c r="CD269" s="20">
        <v>18</v>
      </c>
      <c r="CE269" s="20">
        <v>0</v>
      </c>
      <c r="CF269" s="20">
        <v>0</v>
      </c>
      <c r="CG269" s="20">
        <v>0.8</v>
      </c>
      <c r="CH269" s="20">
        <v>0</v>
      </c>
      <c r="CI269" s="20">
        <v>0</v>
      </c>
      <c r="CJ269" s="20">
        <v>0</v>
      </c>
      <c r="CK269" s="20"/>
      <c r="CL269" s="1" t="e">
        <v>#VALUE!</v>
      </c>
      <c r="CM269" t="e">
        <v>#VALUE!</v>
      </c>
      <c r="CN269" t="e">
        <v>#VALUE!</v>
      </c>
      <c r="CO269" s="1" t="e">
        <v>#VALUE!</v>
      </c>
      <c r="CP269" s="1" t="e">
        <v>#VALUE!</v>
      </c>
      <c r="CQ269" t="e">
        <v>#VALUE!</v>
      </c>
      <c r="CS269" s="33">
        <v>0</v>
      </c>
    </row>
    <row r="270" spans="1:97">
      <c r="A270" s="20" t="s">
        <v>123</v>
      </c>
      <c r="B270" s="20" t="s">
        <v>123</v>
      </c>
      <c r="C270" s="20" t="s">
        <v>102</v>
      </c>
      <c r="D270" s="20" t="e">
        <v>#N/A</v>
      </c>
      <c r="E270" s="21" t="s">
        <v>1122</v>
      </c>
      <c r="F270" s="22" t="s">
        <v>1159</v>
      </c>
      <c r="G270" s="28" t="s">
        <v>1160</v>
      </c>
      <c r="H270" s="20" t="s">
        <v>118</v>
      </c>
      <c r="I270" s="20" t="s">
        <v>118</v>
      </c>
      <c r="J270" s="20" t="s">
        <v>118</v>
      </c>
      <c r="K270" s="20" t="s">
        <v>118</v>
      </c>
      <c r="L270" s="20" t="s">
        <v>118</v>
      </c>
      <c r="M270" s="20" t="s">
        <v>118</v>
      </c>
      <c r="N270" s="24" t="s">
        <v>118</v>
      </c>
      <c r="O270" s="70" t="s">
        <v>118</v>
      </c>
      <c r="P270" s="24"/>
      <c r="Q270" s="24" t="s">
        <v>118</v>
      </c>
      <c r="R270" s="70" t="s">
        <v>118</v>
      </c>
      <c r="S270" s="33">
        <v>0</v>
      </c>
      <c r="T270" s="33">
        <v>0</v>
      </c>
      <c r="U270" s="33">
        <v>0</v>
      </c>
      <c r="V270" s="33" t="e">
        <v>#VALUE!</v>
      </c>
      <c r="W270" s="33"/>
      <c r="X270" s="24"/>
      <c r="Y270" s="20" t="s">
        <v>118</v>
      </c>
      <c r="Z270" s="20" t="s">
        <v>118</v>
      </c>
      <c r="AA270" s="20" t="s">
        <v>118</v>
      </c>
      <c r="AB270" s="20" t="s">
        <v>118</v>
      </c>
      <c r="AC270" s="20" t="s">
        <v>118</v>
      </c>
      <c r="AD270" s="20" t="e">
        <v>#N/A</v>
      </c>
      <c r="AE270" s="20" t="e">
        <v>#N/A</v>
      </c>
      <c r="AF270" s="20" t="e">
        <v>#N/A</v>
      </c>
      <c r="AG270" s="20" t="s">
        <v>1161</v>
      </c>
      <c r="AH270" s="25" t="e">
        <v>#N/A</v>
      </c>
      <c r="AI270" s="25" t="e">
        <v>#N/A</v>
      </c>
      <c r="AJ270" s="25" t="e">
        <v>#N/A</v>
      </c>
      <c r="AK270" s="25" t="e">
        <v>#N/A</v>
      </c>
      <c r="AL270" s="25" t="e">
        <v>#N/A</v>
      </c>
      <c r="AM270" s="25" t="e">
        <v>#N/A</v>
      </c>
      <c r="AN270" s="25" t="e">
        <v>#N/A</v>
      </c>
      <c r="AO270" s="25" t="e">
        <v>#N/A</v>
      </c>
      <c r="AP270" s="25" t="e">
        <v>#N/A</v>
      </c>
      <c r="AQ270" s="25" t="e">
        <v>#N/A</v>
      </c>
      <c r="AR270" s="25" t="e">
        <v>#N/A</v>
      </c>
      <c r="AS270" s="25" t="e">
        <v>#N/A</v>
      </c>
      <c r="AT270" s="25" t="e">
        <v>#N/A</v>
      </c>
      <c r="AU270" s="25" t="e">
        <v>#N/A</v>
      </c>
      <c r="AV270" s="25" t="e">
        <v>#N/A</v>
      </c>
      <c r="AW270" s="25" t="e">
        <v>#N/A</v>
      </c>
      <c r="AX270" s="25" t="e">
        <v>#N/A</v>
      </c>
      <c r="AY270" s="25" t="e">
        <v>#N/A</v>
      </c>
      <c r="AZ270" s="25" t="e">
        <v>#N/A</v>
      </c>
      <c r="BA270" s="25" t="e">
        <v>#N/A</v>
      </c>
      <c r="BB270" s="25" t="e">
        <v>#N/A</v>
      </c>
      <c r="BC270" s="25" t="e">
        <v>#N/A</v>
      </c>
      <c r="BD270" s="25" t="e">
        <v>#N/A</v>
      </c>
      <c r="BE270" s="25" t="e">
        <v>#N/A</v>
      </c>
      <c r="BF270" s="25" t="e">
        <v>#N/A</v>
      </c>
      <c r="BG270" s="20"/>
      <c r="BH270" s="26" t="e">
        <v>#N/A</v>
      </c>
      <c r="BI270" s="26" t="e">
        <v>#N/A</v>
      </c>
      <c r="BJ270" s="26" t="e">
        <v>#N/A</v>
      </c>
      <c r="BK270" s="26" t="e">
        <v>#N/A</v>
      </c>
      <c r="BL270" s="26"/>
      <c r="BM270" s="20"/>
      <c r="BN270" s="60" t="e">
        <v>#N/A</v>
      </c>
      <c r="BO270" s="20"/>
      <c r="BP270" s="20">
        <v>0</v>
      </c>
      <c r="BQ270" s="20">
        <v>0</v>
      </c>
      <c r="BR270" s="20">
        <v>0</v>
      </c>
      <c r="BS270" s="20">
        <v>1.2</v>
      </c>
      <c r="BT270" s="20">
        <v>1.2</v>
      </c>
      <c r="BU270" s="20">
        <v>0</v>
      </c>
      <c r="BV270" s="20">
        <v>0</v>
      </c>
      <c r="BW270" s="20">
        <v>0</v>
      </c>
      <c r="BX270" s="20">
        <v>0</v>
      </c>
      <c r="BY270" s="20">
        <v>0</v>
      </c>
      <c r="BZ270" s="20">
        <v>0</v>
      </c>
      <c r="CA270" s="20" t="s">
        <v>118</v>
      </c>
      <c r="CB270" s="20">
        <v>3</v>
      </c>
      <c r="CC270" s="20">
        <v>0</v>
      </c>
      <c r="CD270" s="20">
        <v>18</v>
      </c>
      <c r="CE270" s="20">
        <v>0</v>
      </c>
      <c r="CF270" s="20">
        <v>0</v>
      </c>
      <c r="CG270" s="20">
        <v>0.8</v>
      </c>
      <c r="CH270" s="20">
        <v>0</v>
      </c>
      <c r="CI270" s="20">
        <v>0</v>
      </c>
      <c r="CJ270" s="20">
        <v>0</v>
      </c>
      <c r="CK270" s="20"/>
      <c r="CL270" s="1" t="e">
        <v>#VALUE!</v>
      </c>
      <c r="CM270" t="e">
        <v>#VALUE!</v>
      </c>
      <c r="CN270" t="e">
        <v>#VALUE!</v>
      </c>
      <c r="CO270" s="1" t="e">
        <v>#VALUE!</v>
      </c>
      <c r="CP270" s="1" t="e">
        <v>#VALUE!</v>
      </c>
      <c r="CQ270" t="e">
        <v>#VALUE!</v>
      </c>
      <c r="CS270" s="33">
        <v>0</v>
      </c>
    </row>
    <row r="271" spans="1:97">
      <c r="A271" s="20" t="s">
        <v>102</v>
      </c>
      <c r="B271" s="20" t="s">
        <v>102</v>
      </c>
      <c r="C271" s="20" t="s">
        <v>102</v>
      </c>
      <c r="D271" s="20">
        <v>0</v>
      </c>
      <c r="E271" s="21" t="s">
        <v>103</v>
      </c>
      <c r="F271" s="22" t="s">
        <v>1162</v>
      </c>
      <c r="G271" s="28" t="s">
        <v>1163</v>
      </c>
      <c r="H271" s="20" t="s">
        <v>523</v>
      </c>
      <c r="I271" s="20" t="s">
        <v>294</v>
      </c>
      <c r="J271" s="20" t="s">
        <v>155</v>
      </c>
      <c r="K271" s="20" t="s">
        <v>1164</v>
      </c>
      <c r="L271" s="20" t="s">
        <v>1165</v>
      </c>
      <c r="M271" s="20" t="s">
        <v>1166</v>
      </c>
      <c r="N271" s="20">
        <v>0</v>
      </c>
      <c r="O271" s="33">
        <v>0.37</v>
      </c>
      <c r="P271" s="20"/>
      <c r="Q271" s="20">
        <v>0</v>
      </c>
      <c r="R271" s="33">
        <v>-48.78</v>
      </c>
      <c r="S271" s="33">
        <v>0</v>
      </c>
      <c r="T271" s="33">
        <v>0</v>
      </c>
      <c r="U271" s="33">
        <v>0</v>
      </c>
      <c r="V271" s="33" t="b">
        <v>0</v>
      </c>
      <c r="W271" s="33"/>
      <c r="X271" s="20"/>
      <c r="Y271" s="20">
        <v>1100</v>
      </c>
      <c r="Z271" s="20" t="s">
        <v>300</v>
      </c>
      <c r="AA271" s="20" t="s">
        <v>148</v>
      </c>
      <c r="AB271" s="20">
        <v>-131.83783783783784</v>
      </c>
      <c r="AC271" s="20">
        <v>0</v>
      </c>
      <c r="AD271" s="20">
        <v>0</v>
      </c>
      <c r="AE271" s="20">
        <v>0</v>
      </c>
      <c r="AF271" s="20" t="s">
        <v>6</v>
      </c>
      <c r="AG271" s="33" t="s">
        <v>1167</v>
      </c>
      <c r="AH271" s="30">
        <v>10224200</v>
      </c>
      <c r="AI271" s="30">
        <v>10596500</v>
      </c>
      <c r="AJ271" s="30">
        <v>10968500</v>
      </c>
      <c r="AK271" s="30">
        <v>11344400</v>
      </c>
      <c r="AL271" s="30">
        <v>11724900</v>
      </c>
      <c r="AM271" s="30">
        <v>24.098148148148145</v>
      </c>
      <c r="AN271" s="30">
        <v>24.0790421317969</v>
      </c>
      <c r="AO271" s="30">
        <v>24.065183108463291</v>
      </c>
      <c r="AP271" s="30">
        <v>24.047944036853778</v>
      </c>
      <c r="AQ271" s="30">
        <v>24.035160806532247</v>
      </c>
      <c r="AR271" s="33">
        <v>72.900000000000006</v>
      </c>
      <c r="AS271" s="33">
        <v>74.099999999999994</v>
      </c>
      <c r="AT271" s="33">
        <v>75.3</v>
      </c>
      <c r="AU271" s="33">
        <v>76.5</v>
      </c>
      <c r="AV271" s="33">
        <v>77.599999999999994</v>
      </c>
      <c r="AW271" s="38">
        <v>1796141.4470999998</v>
      </c>
      <c r="AX271" s="38">
        <v>1890687.9533264309</v>
      </c>
      <c r="AY271" s="38">
        <v>1987610.9757666022</v>
      </c>
      <c r="AZ271" s="38">
        <v>2086992.6469373829</v>
      </c>
      <c r="BA271" s="38">
        <v>2186844.4898583572</v>
      </c>
      <c r="BB271" s="30">
        <v>2463842.8629629626</v>
      </c>
      <c r="BC271" s="30">
        <v>2551535.6994958585</v>
      </c>
      <c r="BD271" s="30">
        <v>2639589.6092517958</v>
      </c>
      <c r="BE271" s="30">
        <v>2728094.9633168401</v>
      </c>
      <c r="BF271" s="30">
        <v>2818098.5694050994</v>
      </c>
      <c r="BG271" s="20" t="s">
        <v>1168</v>
      </c>
      <c r="BH271" s="26" t="s">
        <v>118</v>
      </c>
      <c r="BI271" s="26" t="s">
        <v>118</v>
      </c>
      <c r="BJ271" s="26" t="s">
        <v>118</v>
      </c>
      <c r="BK271" s="26" t="s">
        <v>118</v>
      </c>
      <c r="BL271" s="26">
        <v>6.05</v>
      </c>
      <c r="BM271" s="20" t="s">
        <v>1169</v>
      </c>
      <c r="BN271" s="60">
        <v>6.05</v>
      </c>
      <c r="BO271" s="20"/>
      <c r="BP271" s="20">
        <v>0</v>
      </c>
      <c r="BQ271" s="20">
        <v>0</v>
      </c>
      <c r="BR271" s="20">
        <v>0</v>
      </c>
      <c r="BS271" s="20">
        <v>0</v>
      </c>
      <c r="BT271" s="20">
        <v>1</v>
      </c>
      <c r="BU271" s="20">
        <v>0</v>
      </c>
      <c r="BV271" s="20">
        <v>0</v>
      </c>
      <c r="BW271" s="20">
        <v>1</v>
      </c>
      <c r="BX271" s="20">
        <v>0</v>
      </c>
      <c r="BY271" s="20">
        <v>0</v>
      </c>
      <c r="BZ271" s="20">
        <v>0</v>
      </c>
      <c r="CA271" s="20" t="s">
        <v>118</v>
      </c>
      <c r="CB271" s="20">
        <v>0</v>
      </c>
      <c r="CC271" s="20">
        <v>0</v>
      </c>
      <c r="CD271" s="20">
        <v>0</v>
      </c>
      <c r="CE271" s="20">
        <v>0</v>
      </c>
      <c r="CF271" s="20">
        <v>0</v>
      </c>
      <c r="CG271" s="20">
        <v>0</v>
      </c>
      <c r="CH271" s="20">
        <v>0</v>
      </c>
      <c r="CI271" s="20">
        <v>0</v>
      </c>
      <c r="CJ271" s="20">
        <v>0</v>
      </c>
      <c r="CK271" s="20"/>
      <c r="CL271" s="1">
        <v>911621.85929629614</v>
      </c>
      <c r="CM271">
        <v>0.37</v>
      </c>
      <c r="CN271">
        <v>-120186254.85533331</v>
      </c>
      <c r="CO271" s="1">
        <v>-48.78</v>
      </c>
      <c r="CP271" s="1">
        <v>-57.170159999999996</v>
      </c>
      <c r="CQ271">
        <v>-154.51394594594595</v>
      </c>
      <c r="CS271" s="33" t="s">
        <v>1542</v>
      </c>
    </row>
    <row r="272" spans="1:97">
      <c r="A272" s="20" t="s">
        <v>102</v>
      </c>
      <c r="B272" s="20" t="s">
        <v>102</v>
      </c>
      <c r="C272" s="20" t="s">
        <v>102</v>
      </c>
      <c r="D272" s="20">
        <v>0</v>
      </c>
      <c r="E272" s="21" t="s">
        <v>103</v>
      </c>
      <c r="F272" s="22" t="s">
        <v>1170</v>
      </c>
      <c r="G272" s="28" t="s">
        <v>619</v>
      </c>
      <c r="H272" s="20" t="s">
        <v>523</v>
      </c>
      <c r="I272" s="20" t="s">
        <v>1171</v>
      </c>
      <c r="J272" s="20" t="s">
        <v>1172</v>
      </c>
      <c r="K272" s="20" t="s">
        <v>1173</v>
      </c>
      <c r="L272" s="20" t="s">
        <v>1562</v>
      </c>
      <c r="M272" s="20" t="s">
        <v>1563</v>
      </c>
      <c r="N272" s="20">
        <v>212048.36364740974</v>
      </c>
      <c r="O272" s="33">
        <v>2.280089931692578E-3</v>
      </c>
      <c r="P272" s="20"/>
      <c r="Q272" s="20">
        <v>35569390.717611112</v>
      </c>
      <c r="R272" s="33">
        <v>0.38275174159718411</v>
      </c>
      <c r="S272" s="33">
        <v>0</v>
      </c>
      <c r="T272" s="33">
        <v>0</v>
      </c>
      <c r="U272" s="33">
        <v>0</v>
      </c>
      <c r="V272" s="33" t="b">
        <v>0</v>
      </c>
      <c r="W272" s="33"/>
      <c r="X272" s="20"/>
      <c r="Y272" s="20" t="s">
        <v>168</v>
      </c>
      <c r="Z272" s="20" t="s">
        <v>643</v>
      </c>
      <c r="AA272" s="20" t="s">
        <v>148</v>
      </c>
      <c r="AB272" s="20">
        <v>167.74187787063173</v>
      </c>
      <c r="AC272" s="20">
        <v>167.74187787063173</v>
      </c>
      <c r="AD272" s="20" t="s">
        <v>619</v>
      </c>
      <c r="AE272" s="20" t="s">
        <v>115</v>
      </c>
      <c r="AF272" s="20" t="s">
        <v>276</v>
      </c>
      <c r="AG272" s="20" t="s">
        <v>1564</v>
      </c>
      <c r="AH272" s="25">
        <v>9267207.2350796517</v>
      </c>
      <c r="AI272" s="25">
        <v>9557434.2472249251</v>
      </c>
      <c r="AJ272" s="25">
        <v>9853143.548012428</v>
      </c>
      <c r="AK272" s="25">
        <v>10153822.565739837</v>
      </c>
      <c r="AL272" s="25">
        <v>10458891.871526266</v>
      </c>
      <c r="AM272" s="25">
        <v>100</v>
      </c>
      <c r="AN272" s="25">
        <v>100</v>
      </c>
      <c r="AO272" s="25">
        <v>100</v>
      </c>
      <c r="AP272" s="25">
        <v>100</v>
      </c>
      <c r="AQ272" s="25">
        <v>100</v>
      </c>
      <c r="AR272" s="25">
        <v>75</v>
      </c>
      <c r="AS272" s="25">
        <v>80</v>
      </c>
      <c r="AT272" s="25">
        <v>85</v>
      </c>
      <c r="AU272" s="25">
        <v>90</v>
      </c>
      <c r="AV272" s="25">
        <v>100</v>
      </c>
      <c r="AW272" s="38">
        <v>6950405.4263097392</v>
      </c>
      <c r="AX272" s="38">
        <v>7645947.3977799406</v>
      </c>
      <c r="AY272" s="38">
        <v>8375172.0158105632</v>
      </c>
      <c r="AZ272" s="38">
        <v>9138440.309165854</v>
      </c>
      <c r="BA272" s="38">
        <v>10458891.871526266</v>
      </c>
      <c r="BB272" s="30">
        <v>9267207.2350796517</v>
      </c>
      <c r="BC272" s="30">
        <v>9557434.2472249251</v>
      </c>
      <c r="BD272" s="30">
        <v>9853143.548012428</v>
      </c>
      <c r="BE272" s="30">
        <v>10153822.565739837</v>
      </c>
      <c r="BF272" s="30">
        <v>10458891.871526266</v>
      </c>
      <c r="BG272" s="20" t="s">
        <v>1168</v>
      </c>
      <c r="BH272" s="26">
        <v>3.1413939082449684</v>
      </c>
      <c r="BI272" s="26">
        <v>3.1413939082449684</v>
      </c>
      <c r="BJ272" s="26">
        <v>3.1413939082449684</v>
      </c>
      <c r="BK272" s="26">
        <v>0</v>
      </c>
      <c r="BL272" s="26"/>
      <c r="BM272" s="20"/>
      <c r="BN272" s="60">
        <v>3.1413939082449684</v>
      </c>
      <c r="BO272" s="20"/>
      <c r="BP272" s="20">
        <v>0</v>
      </c>
      <c r="BQ272" s="20">
        <v>0</v>
      </c>
      <c r="BR272" s="20">
        <v>0</v>
      </c>
      <c r="BS272" s="20">
        <v>0</v>
      </c>
      <c r="BT272" s="20">
        <v>1</v>
      </c>
      <c r="BU272" s="20">
        <v>0</v>
      </c>
      <c r="BV272" s="20">
        <v>0</v>
      </c>
      <c r="BW272" s="20">
        <v>1</v>
      </c>
      <c r="BX272" s="20">
        <v>0</v>
      </c>
      <c r="BY272" s="20">
        <v>0</v>
      </c>
      <c r="BZ272" s="20">
        <v>0</v>
      </c>
      <c r="CA272" s="20" t="s">
        <v>118</v>
      </c>
      <c r="CB272" s="20">
        <v>0</v>
      </c>
      <c r="CC272" s="20">
        <v>0</v>
      </c>
      <c r="CD272" s="20">
        <v>0</v>
      </c>
      <c r="CE272" s="20">
        <v>0</v>
      </c>
      <c r="CF272" s="20">
        <v>0</v>
      </c>
      <c r="CG272" s="20">
        <v>0</v>
      </c>
      <c r="CH272" s="20">
        <v>0</v>
      </c>
      <c r="CI272" s="20">
        <v>0</v>
      </c>
      <c r="CJ272" s="20">
        <v>0</v>
      </c>
      <c r="CK272" s="20"/>
      <c r="CL272" s="1">
        <v>21130.065911613729</v>
      </c>
      <c r="CM272">
        <v>2.280089931692578E-3</v>
      </c>
      <c r="CN272">
        <v>3547039.7089687618</v>
      </c>
      <c r="CO272" s="1">
        <v>0.38275174159718411</v>
      </c>
      <c r="CP272" s="1">
        <v>0.41298912918336167</v>
      </c>
      <c r="CQ272">
        <v>181.12843859487054</v>
      </c>
      <c r="CS272" s="33" t="s">
        <v>1542</v>
      </c>
    </row>
    <row r="273" spans="1:97">
      <c r="A273" s="20" t="s">
        <v>102</v>
      </c>
      <c r="B273" s="20" t="s">
        <v>102</v>
      </c>
      <c r="C273" s="20" t="s">
        <v>102</v>
      </c>
      <c r="D273" s="20" t="s">
        <v>1565</v>
      </c>
      <c r="E273" s="21" t="s">
        <v>103</v>
      </c>
      <c r="F273" s="22" t="s">
        <v>1174</v>
      </c>
      <c r="G273" s="28" t="s">
        <v>1175</v>
      </c>
      <c r="H273" s="20" t="s">
        <v>153</v>
      </c>
      <c r="I273" s="20" t="s">
        <v>165</v>
      </c>
      <c r="J273" s="20" t="s">
        <v>155</v>
      </c>
      <c r="K273" s="20" t="s">
        <v>617</v>
      </c>
      <c r="L273" s="20" t="s">
        <v>618</v>
      </c>
      <c r="M273" s="20" t="s">
        <v>111</v>
      </c>
      <c r="N273" s="20">
        <v>1544.8461500000001</v>
      </c>
      <c r="O273" s="33">
        <v>1.5448461500000002E-2</v>
      </c>
      <c r="P273" s="20"/>
      <c r="Q273" s="20">
        <v>39140</v>
      </c>
      <c r="R273" s="33">
        <v>0.39140000000000003</v>
      </c>
      <c r="S273" s="33" t="e">
        <v>#N/A</v>
      </c>
      <c r="T273" s="33" t="e">
        <v>#N/A</v>
      </c>
      <c r="U273" s="33" t="e">
        <v>#N/A</v>
      </c>
      <c r="V273" s="33" t="e">
        <v>#N/A</v>
      </c>
      <c r="W273" s="33"/>
      <c r="X273" s="20"/>
      <c r="Y273" s="20" t="s">
        <v>168</v>
      </c>
      <c r="Z273" s="20" t="s">
        <v>113</v>
      </c>
      <c r="AA273" s="20" t="s">
        <v>148</v>
      </c>
      <c r="AB273" s="20">
        <v>25.335856259861217</v>
      </c>
      <c r="AC273" s="20">
        <v>0</v>
      </c>
      <c r="AD273" s="20">
        <v>0</v>
      </c>
      <c r="AE273" s="20">
        <v>0</v>
      </c>
      <c r="AF273" s="20" t="s">
        <v>6</v>
      </c>
      <c r="AG273" s="33" t="s">
        <v>1167</v>
      </c>
      <c r="AH273" s="30">
        <v>10224200</v>
      </c>
      <c r="AI273" s="30">
        <v>10596500</v>
      </c>
      <c r="AJ273" s="30">
        <v>10968500</v>
      </c>
      <c r="AK273" s="30">
        <v>11344400</v>
      </c>
      <c r="AL273" s="30">
        <v>11724900</v>
      </c>
      <c r="AM273" s="30">
        <v>24.098148148148145</v>
      </c>
      <c r="AN273" s="30">
        <v>24.0790421317969</v>
      </c>
      <c r="AO273" s="30">
        <v>24.065183108463291</v>
      </c>
      <c r="AP273" s="30">
        <v>24.047944036853778</v>
      </c>
      <c r="AQ273" s="30">
        <v>24.035160806532247</v>
      </c>
      <c r="AR273" s="33">
        <v>72.900000000000006</v>
      </c>
      <c r="AS273" s="33">
        <v>74.099999999999994</v>
      </c>
      <c r="AT273" s="33">
        <v>75.3</v>
      </c>
      <c r="AU273" s="33">
        <v>76.5</v>
      </c>
      <c r="AV273" s="33">
        <v>77.599999999999994</v>
      </c>
      <c r="AW273" s="38">
        <v>1796141.4470999998</v>
      </c>
      <c r="AX273" s="38">
        <v>1890687.9533264309</v>
      </c>
      <c r="AY273" s="38">
        <v>1987610.9757666022</v>
      </c>
      <c r="AZ273" s="38">
        <v>2086992.6469373829</v>
      </c>
      <c r="BA273" s="38">
        <v>2186844.4898583572</v>
      </c>
      <c r="BB273" s="30">
        <v>2463842.8629629626</v>
      </c>
      <c r="BC273" s="30">
        <v>2551535.6994958585</v>
      </c>
      <c r="BD273" s="30">
        <v>2639589.6092517958</v>
      </c>
      <c r="BE273" s="30">
        <v>2728094.9633168401</v>
      </c>
      <c r="BF273" s="30">
        <v>2818098.5694050994</v>
      </c>
      <c r="BG273" s="20" t="s">
        <v>1566</v>
      </c>
      <c r="BH273" s="26" t="s">
        <v>118</v>
      </c>
      <c r="BI273" s="26" t="s">
        <v>118</v>
      </c>
      <c r="BJ273" s="26" t="s">
        <v>118</v>
      </c>
      <c r="BK273" s="26" t="s">
        <v>118</v>
      </c>
      <c r="BL273" s="26">
        <v>5.74</v>
      </c>
      <c r="BM273" s="20" t="s">
        <v>1176</v>
      </c>
      <c r="BN273" s="60">
        <v>5.74</v>
      </c>
      <c r="BO273" s="20"/>
      <c r="BP273" s="20">
        <v>0</v>
      </c>
      <c r="BQ273" s="20">
        <v>0</v>
      </c>
      <c r="BR273" s="20">
        <v>0</v>
      </c>
      <c r="BS273" s="20">
        <v>0</v>
      </c>
      <c r="BT273" s="20">
        <v>1</v>
      </c>
      <c r="BU273" s="20">
        <v>0</v>
      </c>
      <c r="BV273" s="20">
        <v>0</v>
      </c>
      <c r="BW273" s="20">
        <v>1</v>
      </c>
      <c r="BX273" s="20">
        <v>0</v>
      </c>
      <c r="BY273" s="20">
        <v>0</v>
      </c>
      <c r="BZ273" s="20">
        <v>0</v>
      </c>
      <c r="CA273" s="20" t="s">
        <v>118</v>
      </c>
      <c r="CB273" s="20">
        <v>0</v>
      </c>
      <c r="CC273" s="20">
        <v>0</v>
      </c>
      <c r="CD273" s="20">
        <v>0</v>
      </c>
      <c r="CE273" s="20">
        <v>0</v>
      </c>
      <c r="CF273" s="20">
        <v>0</v>
      </c>
      <c r="CG273" s="20">
        <v>0</v>
      </c>
      <c r="CH273" s="20">
        <v>0</v>
      </c>
      <c r="CI273" s="20">
        <v>0</v>
      </c>
      <c r="CJ273" s="20">
        <v>0</v>
      </c>
      <c r="CK273" s="20"/>
      <c r="CL273" s="1">
        <v>38062.581610533111</v>
      </c>
      <c r="CM273">
        <v>1.5448461500000003E-2</v>
      </c>
      <c r="CN273">
        <v>964348.09656370361</v>
      </c>
      <c r="CO273" s="1">
        <v>0.39140000000000003</v>
      </c>
      <c r="CP273" s="1">
        <v>0.43601960000000006</v>
      </c>
      <c r="CQ273">
        <v>28.224143873485392</v>
      </c>
      <c r="CS273" s="33" t="s">
        <v>1542</v>
      </c>
    </row>
    <row r="274" spans="1:97">
      <c r="A274" s="20" t="s">
        <v>123</v>
      </c>
      <c r="B274" s="20" t="s">
        <v>102</v>
      </c>
      <c r="C274" s="20" t="s">
        <v>123</v>
      </c>
      <c r="D274" s="20">
        <v>0</v>
      </c>
      <c r="E274" s="21" t="s">
        <v>103</v>
      </c>
      <c r="F274" s="22" t="s">
        <v>1177</v>
      </c>
      <c r="G274" s="28" t="s">
        <v>1178</v>
      </c>
      <c r="H274" s="20" t="s">
        <v>153</v>
      </c>
      <c r="I274" s="20" t="s">
        <v>1171</v>
      </c>
      <c r="J274" s="20" t="s">
        <v>573</v>
      </c>
      <c r="K274" s="20" t="s">
        <v>574</v>
      </c>
      <c r="L274" s="20" t="s">
        <v>1179</v>
      </c>
      <c r="M274" s="20" t="s">
        <v>111</v>
      </c>
      <c r="N274" s="20">
        <v>42231</v>
      </c>
      <c r="O274" s="33">
        <v>8.7286973053291332E-4</v>
      </c>
      <c r="P274" s="20" t="s">
        <v>138</v>
      </c>
      <c r="Q274" s="20">
        <v>12769300</v>
      </c>
      <c r="R274" s="33">
        <v>0.26392781250962399</v>
      </c>
      <c r="S274" s="33" t="e">
        <v>#N/A</v>
      </c>
      <c r="T274" s="33" t="e">
        <v>#N/A</v>
      </c>
      <c r="U274" s="33" t="e">
        <v>#N/A</v>
      </c>
      <c r="V274" s="33" t="e">
        <v>#N/A</v>
      </c>
      <c r="W274" s="33"/>
      <c r="X274" s="20" t="s">
        <v>138</v>
      </c>
      <c r="Y274" s="20" t="s">
        <v>158</v>
      </c>
      <c r="Z274" s="20" t="s">
        <v>387</v>
      </c>
      <c r="AA274" s="20" t="s">
        <v>296</v>
      </c>
      <c r="AB274" s="20">
        <v>302.36700000000002</v>
      </c>
      <c r="AC274" s="20">
        <v>0</v>
      </c>
      <c r="AD274" s="20">
        <v>0</v>
      </c>
      <c r="AE274" s="20">
        <v>0</v>
      </c>
      <c r="AF274" s="20" t="s">
        <v>1180</v>
      </c>
      <c r="AG274" s="20" t="e">
        <v>#N/A</v>
      </c>
      <c r="AH274" s="25" t="s">
        <v>118</v>
      </c>
      <c r="AI274" s="25" t="s">
        <v>118</v>
      </c>
      <c r="AJ274" s="25" t="s">
        <v>118</v>
      </c>
      <c r="AK274" s="25" t="s">
        <v>118</v>
      </c>
      <c r="AL274" s="25" t="s">
        <v>118</v>
      </c>
      <c r="AM274" s="25" t="s">
        <v>118</v>
      </c>
      <c r="AN274" s="25" t="s">
        <v>118</v>
      </c>
      <c r="AO274" s="25" t="s">
        <v>118</v>
      </c>
      <c r="AP274" s="25" t="s">
        <v>118</v>
      </c>
      <c r="AQ274" s="25" t="s">
        <v>118</v>
      </c>
      <c r="AR274" s="25" t="s">
        <v>118</v>
      </c>
      <c r="AS274" s="25" t="s">
        <v>118</v>
      </c>
      <c r="AT274" s="25" t="s">
        <v>118</v>
      </c>
      <c r="AU274" s="25" t="s">
        <v>118</v>
      </c>
      <c r="AV274" s="25" t="s">
        <v>118</v>
      </c>
      <c r="AW274" s="25" t="s">
        <v>118</v>
      </c>
      <c r="AX274" s="25" t="s">
        <v>118</v>
      </c>
      <c r="AY274" s="25" t="s">
        <v>118</v>
      </c>
      <c r="AZ274" s="25" t="s">
        <v>118</v>
      </c>
      <c r="BA274" s="25" t="s">
        <v>118</v>
      </c>
      <c r="BB274" s="25" t="s">
        <v>118</v>
      </c>
      <c r="BC274" s="25" t="s">
        <v>118</v>
      </c>
      <c r="BD274" s="25" t="s">
        <v>118</v>
      </c>
      <c r="BE274" s="25" t="s">
        <v>118</v>
      </c>
      <c r="BF274" s="25" t="s">
        <v>118</v>
      </c>
      <c r="BG274" s="20"/>
      <c r="BH274" s="26" t="s">
        <v>118</v>
      </c>
      <c r="BI274" s="26" t="s">
        <v>118</v>
      </c>
      <c r="BJ274" s="26" t="s">
        <v>118</v>
      </c>
      <c r="BK274" s="26" t="s">
        <v>118</v>
      </c>
      <c r="BL274" s="26"/>
      <c r="BM274" s="20"/>
      <c r="BN274" s="60">
        <v>0</v>
      </c>
      <c r="BO274" s="20"/>
      <c r="BP274" s="20" t="s">
        <v>118</v>
      </c>
      <c r="BQ274" s="20" t="s">
        <v>118</v>
      </c>
      <c r="BR274" s="20" t="s">
        <v>118</v>
      </c>
      <c r="BS274" s="20" t="s">
        <v>118</v>
      </c>
      <c r="BT274" s="20" t="s">
        <v>118</v>
      </c>
      <c r="BU274" s="20" t="s">
        <v>118</v>
      </c>
      <c r="BV274" s="20" t="s">
        <v>118</v>
      </c>
      <c r="BW274" s="20" t="s">
        <v>118</v>
      </c>
      <c r="BX274" s="20" t="s">
        <v>118</v>
      </c>
      <c r="BY274" s="20" t="s">
        <v>118</v>
      </c>
      <c r="BZ274" s="20" t="s">
        <v>118</v>
      </c>
      <c r="CA274" s="20" t="s">
        <v>118</v>
      </c>
      <c r="CB274" s="20" t="s">
        <v>118</v>
      </c>
      <c r="CC274" s="20" t="s">
        <v>118</v>
      </c>
      <c r="CD274" s="20" t="s">
        <v>118</v>
      </c>
      <c r="CE274" s="20" t="s">
        <v>118</v>
      </c>
      <c r="CF274" s="20" t="s">
        <v>118</v>
      </c>
      <c r="CG274" s="20" t="s">
        <v>118</v>
      </c>
      <c r="CH274" s="20" t="s">
        <v>118</v>
      </c>
      <c r="CI274" s="20" t="s">
        <v>118</v>
      </c>
      <c r="CJ274" s="20" t="s">
        <v>118</v>
      </c>
      <c r="CK274" s="20"/>
      <c r="CL274" s="1">
        <v>38641.585094102556</v>
      </c>
      <c r="CM274" t="e">
        <v>#VALUE!</v>
      </c>
      <c r="CN274">
        <v>11683976.049397925</v>
      </c>
      <c r="CO274" s="1" t="e">
        <v>#VALUE!</v>
      </c>
      <c r="CP274" s="1" t="e">
        <v>#VALUE!</v>
      </c>
      <c r="CQ274" t="e">
        <v>#VALUE!</v>
      </c>
      <c r="CS274" s="33" t="s">
        <v>1542</v>
      </c>
    </row>
    <row r="275" spans="1:97">
      <c r="A275" s="20" t="s">
        <v>123</v>
      </c>
      <c r="B275" s="20" t="s">
        <v>102</v>
      </c>
      <c r="C275" s="20" t="s">
        <v>123</v>
      </c>
      <c r="D275" s="20">
        <v>0</v>
      </c>
      <c r="E275" s="21" t="s">
        <v>103</v>
      </c>
      <c r="F275" s="22" t="s">
        <v>1181</v>
      </c>
      <c r="G275" s="28" t="s">
        <v>1182</v>
      </c>
      <c r="H275" s="20" t="s">
        <v>153</v>
      </c>
      <c r="I275" s="20" t="s">
        <v>1171</v>
      </c>
      <c r="J275" s="20" t="s">
        <v>573</v>
      </c>
      <c r="K275" s="20" t="s">
        <v>574</v>
      </c>
      <c r="L275" s="20" t="s">
        <v>1183</v>
      </c>
      <c r="M275" s="20" t="s">
        <v>111</v>
      </c>
      <c r="N275" s="20">
        <v>37190</v>
      </c>
      <c r="O275" s="33">
        <v>7.686776367720169E-4</v>
      </c>
      <c r="P275" s="20" t="s">
        <v>138</v>
      </c>
      <c r="Q275" s="20">
        <v>3838990</v>
      </c>
      <c r="R275" s="33">
        <v>7.9347829007566692E-2</v>
      </c>
      <c r="S275" s="33" t="e">
        <v>#N/A</v>
      </c>
      <c r="T275" s="33" t="e">
        <v>#N/A</v>
      </c>
      <c r="U275" s="33" t="e">
        <v>#N/A</v>
      </c>
      <c r="V275" s="33" t="e">
        <v>#N/A</v>
      </c>
      <c r="W275" s="33"/>
      <c r="X275" s="20" t="s">
        <v>138</v>
      </c>
      <c r="Y275" s="20" t="s">
        <v>158</v>
      </c>
      <c r="Z275" s="20" t="s">
        <v>387</v>
      </c>
      <c r="AA275" s="20" t="s">
        <v>296</v>
      </c>
      <c r="AB275" s="20">
        <v>103.226</v>
      </c>
      <c r="AC275" s="20">
        <v>0</v>
      </c>
      <c r="AD275" s="20">
        <v>0</v>
      </c>
      <c r="AE275" s="20">
        <v>0</v>
      </c>
      <c r="AF275" s="20" t="s">
        <v>1180</v>
      </c>
      <c r="AG275" s="20" t="e">
        <v>#N/A</v>
      </c>
      <c r="AH275" s="25" t="s">
        <v>118</v>
      </c>
      <c r="AI275" s="25" t="s">
        <v>118</v>
      </c>
      <c r="AJ275" s="25" t="s">
        <v>118</v>
      </c>
      <c r="AK275" s="25" t="s">
        <v>118</v>
      </c>
      <c r="AL275" s="25" t="s">
        <v>118</v>
      </c>
      <c r="AM275" s="25" t="s">
        <v>118</v>
      </c>
      <c r="AN275" s="25" t="s">
        <v>118</v>
      </c>
      <c r="AO275" s="25" t="s">
        <v>118</v>
      </c>
      <c r="AP275" s="25" t="s">
        <v>118</v>
      </c>
      <c r="AQ275" s="25" t="s">
        <v>118</v>
      </c>
      <c r="AR275" s="25" t="s">
        <v>118</v>
      </c>
      <c r="AS275" s="25" t="s">
        <v>118</v>
      </c>
      <c r="AT275" s="25" t="s">
        <v>118</v>
      </c>
      <c r="AU275" s="25" t="s">
        <v>118</v>
      </c>
      <c r="AV275" s="25" t="s">
        <v>118</v>
      </c>
      <c r="AW275" s="25" t="s">
        <v>118</v>
      </c>
      <c r="AX275" s="25" t="s">
        <v>118</v>
      </c>
      <c r="AY275" s="25" t="s">
        <v>118</v>
      </c>
      <c r="AZ275" s="25" t="s">
        <v>118</v>
      </c>
      <c r="BA275" s="25" t="s">
        <v>118</v>
      </c>
      <c r="BB275" s="25" t="s">
        <v>118</v>
      </c>
      <c r="BC275" s="25" t="s">
        <v>118</v>
      </c>
      <c r="BD275" s="25" t="s">
        <v>118</v>
      </c>
      <c r="BE275" s="25" t="s">
        <v>118</v>
      </c>
      <c r="BF275" s="25" t="s">
        <v>118</v>
      </c>
      <c r="BG275" s="20"/>
      <c r="BH275" s="26" t="s">
        <v>118</v>
      </c>
      <c r="BI275" s="26" t="s">
        <v>118</v>
      </c>
      <c r="BJ275" s="26" t="s">
        <v>118</v>
      </c>
      <c r="BK275" s="26" t="s">
        <v>118</v>
      </c>
      <c r="BL275" s="26"/>
      <c r="BM275" s="20"/>
      <c r="BN275" s="60">
        <v>0</v>
      </c>
      <c r="BO275" s="20"/>
      <c r="BP275" s="20" t="s">
        <v>118</v>
      </c>
      <c r="BQ275" s="20" t="s">
        <v>118</v>
      </c>
      <c r="BR275" s="20" t="s">
        <v>118</v>
      </c>
      <c r="BS275" s="20" t="s">
        <v>118</v>
      </c>
      <c r="BT275" s="20" t="s">
        <v>118</v>
      </c>
      <c r="BU275" s="20" t="s">
        <v>118</v>
      </c>
      <c r="BV275" s="20" t="s">
        <v>118</v>
      </c>
      <c r="BW275" s="20" t="s">
        <v>118</v>
      </c>
      <c r="BX275" s="20" t="s">
        <v>118</v>
      </c>
      <c r="BY275" s="20" t="s">
        <v>118</v>
      </c>
      <c r="BZ275" s="20" t="s">
        <v>118</v>
      </c>
      <c r="CA275" s="20" t="s">
        <v>118</v>
      </c>
      <c r="CB275" s="20" t="s">
        <v>118</v>
      </c>
      <c r="CC275" s="20" t="s">
        <v>118</v>
      </c>
      <c r="CD275" s="20" t="s">
        <v>118</v>
      </c>
      <c r="CE275" s="20" t="s">
        <v>118</v>
      </c>
      <c r="CF275" s="20" t="s">
        <v>118</v>
      </c>
      <c r="CG275" s="20" t="s">
        <v>118</v>
      </c>
      <c r="CH275" s="20" t="s">
        <v>118</v>
      </c>
      <c r="CI275" s="20" t="s">
        <v>118</v>
      </c>
      <c r="CJ275" s="20" t="s">
        <v>118</v>
      </c>
      <c r="CK275" s="20"/>
      <c r="CL275" s="1">
        <v>34029.043822066109</v>
      </c>
      <c r="CM275" t="e">
        <v>#VALUE!</v>
      </c>
      <c r="CN275">
        <v>3512695.8575550844</v>
      </c>
      <c r="CO275" s="1" t="e">
        <v>#VALUE!</v>
      </c>
      <c r="CP275" s="1" t="e">
        <v>#VALUE!</v>
      </c>
      <c r="CQ275" t="e">
        <v>#VALUE!</v>
      </c>
      <c r="CS275" s="33" t="s">
        <v>1542</v>
      </c>
    </row>
    <row r="276" spans="1:97">
      <c r="A276" s="20" t="s">
        <v>102</v>
      </c>
      <c r="B276" s="20" t="s">
        <v>102</v>
      </c>
      <c r="C276" s="20" t="s">
        <v>102</v>
      </c>
      <c r="D276" s="20">
        <v>0</v>
      </c>
      <c r="E276" s="21" t="s">
        <v>103</v>
      </c>
      <c r="F276" s="22" t="s">
        <v>1184</v>
      </c>
      <c r="G276" s="28" t="s">
        <v>1185</v>
      </c>
      <c r="H276" s="20" t="s">
        <v>153</v>
      </c>
      <c r="I276" s="20" t="s">
        <v>1186</v>
      </c>
      <c r="J276" s="20" t="s">
        <v>155</v>
      </c>
      <c r="K276" s="20" t="s">
        <v>1187</v>
      </c>
      <c r="L276" s="20" t="s">
        <v>1188</v>
      </c>
      <c r="M276" s="20" t="s">
        <v>111</v>
      </c>
      <c r="N276" s="20">
        <v>0</v>
      </c>
      <c r="O276" s="33">
        <v>7.02</v>
      </c>
      <c r="P276" s="20"/>
      <c r="Q276" s="20">
        <v>0</v>
      </c>
      <c r="R276" s="33">
        <v>378.04</v>
      </c>
      <c r="S276" s="33" t="e">
        <v>#N/A</v>
      </c>
      <c r="T276" s="33" t="e">
        <v>#N/A</v>
      </c>
      <c r="U276" s="33" t="e">
        <v>#N/A</v>
      </c>
      <c r="V276" s="33" t="e">
        <v>#N/A</v>
      </c>
      <c r="W276" s="33"/>
      <c r="X276" s="20"/>
      <c r="Y276" s="20" t="s">
        <v>112</v>
      </c>
      <c r="Z276" s="20" t="s">
        <v>1189</v>
      </c>
      <c r="AA276" s="20" t="s">
        <v>148</v>
      </c>
      <c r="AB276" s="20">
        <v>53.851851851851897</v>
      </c>
      <c r="AC276" s="20">
        <v>0</v>
      </c>
      <c r="AD276" s="20">
        <v>0</v>
      </c>
      <c r="AE276" s="20">
        <v>0</v>
      </c>
      <c r="AF276" s="20" t="s">
        <v>6</v>
      </c>
      <c r="AG276" s="33" t="s">
        <v>1167</v>
      </c>
      <c r="AH276" s="30">
        <v>10224200</v>
      </c>
      <c r="AI276" s="30">
        <v>10596500</v>
      </c>
      <c r="AJ276" s="30">
        <v>10968500</v>
      </c>
      <c r="AK276" s="30">
        <v>11344400</v>
      </c>
      <c r="AL276" s="30">
        <v>11724900</v>
      </c>
      <c r="AM276" s="30">
        <v>0.1</v>
      </c>
      <c r="AN276" s="30">
        <v>0.1</v>
      </c>
      <c r="AO276" s="30">
        <v>0.1</v>
      </c>
      <c r="AP276" s="30">
        <v>0.1</v>
      </c>
      <c r="AQ276" s="30">
        <v>0.1</v>
      </c>
      <c r="AR276" s="33">
        <v>25.8</v>
      </c>
      <c r="AS276" s="33">
        <v>28.380000000000003</v>
      </c>
      <c r="AT276" s="33">
        <v>31.218000000000007</v>
      </c>
      <c r="AU276" s="33">
        <v>34.339800000000011</v>
      </c>
      <c r="AV276" s="33">
        <v>37.773780000000016</v>
      </c>
      <c r="AW276" s="38">
        <v>2637.8436000000006</v>
      </c>
      <c r="AX276" s="38">
        <v>3007.2867000000006</v>
      </c>
      <c r="AY276" s="38">
        <v>3424.1463300000009</v>
      </c>
      <c r="AZ276" s="38">
        <v>3895.6442712000012</v>
      </c>
      <c r="BA276" s="38">
        <v>4428.9379312200017</v>
      </c>
      <c r="BB276" s="30">
        <v>10224.200000000001</v>
      </c>
      <c r="BC276" s="30">
        <v>10596.5</v>
      </c>
      <c r="BD276" s="30">
        <v>10968.5</v>
      </c>
      <c r="BE276" s="30">
        <v>11344.4</v>
      </c>
      <c r="BF276" s="30">
        <v>11724.9</v>
      </c>
      <c r="BG276" s="20" t="s">
        <v>1190</v>
      </c>
      <c r="BH276" s="26" t="s">
        <v>118</v>
      </c>
      <c r="BI276" s="26" t="s">
        <v>118</v>
      </c>
      <c r="BJ276" s="26" t="s">
        <v>118</v>
      </c>
      <c r="BK276" s="26" t="s">
        <v>118</v>
      </c>
      <c r="BL276" s="26">
        <v>48.704999999999998</v>
      </c>
      <c r="BM276" s="20" t="s">
        <v>1191</v>
      </c>
      <c r="BN276" s="60">
        <v>48.704999999999998</v>
      </c>
      <c r="BO276" s="20"/>
      <c r="BP276" s="20">
        <v>3.6</v>
      </c>
      <c r="BQ276" s="20">
        <v>0</v>
      </c>
      <c r="BR276" s="20">
        <v>0</v>
      </c>
      <c r="BS276" s="20">
        <v>10.8</v>
      </c>
      <c r="BT276" s="20">
        <v>1.8</v>
      </c>
      <c r="BU276" s="20">
        <v>0</v>
      </c>
      <c r="BV276" s="20">
        <v>0</v>
      </c>
      <c r="BW276" s="20">
        <v>0</v>
      </c>
      <c r="BX276" s="20">
        <v>0</v>
      </c>
      <c r="BY276" s="20">
        <v>0</v>
      </c>
      <c r="BZ276" s="20">
        <v>0</v>
      </c>
      <c r="CA276" s="20" t="s">
        <v>118</v>
      </c>
      <c r="CB276" s="20">
        <v>0</v>
      </c>
      <c r="CC276" s="20">
        <v>0</v>
      </c>
      <c r="CD276" s="20">
        <v>0</v>
      </c>
      <c r="CE276" s="20">
        <v>0</v>
      </c>
      <c r="CF276" s="20">
        <v>0</v>
      </c>
      <c r="CG276" s="20">
        <v>0</v>
      </c>
      <c r="CH276" s="20">
        <v>0</v>
      </c>
      <c r="CI276" s="20">
        <v>0</v>
      </c>
      <c r="CJ276" s="20">
        <v>0</v>
      </c>
      <c r="CK276" s="20"/>
      <c r="CL276" s="1">
        <v>71773.884000000005</v>
      </c>
      <c r="CM276">
        <v>7.0200000000000005</v>
      </c>
      <c r="CN276">
        <v>3865156.5680000004</v>
      </c>
      <c r="CO276" s="1">
        <v>378.04</v>
      </c>
      <c r="CP276" s="1">
        <v>402.61259999999999</v>
      </c>
      <c r="CQ276">
        <v>57.352222222222217</v>
      </c>
      <c r="CS276" s="33" t="s">
        <v>1542</v>
      </c>
    </row>
    <row r="277" spans="1:97">
      <c r="A277" s="20" t="s">
        <v>102</v>
      </c>
      <c r="B277" s="20" t="s">
        <v>123</v>
      </c>
      <c r="C277" s="20" t="s">
        <v>102</v>
      </c>
      <c r="D277" s="20" t="s">
        <v>239</v>
      </c>
      <c r="E277" s="21" t="s">
        <v>103</v>
      </c>
      <c r="F277" s="22" t="s">
        <v>1192</v>
      </c>
      <c r="G277" s="28" t="s">
        <v>1193</v>
      </c>
      <c r="H277" s="20" t="s">
        <v>153</v>
      </c>
      <c r="I277" s="20" t="s">
        <v>165</v>
      </c>
      <c r="J277" s="20" t="s">
        <v>155</v>
      </c>
      <c r="K277" s="20" t="s">
        <v>1194</v>
      </c>
      <c r="L277" s="20" t="s">
        <v>1195</v>
      </c>
      <c r="M277" s="20" t="s">
        <v>1196</v>
      </c>
      <c r="N277" s="20">
        <v>12231</v>
      </c>
      <c r="O277" s="33">
        <v>0</v>
      </c>
      <c r="P277" s="20"/>
      <c r="Q277" s="20">
        <v>-1865874</v>
      </c>
      <c r="R277" s="33">
        <v>0</v>
      </c>
      <c r="S277" s="33" t="e">
        <v>#N/A</v>
      </c>
      <c r="T277" s="33" t="e">
        <v>#N/A</v>
      </c>
      <c r="U277" s="33" t="e">
        <v>#N/A</v>
      </c>
      <c r="V277" s="33" t="e">
        <v>#N/A</v>
      </c>
      <c r="W277" s="33"/>
      <c r="X277" s="20"/>
      <c r="Y277" s="20" t="s">
        <v>158</v>
      </c>
      <c r="Z277" s="20" t="s">
        <v>1189</v>
      </c>
      <c r="AA277" s="20" t="s">
        <v>1197</v>
      </c>
      <c r="AB277" s="20">
        <v>-152.552857493255</v>
      </c>
      <c r="AC277" s="20">
        <v>0</v>
      </c>
      <c r="AD277" s="20">
        <v>0</v>
      </c>
      <c r="AE277" s="20">
        <v>0</v>
      </c>
      <c r="AF277" s="20" t="s">
        <v>160</v>
      </c>
      <c r="AG277" s="20" t="e">
        <v>#N/A</v>
      </c>
      <c r="AH277" s="25" t="e">
        <v>#N/A</v>
      </c>
      <c r="AI277" s="25" t="e">
        <v>#N/A</v>
      </c>
      <c r="AJ277" s="25" t="e">
        <v>#N/A</v>
      </c>
      <c r="AK277" s="25" t="e">
        <v>#N/A</v>
      </c>
      <c r="AL277" s="25" t="e">
        <v>#N/A</v>
      </c>
      <c r="AM277" s="25" t="e">
        <v>#N/A</v>
      </c>
      <c r="AN277" s="25" t="e">
        <v>#N/A</v>
      </c>
      <c r="AO277" s="25" t="e">
        <v>#N/A</v>
      </c>
      <c r="AP277" s="25" t="e">
        <v>#N/A</v>
      </c>
      <c r="AQ277" s="25" t="e">
        <v>#N/A</v>
      </c>
      <c r="AR277" s="25" t="e">
        <v>#N/A</v>
      </c>
      <c r="AS277" s="25" t="e">
        <v>#N/A</v>
      </c>
      <c r="AT277" s="25" t="e">
        <v>#N/A</v>
      </c>
      <c r="AU277" s="25" t="e">
        <v>#N/A</v>
      </c>
      <c r="AV277" s="25" t="e">
        <v>#N/A</v>
      </c>
      <c r="AW277" s="25" t="e">
        <v>#N/A</v>
      </c>
      <c r="AX277" s="25" t="e">
        <v>#N/A</v>
      </c>
      <c r="AY277" s="25" t="e">
        <v>#N/A</v>
      </c>
      <c r="AZ277" s="25" t="e">
        <v>#N/A</v>
      </c>
      <c r="BA277" s="25" t="e">
        <v>#N/A</v>
      </c>
      <c r="BB277" s="25" t="e">
        <v>#N/A</v>
      </c>
      <c r="BC277" s="25" t="e">
        <v>#N/A</v>
      </c>
      <c r="BD277" s="25" t="e">
        <v>#N/A</v>
      </c>
      <c r="BE277" s="25" t="e">
        <v>#N/A</v>
      </c>
      <c r="BF277" s="25" t="e">
        <v>#N/A</v>
      </c>
      <c r="BG277" s="20"/>
      <c r="BH277" s="26" t="s">
        <v>118</v>
      </c>
      <c r="BI277" s="26" t="s">
        <v>118</v>
      </c>
      <c r="BJ277" s="26" t="s">
        <v>118</v>
      </c>
      <c r="BK277" s="26" t="s">
        <v>118</v>
      </c>
      <c r="BL277" s="26"/>
      <c r="BM277" s="20"/>
      <c r="BN277" s="60">
        <v>0</v>
      </c>
      <c r="BO277" s="20"/>
      <c r="BP277" s="20">
        <v>0</v>
      </c>
      <c r="BQ277" s="20">
        <v>0</v>
      </c>
      <c r="BR277" s="20">
        <v>0</v>
      </c>
      <c r="BS277" s="20">
        <v>10</v>
      </c>
      <c r="BT277" s="20">
        <v>10</v>
      </c>
      <c r="BU277" s="20">
        <v>0</v>
      </c>
      <c r="BV277" s="20">
        <v>0</v>
      </c>
      <c r="BW277" s="20">
        <v>0</v>
      </c>
      <c r="BX277" s="20">
        <v>0</v>
      </c>
      <c r="BY277" s="20">
        <v>0</v>
      </c>
      <c r="BZ277" s="20">
        <v>0</v>
      </c>
      <c r="CA277" s="20" t="s">
        <v>118</v>
      </c>
      <c r="CB277" s="20">
        <v>0</v>
      </c>
      <c r="CC277" s="20">
        <v>0</v>
      </c>
      <c r="CD277" s="20">
        <v>0</v>
      </c>
      <c r="CE277" s="20">
        <v>0</v>
      </c>
      <c r="CF277" s="20">
        <v>0</v>
      </c>
      <c r="CG277" s="20">
        <v>0</v>
      </c>
      <c r="CH277" s="20">
        <v>0</v>
      </c>
      <c r="CI277" s="20">
        <v>0</v>
      </c>
      <c r="CJ277" s="20">
        <v>0</v>
      </c>
      <c r="CK277" s="20"/>
      <c r="CL277" s="1" t="e">
        <v>#N/A</v>
      </c>
      <c r="CM277" t="e">
        <v>#N/A</v>
      </c>
      <c r="CN277" t="e">
        <v>#N/A</v>
      </c>
      <c r="CO277" s="1" t="e">
        <v>#N/A</v>
      </c>
      <c r="CP277" s="1" t="e">
        <v>#N/A</v>
      </c>
      <c r="CQ277" t="e">
        <v>#N/A</v>
      </c>
      <c r="CS277" s="33" t="s">
        <v>1542</v>
      </c>
    </row>
    <row r="278" spans="1:97">
      <c r="A278" s="20" t="s">
        <v>102</v>
      </c>
      <c r="B278" s="20" t="s">
        <v>102</v>
      </c>
      <c r="C278" s="20" t="s">
        <v>102</v>
      </c>
      <c r="D278" s="20">
        <v>0</v>
      </c>
      <c r="E278" s="21" t="s">
        <v>103</v>
      </c>
      <c r="F278" s="22" t="s">
        <v>1198</v>
      </c>
      <c r="G278" s="28" t="s">
        <v>1199</v>
      </c>
      <c r="H278" s="20" t="s">
        <v>523</v>
      </c>
      <c r="I278" s="20" t="s">
        <v>294</v>
      </c>
      <c r="J278" s="20" t="s">
        <v>155</v>
      </c>
      <c r="K278" s="20" t="s">
        <v>1164</v>
      </c>
      <c r="L278" s="20" t="s">
        <v>1165</v>
      </c>
      <c r="M278" s="20" t="s">
        <v>1567</v>
      </c>
      <c r="N278" s="20">
        <v>0</v>
      </c>
      <c r="O278" s="33">
        <v>0.37</v>
      </c>
      <c r="P278" s="20"/>
      <c r="Q278" s="20">
        <v>0</v>
      </c>
      <c r="R278" s="33">
        <v>-48.78</v>
      </c>
      <c r="S278" s="33">
        <v>0</v>
      </c>
      <c r="T278" s="33">
        <v>0</v>
      </c>
      <c r="U278" s="33">
        <v>0</v>
      </c>
      <c r="V278" s="33" t="b">
        <v>0</v>
      </c>
      <c r="W278" s="33"/>
      <c r="X278" s="20"/>
      <c r="Y278" s="20">
        <v>1100</v>
      </c>
      <c r="Z278" s="20" t="s">
        <v>300</v>
      </c>
      <c r="AA278" s="20" t="s">
        <v>148</v>
      </c>
      <c r="AB278" s="20">
        <v>-131.83783783783784</v>
      </c>
      <c r="AC278" s="20">
        <v>0</v>
      </c>
      <c r="AD278" s="20">
        <v>0</v>
      </c>
      <c r="AE278" s="20">
        <v>0</v>
      </c>
      <c r="AF278" s="20" t="s">
        <v>6</v>
      </c>
      <c r="AG278" s="33" t="s">
        <v>1167</v>
      </c>
      <c r="AH278" s="30">
        <v>10224200</v>
      </c>
      <c r="AI278" s="30">
        <v>10596500</v>
      </c>
      <c r="AJ278" s="30">
        <v>10968500</v>
      </c>
      <c r="AK278" s="30">
        <v>11344400</v>
      </c>
      <c r="AL278" s="30">
        <v>11724900</v>
      </c>
      <c r="AM278" s="30">
        <v>30.983333333333331</v>
      </c>
      <c r="AN278" s="30">
        <v>30.958768455167448</v>
      </c>
      <c r="AO278" s="30">
        <v>30.940949710881377</v>
      </c>
      <c r="AP278" s="30">
        <v>30.918785190240577</v>
      </c>
      <c r="AQ278" s="30">
        <v>30.902349608398605</v>
      </c>
      <c r="AR278" s="42">
        <v>72.900000000000006</v>
      </c>
      <c r="AS278" s="42">
        <v>74.099999999999994</v>
      </c>
      <c r="AT278" s="42">
        <v>75.3</v>
      </c>
      <c r="AU278" s="42">
        <v>76.5</v>
      </c>
      <c r="AV278" s="42">
        <v>77.599999999999994</v>
      </c>
      <c r="AW278" s="38">
        <v>2309324.7176999999</v>
      </c>
      <c r="AX278" s="38">
        <v>2430884.5114196972</v>
      </c>
      <c r="AY278" s="38">
        <v>2555499.8259856324</v>
      </c>
      <c r="AZ278" s="38">
        <v>2683276.2603480634</v>
      </c>
      <c r="BA278" s="38">
        <v>2811657.2012464595</v>
      </c>
      <c r="BB278" s="30">
        <v>3167797.9666666663</v>
      </c>
      <c r="BC278" s="30">
        <v>3280545.8993518185</v>
      </c>
      <c r="BD278" s="30">
        <v>3393758.0690380242</v>
      </c>
      <c r="BE278" s="30">
        <v>3507550.6671216516</v>
      </c>
      <c r="BF278" s="30">
        <v>3623269.5892351284</v>
      </c>
      <c r="BG278" s="20" t="s">
        <v>1168</v>
      </c>
      <c r="BH278" s="26" t="s">
        <v>118</v>
      </c>
      <c r="BI278" s="26" t="s">
        <v>118</v>
      </c>
      <c r="BJ278" s="26" t="s">
        <v>118</v>
      </c>
      <c r="BK278" s="26" t="s">
        <v>118</v>
      </c>
      <c r="BL278" s="26">
        <v>5.42</v>
      </c>
      <c r="BM278" s="20" t="s">
        <v>1169</v>
      </c>
      <c r="BN278" s="60">
        <v>5.42</v>
      </c>
      <c r="BO278" s="20"/>
      <c r="BP278" s="20">
        <v>0</v>
      </c>
      <c r="BQ278" s="20">
        <v>0</v>
      </c>
      <c r="BR278" s="20">
        <v>0</v>
      </c>
      <c r="BS278" s="20">
        <v>10</v>
      </c>
      <c r="BT278" s="20">
        <v>10</v>
      </c>
      <c r="BU278" s="20">
        <v>0</v>
      </c>
      <c r="BV278" s="20">
        <v>0</v>
      </c>
      <c r="BW278" s="20">
        <v>0</v>
      </c>
      <c r="BX278" s="20">
        <v>0</v>
      </c>
      <c r="BY278" s="20">
        <v>0</v>
      </c>
      <c r="BZ278" s="20">
        <v>0</v>
      </c>
      <c r="CA278" s="20" t="s">
        <v>118</v>
      </c>
      <c r="CB278" s="20">
        <v>0</v>
      </c>
      <c r="CC278" s="20">
        <v>0</v>
      </c>
      <c r="CD278" s="20">
        <v>0</v>
      </c>
      <c r="CE278" s="20">
        <v>0</v>
      </c>
      <c r="CF278" s="20">
        <v>0</v>
      </c>
      <c r="CG278" s="20">
        <v>0</v>
      </c>
      <c r="CH278" s="20">
        <v>0</v>
      </c>
      <c r="CI278" s="20">
        <v>0</v>
      </c>
      <c r="CJ278" s="20">
        <v>0</v>
      </c>
      <c r="CK278" s="20"/>
      <c r="CL278" s="1">
        <v>1172085.2476666665</v>
      </c>
      <c r="CM278">
        <v>0.37</v>
      </c>
      <c r="CN278">
        <v>-154525184.81399998</v>
      </c>
      <c r="CO278" s="1">
        <v>-48.78</v>
      </c>
      <c r="CP278" s="1">
        <v>-57.170159999999996</v>
      </c>
      <c r="CQ278">
        <v>-154.51394594594595</v>
      </c>
      <c r="CS278" s="33" t="s">
        <v>1542</v>
      </c>
    </row>
    <row r="279" spans="1:97">
      <c r="A279" s="20" t="s">
        <v>102</v>
      </c>
      <c r="B279" s="20" t="s">
        <v>102</v>
      </c>
      <c r="C279" s="20" t="s">
        <v>102</v>
      </c>
      <c r="D279" s="20">
        <v>0</v>
      </c>
      <c r="E279" s="21" t="s">
        <v>103</v>
      </c>
      <c r="F279" s="22" t="s">
        <v>1200</v>
      </c>
      <c r="G279" s="28" t="s">
        <v>1201</v>
      </c>
      <c r="H279" s="20" t="s">
        <v>523</v>
      </c>
      <c r="I279" s="20" t="s">
        <v>294</v>
      </c>
      <c r="J279" s="20" t="s">
        <v>155</v>
      </c>
      <c r="K279" s="20" t="s">
        <v>1164</v>
      </c>
      <c r="L279" s="20" t="s">
        <v>1165</v>
      </c>
      <c r="M279" s="20" t="s">
        <v>1567</v>
      </c>
      <c r="N279" s="20">
        <v>0</v>
      </c>
      <c r="O279" s="33">
        <v>0.37</v>
      </c>
      <c r="P279" s="20"/>
      <c r="Q279" s="20">
        <v>0</v>
      </c>
      <c r="R279" s="33">
        <v>-48.78</v>
      </c>
      <c r="S279" s="33">
        <v>0</v>
      </c>
      <c r="T279" s="33">
        <v>0</v>
      </c>
      <c r="U279" s="33">
        <v>0</v>
      </c>
      <c r="V279" s="33" t="b">
        <v>0</v>
      </c>
      <c r="W279" s="33"/>
      <c r="X279" s="20"/>
      <c r="Y279" s="20">
        <v>1100</v>
      </c>
      <c r="Z279" s="20" t="s">
        <v>300</v>
      </c>
      <c r="AA279" s="20" t="s">
        <v>148</v>
      </c>
      <c r="AB279" s="20">
        <v>-131.83783783783784</v>
      </c>
      <c r="AC279" s="20">
        <v>0</v>
      </c>
      <c r="AD279" s="20">
        <v>0</v>
      </c>
      <c r="AE279" s="20">
        <v>0</v>
      </c>
      <c r="AF279" s="20" t="s">
        <v>6</v>
      </c>
      <c r="AG279" s="33" t="s">
        <v>1167</v>
      </c>
      <c r="AH279" s="30">
        <v>10224200</v>
      </c>
      <c r="AI279" s="30">
        <v>10596500</v>
      </c>
      <c r="AJ279" s="30">
        <v>10968500</v>
      </c>
      <c r="AK279" s="30">
        <v>11344400</v>
      </c>
      <c r="AL279" s="30">
        <v>11724900</v>
      </c>
      <c r="AM279" s="30">
        <v>2.7540740740740741</v>
      </c>
      <c r="AN279" s="30">
        <v>2.7518905293482177</v>
      </c>
      <c r="AO279" s="30">
        <v>2.7503066409672337</v>
      </c>
      <c r="AP279" s="30">
        <v>2.7483364613547177</v>
      </c>
      <c r="AQ279" s="30">
        <v>2.7468755207465425</v>
      </c>
      <c r="AR279" s="42">
        <v>72.900000000000006</v>
      </c>
      <c r="AS279" s="42">
        <v>74.099999999999994</v>
      </c>
      <c r="AT279" s="42">
        <v>75.3</v>
      </c>
      <c r="AU279" s="42">
        <v>76.5</v>
      </c>
      <c r="AV279" s="42">
        <v>77.599999999999994</v>
      </c>
      <c r="AW279" s="38">
        <v>205273.30824000004</v>
      </c>
      <c r="AX279" s="38">
        <v>216078.62323730643</v>
      </c>
      <c r="AY279" s="38">
        <v>227155.54008761171</v>
      </c>
      <c r="AZ279" s="38">
        <v>238513.44536427234</v>
      </c>
      <c r="BA279" s="38">
        <v>249925.08455524078</v>
      </c>
      <c r="BB279" s="30">
        <v>281582.04148148152</v>
      </c>
      <c r="BC279" s="30">
        <v>291604.07994238386</v>
      </c>
      <c r="BD279" s="30">
        <v>301667.38391449099</v>
      </c>
      <c r="BE279" s="30">
        <v>311782.2815219246</v>
      </c>
      <c r="BF279" s="30">
        <v>322068.40793201135</v>
      </c>
      <c r="BG279" s="20" t="s">
        <v>1168</v>
      </c>
      <c r="BH279" s="26" t="s">
        <v>118</v>
      </c>
      <c r="BI279" s="26" t="s">
        <v>118</v>
      </c>
      <c r="BJ279" s="26" t="s">
        <v>118</v>
      </c>
      <c r="BK279" s="26" t="s">
        <v>118</v>
      </c>
      <c r="BL279" s="26">
        <v>1.66</v>
      </c>
      <c r="BM279" s="20" t="s">
        <v>1169</v>
      </c>
      <c r="BN279" s="60">
        <v>1.66</v>
      </c>
      <c r="BO279" s="20"/>
      <c r="BP279" s="20">
        <v>0</v>
      </c>
      <c r="BQ279" s="20">
        <v>0</v>
      </c>
      <c r="BR279" s="20">
        <v>0</v>
      </c>
      <c r="BS279" s="20">
        <v>10</v>
      </c>
      <c r="BT279" s="20">
        <v>10</v>
      </c>
      <c r="BU279" s="20">
        <v>0</v>
      </c>
      <c r="BV279" s="20">
        <v>0</v>
      </c>
      <c r="BW279" s="20">
        <v>0</v>
      </c>
      <c r="BX279" s="20">
        <v>0</v>
      </c>
      <c r="BY279" s="20">
        <v>0</v>
      </c>
      <c r="BZ279" s="20">
        <v>0</v>
      </c>
      <c r="CA279" s="20" t="s">
        <v>118</v>
      </c>
      <c r="CB279" s="20">
        <v>0</v>
      </c>
      <c r="CC279" s="20">
        <v>0</v>
      </c>
      <c r="CD279" s="20">
        <v>0</v>
      </c>
      <c r="CE279" s="20">
        <v>0</v>
      </c>
      <c r="CF279" s="20">
        <v>0</v>
      </c>
      <c r="CG279" s="20">
        <v>0</v>
      </c>
      <c r="CH279" s="20">
        <v>0</v>
      </c>
      <c r="CI279" s="20">
        <v>0</v>
      </c>
      <c r="CJ279" s="20">
        <v>0</v>
      </c>
      <c r="CK279" s="20"/>
      <c r="CL279" s="1">
        <v>104185.35534814816</v>
      </c>
      <c r="CM279">
        <v>0.37</v>
      </c>
      <c r="CN279">
        <v>-13735571.983466668</v>
      </c>
      <c r="CO279" s="1">
        <v>-48.78</v>
      </c>
      <c r="CP279" s="1">
        <v>-57.170159999999996</v>
      </c>
      <c r="CQ279">
        <v>-154.51394594594595</v>
      </c>
      <c r="CS279" s="33" t="s">
        <v>1542</v>
      </c>
    </row>
    <row r="280" spans="1:97">
      <c r="A280" s="20" t="s">
        <v>102</v>
      </c>
      <c r="B280" s="20" t="s">
        <v>102</v>
      </c>
      <c r="C280" s="20" t="s">
        <v>102</v>
      </c>
      <c r="D280" s="20">
        <v>0</v>
      </c>
      <c r="E280" s="21" t="s">
        <v>103</v>
      </c>
      <c r="F280" s="22" t="s">
        <v>1202</v>
      </c>
      <c r="G280" s="28" t="s">
        <v>1203</v>
      </c>
      <c r="H280" s="20" t="s">
        <v>523</v>
      </c>
      <c r="I280" s="20" t="s">
        <v>294</v>
      </c>
      <c r="J280" s="20" t="s">
        <v>155</v>
      </c>
      <c r="K280" s="20" t="s">
        <v>1164</v>
      </c>
      <c r="L280" s="20" t="s">
        <v>1165</v>
      </c>
      <c r="M280" s="20" t="s">
        <v>1567</v>
      </c>
      <c r="N280" s="20">
        <v>0</v>
      </c>
      <c r="O280" s="33">
        <v>0.37</v>
      </c>
      <c r="P280" s="20"/>
      <c r="Q280" s="20">
        <v>0</v>
      </c>
      <c r="R280" s="33">
        <v>-48.78</v>
      </c>
      <c r="S280" s="33">
        <v>0</v>
      </c>
      <c r="T280" s="33">
        <v>0</v>
      </c>
      <c r="U280" s="33">
        <v>0</v>
      </c>
      <c r="V280" s="33" t="b">
        <v>0</v>
      </c>
      <c r="W280" s="33"/>
      <c r="X280" s="20"/>
      <c r="Y280" s="20">
        <v>1100</v>
      </c>
      <c r="Z280" s="20" t="s">
        <v>300</v>
      </c>
      <c r="AA280" s="20" t="s">
        <v>148</v>
      </c>
      <c r="AB280" s="20">
        <v>-131.83783783783784</v>
      </c>
      <c r="AC280" s="20">
        <v>0</v>
      </c>
      <c r="AD280" s="20">
        <v>0</v>
      </c>
      <c r="AE280" s="20">
        <v>0</v>
      </c>
      <c r="AF280" s="20" t="s">
        <v>6</v>
      </c>
      <c r="AG280" s="33" t="s">
        <v>1167</v>
      </c>
      <c r="AH280" s="30">
        <v>10224200</v>
      </c>
      <c r="AI280" s="30">
        <v>10596500</v>
      </c>
      <c r="AJ280" s="30">
        <v>10968500</v>
      </c>
      <c r="AK280" s="30">
        <v>11344400</v>
      </c>
      <c r="AL280" s="30">
        <v>11724900</v>
      </c>
      <c r="AM280" s="30">
        <v>0.68851851851851853</v>
      </c>
      <c r="AN280" s="30">
        <v>0.68797263233705441</v>
      </c>
      <c r="AO280" s="30">
        <v>0.68757666024180841</v>
      </c>
      <c r="AP280" s="30">
        <v>0.68708411533867941</v>
      </c>
      <c r="AQ280" s="30">
        <v>0.68671888018663563</v>
      </c>
      <c r="AR280" s="42">
        <v>72.900000000000006</v>
      </c>
      <c r="AS280" s="42">
        <v>74.099999999999994</v>
      </c>
      <c r="AT280" s="42">
        <v>75.3</v>
      </c>
      <c r="AU280" s="42">
        <v>76.5</v>
      </c>
      <c r="AV280" s="42">
        <v>77.599999999999994</v>
      </c>
      <c r="AW280" s="38">
        <v>51318.327060000011</v>
      </c>
      <c r="AX280" s="38">
        <v>54019.655809326607</v>
      </c>
      <c r="AY280" s="38">
        <v>56788.885021902926</v>
      </c>
      <c r="AZ280" s="38">
        <v>59628.361341068085</v>
      </c>
      <c r="BA280" s="38">
        <v>62481.271138810196</v>
      </c>
      <c r="BB280" s="30">
        <v>70395.510370370379</v>
      </c>
      <c r="BC280" s="30">
        <v>72901.019985595965</v>
      </c>
      <c r="BD280" s="30">
        <v>75416.845978622747</v>
      </c>
      <c r="BE280" s="30">
        <v>77945.570380481149</v>
      </c>
      <c r="BF280" s="30">
        <v>80517.101983002838</v>
      </c>
      <c r="BG280" s="20" t="s">
        <v>1168</v>
      </c>
      <c r="BH280" s="26" t="s">
        <v>118</v>
      </c>
      <c r="BI280" s="26" t="s">
        <v>118</v>
      </c>
      <c r="BJ280" s="26" t="s">
        <v>118</v>
      </c>
      <c r="BK280" s="26" t="s">
        <v>118</v>
      </c>
      <c r="BL280" s="26">
        <v>34.6</v>
      </c>
      <c r="BM280" s="20" t="s">
        <v>1169</v>
      </c>
      <c r="BN280" s="60">
        <v>34.6</v>
      </c>
      <c r="BO280" s="20"/>
      <c r="BP280" s="20">
        <v>0</v>
      </c>
      <c r="BQ280" s="20">
        <v>0</v>
      </c>
      <c r="BR280" s="20">
        <v>0</v>
      </c>
      <c r="BS280" s="20">
        <v>10</v>
      </c>
      <c r="BT280" s="20">
        <v>10</v>
      </c>
      <c r="BU280" s="20">
        <v>0</v>
      </c>
      <c r="BV280" s="20">
        <v>0</v>
      </c>
      <c r="BW280" s="20">
        <v>0</v>
      </c>
      <c r="BX280" s="20">
        <v>0</v>
      </c>
      <c r="BY280" s="20">
        <v>0</v>
      </c>
      <c r="BZ280" s="20">
        <v>0</v>
      </c>
      <c r="CA280" s="20" t="s">
        <v>118</v>
      </c>
      <c r="CB280" s="20">
        <v>0</v>
      </c>
      <c r="CC280" s="20">
        <v>0</v>
      </c>
      <c r="CD280" s="20">
        <v>0</v>
      </c>
      <c r="CE280" s="20">
        <v>0</v>
      </c>
      <c r="CF280" s="20">
        <v>0</v>
      </c>
      <c r="CG280" s="20">
        <v>0</v>
      </c>
      <c r="CH280" s="20">
        <v>0</v>
      </c>
      <c r="CI280" s="20">
        <v>0</v>
      </c>
      <c r="CJ280" s="20">
        <v>0</v>
      </c>
      <c r="CK280" s="20"/>
      <c r="CL280" s="1">
        <v>26046.338837037041</v>
      </c>
      <c r="CM280">
        <v>0.37</v>
      </c>
      <c r="CN280">
        <v>-3433892.995866667</v>
      </c>
      <c r="CO280" s="1">
        <v>-48.78</v>
      </c>
      <c r="CP280" s="1">
        <v>-57.170159999999996</v>
      </c>
      <c r="CQ280">
        <v>-154.51394594594595</v>
      </c>
      <c r="CS280" s="33" t="s">
        <v>1542</v>
      </c>
    </row>
    <row r="281" spans="1:97">
      <c r="A281" s="20" t="s">
        <v>102</v>
      </c>
      <c r="B281" s="20" t="s">
        <v>102</v>
      </c>
      <c r="C281" s="20" t="s">
        <v>102</v>
      </c>
      <c r="D281" s="20">
        <v>0</v>
      </c>
      <c r="E281" s="21" t="s">
        <v>103</v>
      </c>
      <c r="F281" s="22" t="s">
        <v>1204</v>
      </c>
      <c r="G281" s="28" t="s">
        <v>1205</v>
      </c>
      <c r="H281" s="20" t="s">
        <v>523</v>
      </c>
      <c r="I281" s="20" t="s">
        <v>294</v>
      </c>
      <c r="J281" s="20" t="s">
        <v>155</v>
      </c>
      <c r="K281" s="20" t="s">
        <v>1164</v>
      </c>
      <c r="L281" s="20" t="s">
        <v>1165</v>
      </c>
      <c r="M281" s="20" t="s">
        <v>1567</v>
      </c>
      <c r="N281" s="20">
        <v>0</v>
      </c>
      <c r="O281" s="33">
        <v>0.37</v>
      </c>
      <c r="P281" s="20"/>
      <c r="Q281" s="20">
        <v>0</v>
      </c>
      <c r="R281" s="33">
        <v>-48.78</v>
      </c>
      <c r="S281" s="33">
        <v>0</v>
      </c>
      <c r="T281" s="33">
        <v>0</v>
      </c>
      <c r="U281" s="33">
        <v>0</v>
      </c>
      <c r="V281" s="33" t="b">
        <v>0</v>
      </c>
      <c r="W281" s="33"/>
      <c r="X281" s="20"/>
      <c r="Y281" s="20">
        <v>1100</v>
      </c>
      <c r="Z281" s="20" t="s">
        <v>300</v>
      </c>
      <c r="AA281" s="20" t="s">
        <v>148</v>
      </c>
      <c r="AB281" s="20">
        <v>-131.83783783783784</v>
      </c>
      <c r="AC281" s="20">
        <v>0</v>
      </c>
      <c r="AD281" s="20">
        <v>0</v>
      </c>
      <c r="AE281" s="20">
        <v>0</v>
      </c>
      <c r="AF281" s="20" t="s">
        <v>6</v>
      </c>
      <c r="AG281" s="33" t="s">
        <v>1167</v>
      </c>
      <c r="AH281" s="30">
        <v>10224200</v>
      </c>
      <c r="AI281" s="30">
        <v>10596500</v>
      </c>
      <c r="AJ281" s="30">
        <v>10968500</v>
      </c>
      <c r="AK281" s="30">
        <v>11344400</v>
      </c>
      <c r="AL281" s="30">
        <v>11724900</v>
      </c>
      <c r="AM281" s="30">
        <v>3.4425925925925926</v>
      </c>
      <c r="AN281" s="30">
        <v>3.4398631616852722</v>
      </c>
      <c r="AO281" s="30">
        <v>3.437883301209042</v>
      </c>
      <c r="AP281" s="30">
        <v>3.4354205766933976</v>
      </c>
      <c r="AQ281" s="30">
        <v>3.4335944009331785</v>
      </c>
      <c r="AR281" s="42">
        <v>72.900000000000006</v>
      </c>
      <c r="AS281" s="42">
        <v>74.099999999999994</v>
      </c>
      <c r="AT281" s="42">
        <v>75.3</v>
      </c>
      <c r="AU281" s="42">
        <v>76.5</v>
      </c>
      <c r="AV281" s="42">
        <v>77.599999999999994</v>
      </c>
      <c r="AW281" s="38">
        <v>256591.63530000002</v>
      </c>
      <c r="AX281" s="38">
        <v>270098.27904663305</v>
      </c>
      <c r="AY281" s="38">
        <v>283944.42510951462</v>
      </c>
      <c r="AZ281" s="38">
        <v>298141.80670534045</v>
      </c>
      <c r="BA281" s="38">
        <v>312406.35569405102</v>
      </c>
      <c r="BB281" s="30">
        <v>351977.55185185187</v>
      </c>
      <c r="BC281" s="30">
        <v>364505.09992797987</v>
      </c>
      <c r="BD281" s="30">
        <v>377084.22989311372</v>
      </c>
      <c r="BE281" s="30">
        <v>389727.85190240579</v>
      </c>
      <c r="BF281" s="30">
        <v>402585.50991501421</v>
      </c>
      <c r="BG281" s="20" t="s">
        <v>1168</v>
      </c>
      <c r="BH281" s="26" t="s">
        <v>118</v>
      </c>
      <c r="BI281" s="26" t="s">
        <v>118</v>
      </c>
      <c r="BJ281" s="26" t="s">
        <v>118</v>
      </c>
      <c r="BK281" s="26" t="s">
        <v>118</v>
      </c>
      <c r="BL281" s="26">
        <v>4.95</v>
      </c>
      <c r="BM281" s="20" t="s">
        <v>1169</v>
      </c>
      <c r="BN281" s="60">
        <v>4.95</v>
      </c>
      <c r="BO281" s="20"/>
      <c r="BP281" s="20">
        <v>60</v>
      </c>
      <c r="BQ281" s="20">
        <v>80</v>
      </c>
      <c r="BR281" s="20">
        <v>0</v>
      </c>
      <c r="BS281" s="20">
        <v>18</v>
      </c>
      <c r="BT281" s="20">
        <v>42</v>
      </c>
      <c r="BU281" s="20">
        <v>2.5</v>
      </c>
      <c r="BV281" s="20">
        <v>2.5</v>
      </c>
      <c r="BW281" s="20">
        <v>0</v>
      </c>
      <c r="BX281" s="20">
        <v>0</v>
      </c>
      <c r="BY281" s="20">
        <v>0</v>
      </c>
      <c r="BZ281" s="20">
        <v>0</v>
      </c>
      <c r="CA281" s="20" t="s">
        <v>118</v>
      </c>
      <c r="CB281" s="20">
        <v>0</v>
      </c>
      <c r="CC281" s="20">
        <v>0</v>
      </c>
      <c r="CD281" s="20">
        <v>0</v>
      </c>
      <c r="CE281" s="20">
        <v>0</v>
      </c>
      <c r="CF281" s="20">
        <v>0</v>
      </c>
      <c r="CG281" s="20">
        <v>0</v>
      </c>
      <c r="CH281" s="20">
        <v>0</v>
      </c>
      <c r="CI281" s="20">
        <v>0</v>
      </c>
      <c r="CJ281" s="20">
        <v>0</v>
      </c>
      <c r="CK281" s="20"/>
      <c r="CL281" s="1">
        <v>130231.69418518519</v>
      </c>
      <c r="CM281">
        <v>0.37</v>
      </c>
      <c r="CN281">
        <v>-17169464.979333334</v>
      </c>
      <c r="CO281" s="1">
        <v>-48.78</v>
      </c>
      <c r="CP281" s="1">
        <v>-57.170159999999996</v>
      </c>
      <c r="CQ281">
        <v>-154.51394594594595</v>
      </c>
      <c r="CS281" s="33" t="s">
        <v>1542</v>
      </c>
    </row>
    <row r="282" spans="1:97">
      <c r="A282" s="20" t="s">
        <v>102</v>
      </c>
      <c r="B282" s="20" t="s">
        <v>102</v>
      </c>
      <c r="C282" s="20" t="s">
        <v>102</v>
      </c>
      <c r="D282" s="20">
        <v>0</v>
      </c>
      <c r="E282" s="21" t="s">
        <v>103</v>
      </c>
      <c r="F282" s="22" t="s">
        <v>1206</v>
      </c>
      <c r="G282" s="28" t="s">
        <v>1207</v>
      </c>
      <c r="H282" s="20" t="s">
        <v>523</v>
      </c>
      <c r="I282" s="20" t="s">
        <v>294</v>
      </c>
      <c r="J282" s="20" t="s">
        <v>155</v>
      </c>
      <c r="K282" s="20" t="s">
        <v>1164</v>
      </c>
      <c r="L282" s="20" t="s">
        <v>1165</v>
      </c>
      <c r="M282" s="20" t="s">
        <v>1567</v>
      </c>
      <c r="N282" s="20">
        <v>0</v>
      </c>
      <c r="O282" s="33">
        <v>0.37</v>
      </c>
      <c r="P282" s="20"/>
      <c r="Q282" s="20">
        <v>0</v>
      </c>
      <c r="R282" s="33">
        <v>-48.78</v>
      </c>
      <c r="S282" s="33">
        <v>0</v>
      </c>
      <c r="T282" s="33">
        <v>0</v>
      </c>
      <c r="U282" s="33">
        <v>0</v>
      </c>
      <c r="V282" s="33" t="b">
        <v>0</v>
      </c>
      <c r="W282" s="33"/>
      <c r="X282" s="20"/>
      <c r="Y282" s="20">
        <v>1100</v>
      </c>
      <c r="Z282" s="20" t="s">
        <v>300</v>
      </c>
      <c r="AA282" s="20" t="s">
        <v>148</v>
      </c>
      <c r="AB282" s="20">
        <v>-131.83783783783784</v>
      </c>
      <c r="AC282" s="20">
        <v>0</v>
      </c>
      <c r="AD282" s="20">
        <v>0</v>
      </c>
      <c r="AE282" s="20">
        <v>0</v>
      </c>
      <c r="AF282" s="20" t="s">
        <v>6</v>
      </c>
      <c r="AG282" s="46" t="s">
        <v>1208</v>
      </c>
      <c r="AH282" s="30">
        <v>9351100</v>
      </c>
      <c r="AI282" s="30">
        <v>9745300</v>
      </c>
      <c r="AJ282" s="30">
        <v>10144300</v>
      </c>
      <c r="AK282" s="30">
        <v>10552800</v>
      </c>
      <c r="AL282" s="30">
        <v>10970600</v>
      </c>
      <c r="AM282" s="30">
        <v>3.4425925925925926</v>
      </c>
      <c r="AN282" s="30">
        <v>3.4398631616852722</v>
      </c>
      <c r="AO282" s="30">
        <v>3.437883301209042</v>
      </c>
      <c r="AP282" s="30">
        <v>3.4354205766933976</v>
      </c>
      <c r="AQ282" s="30">
        <v>3.4335944009331785</v>
      </c>
      <c r="AR282" s="42">
        <v>72.900000000000006</v>
      </c>
      <c r="AS282" s="42">
        <v>74.099999999999994</v>
      </c>
      <c r="AT282" s="42">
        <v>75.3</v>
      </c>
      <c r="AU282" s="42">
        <v>76.5</v>
      </c>
      <c r="AV282" s="42">
        <v>77.599999999999994</v>
      </c>
      <c r="AW282" s="38">
        <v>234679.88115000003</v>
      </c>
      <c r="AX282" s="38">
        <v>248401.71365952468</v>
      </c>
      <c r="AY282" s="38">
        <v>262608.14438058523</v>
      </c>
      <c r="AZ282" s="38">
        <v>277337.79290223517</v>
      </c>
      <c r="BA282" s="38">
        <v>292308.26410264958</v>
      </c>
      <c r="BB282" s="30">
        <v>321920.27592592593</v>
      </c>
      <c r="BC282" s="30">
        <v>335224.98469571484</v>
      </c>
      <c r="BD282" s="30">
        <v>348749.19572454883</v>
      </c>
      <c r="BE282" s="30">
        <v>362533.06261730089</v>
      </c>
      <c r="BF282" s="30">
        <v>376685.90734877525</v>
      </c>
      <c r="BG282" s="20"/>
      <c r="BH282" s="26" t="s">
        <v>118</v>
      </c>
      <c r="BI282" s="26" t="s">
        <v>118</v>
      </c>
      <c r="BJ282" s="26" t="s">
        <v>118</v>
      </c>
      <c r="BK282" s="26" t="s">
        <v>118</v>
      </c>
      <c r="BL282" s="26">
        <v>8.379999999999999</v>
      </c>
      <c r="BM282" s="20" t="s">
        <v>1209</v>
      </c>
      <c r="BN282" s="60">
        <v>8.379999999999999</v>
      </c>
      <c r="BO282" s="20"/>
      <c r="BP282" s="20">
        <v>60</v>
      </c>
      <c r="BQ282" s="20">
        <v>80</v>
      </c>
      <c r="BR282" s="20">
        <v>0</v>
      </c>
      <c r="BS282" s="20">
        <v>18</v>
      </c>
      <c r="BT282" s="20">
        <v>42</v>
      </c>
      <c r="BU282" s="20">
        <v>2.5</v>
      </c>
      <c r="BV282" s="20">
        <v>2.5</v>
      </c>
      <c r="BW282" s="20">
        <v>0</v>
      </c>
      <c r="BX282" s="20">
        <v>0</v>
      </c>
      <c r="BY282" s="20">
        <v>0</v>
      </c>
      <c r="BZ282" s="20">
        <v>0</v>
      </c>
      <c r="CA282" s="20" t="s">
        <v>118</v>
      </c>
      <c r="CB282" s="20">
        <v>0</v>
      </c>
      <c r="CC282" s="20">
        <v>0</v>
      </c>
      <c r="CD282" s="20">
        <v>0</v>
      </c>
      <c r="CE282" s="20">
        <v>0</v>
      </c>
      <c r="CF282" s="20">
        <v>0</v>
      </c>
      <c r="CG282" s="20">
        <v>0</v>
      </c>
      <c r="CH282" s="20">
        <v>0</v>
      </c>
      <c r="CI282" s="20">
        <v>0</v>
      </c>
      <c r="CJ282" s="20">
        <v>0</v>
      </c>
      <c r="CK282" s="20"/>
      <c r="CL282" s="1">
        <v>119110.50209259259</v>
      </c>
      <c r="CM282">
        <v>0.37</v>
      </c>
      <c r="CN282">
        <v>-15703271.059666667</v>
      </c>
      <c r="CO282" s="1">
        <v>-48.78</v>
      </c>
      <c r="CP282" s="1">
        <v>-57.170159999999996</v>
      </c>
      <c r="CQ282">
        <v>-154.51394594594595</v>
      </c>
      <c r="CS282" s="33" t="s">
        <v>1542</v>
      </c>
    </row>
    <row r="283" spans="1:97">
      <c r="A283" s="20" t="s">
        <v>102</v>
      </c>
      <c r="B283" s="20" t="s">
        <v>102</v>
      </c>
      <c r="C283" s="20" t="s">
        <v>102</v>
      </c>
      <c r="D283" s="20">
        <v>0</v>
      </c>
      <c r="E283" s="21" t="s">
        <v>103</v>
      </c>
      <c r="F283" s="22" t="s">
        <v>1210</v>
      </c>
      <c r="G283" s="28" t="s">
        <v>1211</v>
      </c>
      <c r="H283" s="20" t="s">
        <v>106</v>
      </c>
      <c r="I283" s="20" t="s">
        <v>118</v>
      </c>
      <c r="J283" s="20" t="s">
        <v>118</v>
      </c>
      <c r="K283" s="20" t="s">
        <v>1222</v>
      </c>
      <c r="L283" s="20" t="s">
        <v>118</v>
      </c>
      <c r="M283" s="20" t="s">
        <v>118</v>
      </c>
      <c r="N283" s="24" t="s">
        <v>118</v>
      </c>
      <c r="O283" s="70">
        <v>0.19</v>
      </c>
      <c r="P283" s="24"/>
      <c r="Q283" s="24" t="s">
        <v>118</v>
      </c>
      <c r="R283" s="70">
        <v>49.03</v>
      </c>
      <c r="S283" s="33" t="s">
        <v>1222</v>
      </c>
      <c r="T283" s="33">
        <v>49.03</v>
      </c>
      <c r="U283" s="33">
        <v>0.19</v>
      </c>
      <c r="V283" s="33" t="b">
        <v>1</v>
      </c>
      <c r="W283" s="33"/>
      <c r="X283" s="24"/>
      <c r="Y283" s="20" t="s">
        <v>118</v>
      </c>
      <c r="Z283" s="20" t="s">
        <v>1433</v>
      </c>
      <c r="AA283" s="20" t="s">
        <v>148</v>
      </c>
      <c r="AB283" s="20" t="s">
        <v>118</v>
      </c>
      <c r="AC283" s="20" t="s">
        <v>118</v>
      </c>
      <c r="AD283" s="20" t="s">
        <v>134</v>
      </c>
      <c r="AE283" s="20" t="s">
        <v>115</v>
      </c>
      <c r="AF283" s="20" t="s">
        <v>1212</v>
      </c>
      <c r="AG283" s="20" t="s">
        <v>117</v>
      </c>
      <c r="AH283" s="25">
        <v>2573730.4292299999</v>
      </c>
      <c r="AI283" s="25">
        <v>2580425.4097099998</v>
      </c>
      <c r="AJ283" s="25">
        <v>2665242.6715199999</v>
      </c>
      <c r="AK283" s="25">
        <v>2761824.44257</v>
      </c>
      <c r="AL283" s="25">
        <v>2716542.2052199999</v>
      </c>
      <c r="AM283" s="25">
        <v>100</v>
      </c>
      <c r="AN283" s="25">
        <v>100</v>
      </c>
      <c r="AO283" s="25">
        <v>100</v>
      </c>
      <c r="AP283" s="25">
        <v>100</v>
      </c>
      <c r="AQ283" s="25">
        <v>100</v>
      </c>
      <c r="AR283" s="25">
        <v>82.666669999999996</v>
      </c>
      <c r="AS283" s="25">
        <v>82.666669999999996</v>
      </c>
      <c r="AT283" s="25">
        <v>82.666669999999996</v>
      </c>
      <c r="AU283" s="25">
        <v>82.666669999999996</v>
      </c>
      <c r="AV283" s="25">
        <v>82.666669999999996</v>
      </c>
      <c r="AW283" s="25">
        <v>2127617.2406211477</v>
      </c>
      <c r="AX283" s="25">
        <v>2133151.7580411136</v>
      </c>
      <c r="AY283" s="25">
        <v>2203267.3639646224</v>
      </c>
      <c r="AZ283" s="25">
        <v>2283108.2979186815</v>
      </c>
      <c r="BA283" s="25">
        <v>2245674.98019994</v>
      </c>
      <c r="BB283" s="25">
        <v>2573730.4292299999</v>
      </c>
      <c r="BC283" s="25">
        <v>2580425.4097099998</v>
      </c>
      <c r="BD283" s="25">
        <v>2665242.6715199999</v>
      </c>
      <c r="BE283" s="25">
        <v>2761824.44257</v>
      </c>
      <c r="BF283" s="25">
        <v>2716542.2052199999</v>
      </c>
      <c r="BG283" s="20"/>
      <c r="BH283" s="26" t="s">
        <v>118</v>
      </c>
      <c r="BI283" s="26" t="s">
        <v>118</v>
      </c>
      <c r="BJ283" s="26" t="s">
        <v>118</v>
      </c>
      <c r="BK283" s="26" t="s">
        <v>118</v>
      </c>
      <c r="BL283" s="26">
        <v>1.512</v>
      </c>
      <c r="BM283" s="20" t="s">
        <v>1213</v>
      </c>
      <c r="BN283" s="60">
        <v>1.512</v>
      </c>
      <c r="BO283" s="20">
        <v>2015</v>
      </c>
      <c r="BP283" s="20">
        <v>0.5</v>
      </c>
      <c r="BQ283" s="20">
        <v>0.5</v>
      </c>
      <c r="BR283" s="20">
        <v>0</v>
      </c>
      <c r="BS283" s="20">
        <v>0</v>
      </c>
      <c r="BT283" s="20">
        <v>15</v>
      </c>
      <c r="BU283" s="20">
        <v>0</v>
      </c>
      <c r="BV283" s="20">
        <v>0</v>
      </c>
      <c r="BW283" s="20">
        <v>0</v>
      </c>
      <c r="BX283" s="20">
        <v>0</v>
      </c>
      <c r="BY283" s="20">
        <v>0</v>
      </c>
      <c r="BZ283" s="20">
        <v>0</v>
      </c>
      <c r="CA283" s="20" t="s">
        <v>118</v>
      </c>
      <c r="CB283" s="20">
        <v>0</v>
      </c>
      <c r="CC283" s="20">
        <v>0</v>
      </c>
      <c r="CD283" s="20">
        <v>0</v>
      </c>
      <c r="CE283" s="20">
        <v>0</v>
      </c>
      <c r="CF283" s="20">
        <v>0</v>
      </c>
      <c r="CG283" s="20">
        <v>0</v>
      </c>
      <c r="CH283" s="20">
        <v>0</v>
      </c>
      <c r="CI283" s="20">
        <v>0</v>
      </c>
      <c r="CJ283" s="20">
        <v>0</v>
      </c>
      <c r="CK283" s="20"/>
      <c r="CL283" s="1">
        <v>144746.59933989518</v>
      </c>
      <c r="CM283">
        <v>0.18999999999999997</v>
      </c>
      <c r="CN283">
        <v>37352240.871763483</v>
      </c>
      <c r="CO283" s="1">
        <v>49.03</v>
      </c>
      <c r="CP283" s="1">
        <v>22.630091548478845</v>
      </c>
      <c r="CQ283">
        <v>119.10574499199393</v>
      </c>
      <c r="CS283" s="33" t="s">
        <v>1508</v>
      </c>
    </row>
    <row r="284" spans="1:97">
      <c r="A284" s="20" t="s">
        <v>123</v>
      </c>
      <c r="B284" s="20" t="s">
        <v>123</v>
      </c>
      <c r="C284" s="20" t="s">
        <v>102</v>
      </c>
      <c r="D284" s="20">
        <v>0</v>
      </c>
      <c r="E284" s="21" t="s">
        <v>767</v>
      </c>
      <c r="F284" s="22" t="s">
        <v>1214</v>
      </c>
      <c r="G284" s="47" t="s">
        <v>1215</v>
      </c>
      <c r="H284" s="20" t="s">
        <v>118</v>
      </c>
      <c r="I284" s="20" t="s">
        <v>118</v>
      </c>
      <c r="J284" s="20" t="s">
        <v>118</v>
      </c>
      <c r="K284" s="20" t="s">
        <v>118</v>
      </c>
      <c r="L284" s="20" t="s">
        <v>118</v>
      </c>
      <c r="M284" s="20" t="s">
        <v>118</v>
      </c>
      <c r="N284" s="24" t="s">
        <v>118</v>
      </c>
      <c r="O284" s="70" t="s">
        <v>118</v>
      </c>
      <c r="P284" s="24"/>
      <c r="Q284" s="24" t="s">
        <v>118</v>
      </c>
      <c r="R284" s="70" t="s">
        <v>118</v>
      </c>
      <c r="S284" s="33">
        <v>0</v>
      </c>
      <c r="T284" s="33">
        <v>0</v>
      </c>
      <c r="U284" s="33">
        <v>0</v>
      </c>
      <c r="V284" s="33" t="e">
        <v>#VALUE!</v>
      </c>
      <c r="W284" s="33"/>
      <c r="X284" s="24"/>
      <c r="Y284" s="20" t="s">
        <v>118</v>
      </c>
      <c r="Z284" s="20" t="s">
        <v>118</v>
      </c>
      <c r="AA284" s="20" t="s">
        <v>118</v>
      </c>
      <c r="AB284" s="20" t="s">
        <v>118</v>
      </c>
      <c r="AC284" s="20" t="s">
        <v>118</v>
      </c>
      <c r="AD284" s="20">
        <v>0</v>
      </c>
      <c r="AE284" s="20">
        <v>0</v>
      </c>
      <c r="AF284" s="20">
        <v>0</v>
      </c>
      <c r="AG284" s="20" t="e">
        <v>#N/A</v>
      </c>
      <c r="AH284" s="25" t="s">
        <v>118</v>
      </c>
      <c r="AI284" s="25" t="s">
        <v>118</v>
      </c>
      <c r="AJ284" s="25" t="s">
        <v>118</v>
      </c>
      <c r="AK284" s="25" t="s">
        <v>118</v>
      </c>
      <c r="AL284" s="25" t="s">
        <v>118</v>
      </c>
      <c r="AM284" s="25" t="s">
        <v>118</v>
      </c>
      <c r="AN284" s="25" t="s">
        <v>118</v>
      </c>
      <c r="AO284" s="25" t="s">
        <v>118</v>
      </c>
      <c r="AP284" s="25" t="s">
        <v>118</v>
      </c>
      <c r="AQ284" s="25" t="s">
        <v>118</v>
      </c>
      <c r="AR284" s="25" t="s">
        <v>118</v>
      </c>
      <c r="AS284" s="25" t="s">
        <v>118</v>
      </c>
      <c r="AT284" s="25" t="s">
        <v>118</v>
      </c>
      <c r="AU284" s="25" t="s">
        <v>118</v>
      </c>
      <c r="AV284" s="25" t="s">
        <v>118</v>
      </c>
      <c r="AW284" s="25" t="s">
        <v>118</v>
      </c>
      <c r="AX284" s="25" t="s">
        <v>118</v>
      </c>
      <c r="AY284" s="25" t="s">
        <v>118</v>
      </c>
      <c r="AZ284" s="25" t="s">
        <v>118</v>
      </c>
      <c r="BA284" s="25" t="s">
        <v>118</v>
      </c>
      <c r="BB284" s="25" t="s">
        <v>118</v>
      </c>
      <c r="BC284" s="25" t="s">
        <v>118</v>
      </c>
      <c r="BD284" s="25" t="s">
        <v>118</v>
      </c>
      <c r="BE284" s="25" t="s">
        <v>118</v>
      </c>
      <c r="BF284" s="25" t="s">
        <v>118</v>
      </c>
      <c r="BG284" s="20"/>
      <c r="BH284" s="26" t="s">
        <v>118</v>
      </c>
      <c r="BI284" s="26" t="s">
        <v>118</v>
      </c>
      <c r="BJ284" s="26" t="s">
        <v>118</v>
      </c>
      <c r="BK284" s="26" t="s">
        <v>118</v>
      </c>
      <c r="BL284" s="26"/>
      <c r="BM284" s="20"/>
      <c r="BN284" s="60">
        <v>0</v>
      </c>
      <c r="BO284" s="20"/>
      <c r="BP284" s="20">
        <v>3.5</v>
      </c>
      <c r="BQ284" s="20">
        <v>6</v>
      </c>
      <c r="BR284" s="20">
        <v>0</v>
      </c>
      <c r="BS284" s="20">
        <v>1</v>
      </c>
      <c r="BT284" s="20">
        <v>4</v>
      </c>
      <c r="BU284" s="20">
        <v>0</v>
      </c>
      <c r="BV284" s="20">
        <v>0</v>
      </c>
      <c r="BW284" s="20">
        <v>0</v>
      </c>
      <c r="BX284" s="20">
        <v>0</v>
      </c>
      <c r="BY284" s="20">
        <v>0</v>
      </c>
      <c r="BZ284" s="20">
        <v>0</v>
      </c>
      <c r="CA284" s="20" t="s">
        <v>118</v>
      </c>
      <c r="CB284" s="20">
        <v>0</v>
      </c>
      <c r="CC284" s="20">
        <v>0</v>
      </c>
      <c r="CD284" s="20">
        <v>0</v>
      </c>
      <c r="CE284" s="20">
        <v>0</v>
      </c>
      <c r="CF284" s="20">
        <v>0</v>
      </c>
      <c r="CG284" s="20">
        <v>0</v>
      </c>
      <c r="CH284" s="20">
        <v>0</v>
      </c>
      <c r="CI284" s="20">
        <v>0</v>
      </c>
      <c r="CJ284" s="20">
        <v>0</v>
      </c>
      <c r="CK284" s="20"/>
      <c r="CL284" s="1" t="e">
        <v>#VALUE!</v>
      </c>
      <c r="CM284" t="e">
        <v>#VALUE!</v>
      </c>
      <c r="CN284" t="e">
        <v>#VALUE!</v>
      </c>
      <c r="CO284" s="1" t="e">
        <v>#VALUE!</v>
      </c>
      <c r="CP284" s="1" t="e">
        <v>#VALUE!</v>
      </c>
      <c r="CQ284" t="e">
        <v>#VALUE!</v>
      </c>
      <c r="CS284" s="33">
        <v>0</v>
      </c>
    </row>
    <row r="285" spans="1:97">
      <c r="A285" s="20" t="s">
        <v>102</v>
      </c>
      <c r="B285" s="20" t="s">
        <v>123</v>
      </c>
      <c r="C285" s="20" t="s">
        <v>102</v>
      </c>
      <c r="D285" s="20" t="s">
        <v>1216</v>
      </c>
      <c r="E285" s="21" t="s">
        <v>977</v>
      </c>
      <c r="F285" s="22" t="s">
        <v>1217</v>
      </c>
      <c r="G285" s="28" t="s">
        <v>1218</v>
      </c>
      <c r="H285" s="20" t="s">
        <v>118</v>
      </c>
      <c r="I285" s="20" t="s">
        <v>118</v>
      </c>
      <c r="J285" s="20" t="s">
        <v>118</v>
      </c>
      <c r="K285" s="20" t="s">
        <v>118</v>
      </c>
      <c r="L285" s="20" t="s">
        <v>118</v>
      </c>
      <c r="M285" s="20" t="s">
        <v>118</v>
      </c>
      <c r="N285" s="24" t="s">
        <v>118</v>
      </c>
      <c r="O285" s="70" t="s">
        <v>118</v>
      </c>
      <c r="P285" s="24"/>
      <c r="Q285" s="24" t="s">
        <v>118</v>
      </c>
      <c r="R285" s="70" t="s">
        <v>118</v>
      </c>
      <c r="S285" s="33">
        <v>0</v>
      </c>
      <c r="T285" s="33">
        <v>0</v>
      </c>
      <c r="U285" s="33">
        <v>0</v>
      </c>
      <c r="V285" s="33" t="e">
        <v>#VALUE!</v>
      </c>
      <c r="W285" s="33"/>
      <c r="X285" s="24"/>
      <c r="Y285" s="20" t="s">
        <v>118</v>
      </c>
      <c r="Z285" s="20" t="s">
        <v>118</v>
      </c>
      <c r="AA285" s="20" t="s">
        <v>118</v>
      </c>
      <c r="AB285" s="20" t="s">
        <v>118</v>
      </c>
      <c r="AC285" s="20" t="s">
        <v>118</v>
      </c>
      <c r="AD285" s="20" t="s">
        <v>1219</v>
      </c>
      <c r="AE285" s="20" t="s">
        <v>115</v>
      </c>
      <c r="AF285" s="20">
        <v>0</v>
      </c>
      <c r="AG285" s="33" t="s">
        <v>770</v>
      </c>
      <c r="AH285" s="30">
        <v>995572</v>
      </c>
      <c r="AI285" s="30">
        <v>1025439.16</v>
      </c>
      <c r="AJ285" s="30">
        <v>1056202.3348000001</v>
      </c>
      <c r="AK285" s="30">
        <v>1087888.404844</v>
      </c>
      <c r="AL285" s="30">
        <v>1120525.0569893201</v>
      </c>
      <c r="AM285" s="30">
        <v>100</v>
      </c>
      <c r="AN285" s="30">
        <v>100</v>
      </c>
      <c r="AO285" s="30">
        <v>100</v>
      </c>
      <c r="AP285" s="30">
        <v>100</v>
      </c>
      <c r="AQ285" s="30">
        <v>100</v>
      </c>
      <c r="AR285" s="30">
        <v>10</v>
      </c>
      <c r="AS285" s="30">
        <v>20</v>
      </c>
      <c r="AT285" s="30">
        <v>30</v>
      </c>
      <c r="AU285" s="30">
        <v>40</v>
      </c>
      <c r="AV285" s="30">
        <v>50</v>
      </c>
      <c r="AW285" s="30">
        <v>99557.200000000012</v>
      </c>
      <c r="AX285" s="30">
        <v>205087.83200000002</v>
      </c>
      <c r="AY285" s="30">
        <v>316860.70043999999</v>
      </c>
      <c r="AZ285" s="30">
        <v>435155.36193760001</v>
      </c>
      <c r="BA285" s="30">
        <v>560262.52849466004</v>
      </c>
      <c r="BB285" s="30">
        <v>995572</v>
      </c>
      <c r="BC285" s="30">
        <v>1025439.16</v>
      </c>
      <c r="BD285" s="30">
        <v>1056202.3348000001</v>
      </c>
      <c r="BE285" s="30">
        <v>1087888.404844</v>
      </c>
      <c r="BF285" s="30">
        <v>1120525.0569893201</v>
      </c>
      <c r="BG285" s="20" t="s">
        <v>984</v>
      </c>
      <c r="BH285" s="26" t="s">
        <v>118</v>
      </c>
      <c r="BI285" s="26" t="s">
        <v>118</v>
      </c>
      <c r="BJ285" s="26" t="s">
        <v>118</v>
      </c>
      <c r="BK285" s="26" t="s">
        <v>118</v>
      </c>
      <c r="BL285" s="26"/>
      <c r="BM285" s="20"/>
      <c r="BN285" s="60">
        <v>0</v>
      </c>
      <c r="BO285" s="20"/>
      <c r="BP285" s="20">
        <v>0</v>
      </c>
      <c r="BQ285" s="20">
        <v>0</v>
      </c>
      <c r="BR285" s="20">
        <v>0</v>
      </c>
      <c r="BS285" s="20">
        <v>0</v>
      </c>
      <c r="BT285" s="20">
        <v>0</v>
      </c>
      <c r="BU285" s="20">
        <v>0</v>
      </c>
      <c r="BV285" s="20">
        <v>0</v>
      </c>
      <c r="BW285" s="20">
        <v>0</v>
      </c>
      <c r="BX285" s="20">
        <v>0</v>
      </c>
      <c r="BY285" s="20">
        <v>0</v>
      </c>
      <c r="BZ285" s="20">
        <v>0</v>
      </c>
      <c r="CA285" s="20" t="s">
        <v>118</v>
      </c>
      <c r="CB285" s="20">
        <v>0</v>
      </c>
      <c r="CC285" s="20">
        <v>0</v>
      </c>
      <c r="CD285" s="20">
        <v>0</v>
      </c>
      <c r="CE285" s="20">
        <v>15</v>
      </c>
      <c r="CF285" s="20">
        <v>0</v>
      </c>
      <c r="CG285" s="20">
        <v>0</v>
      </c>
      <c r="CH285" s="20">
        <v>0</v>
      </c>
      <c r="CI285" s="20">
        <v>0</v>
      </c>
      <c r="CJ285" s="20">
        <v>0</v>
      </c>
      <c r="CK285" s="20"/>
      <c r="CL285" s="1" t="e">
        <v>#VALUE!</v>
      </c>
      <c r="CM285" t="e">
        <v>#VALUE!</v>
      </c>
      <c r="CN285" t="e">
        <v>#VALUE!</v>
      </c>
      <c r="CO285" s="1" t="e">
        <v>#VALUE!</v>
      </c>
      <c r="CP285" s="1" t="e">
        <v>#VALUE!</v>
      </c>
      <c r="CQ285" t="e">
        <v>#VALUE!</v>
      </c>
      <c r="CS285" s="33">
        <v>0</v>
      </c>
    </row>
    <row r="286" spans="1:97">
      <c r="A286" s="20" t="s">
        <v>102</v>
      </c>
      <c r="B286" s="20" t="s">
        <v>102</v>
      </c>
      <c r="C286" s="20" t="s">
        <v>102</v>
      </c>
      <c r="D286" s="20">
        <v>0</v>
      </c>
      <c r="E286" s="21" t="s">
        <v>689</v>
      </c>
      <c r="F286" s="22" t="s">
        <v>1220</v>
      </c>
      <c r="G286" s="28" t="s">
        <v>1221</v>
      </c>
      <c r="H286" s="20" t="s">
        <v>153</v>
      </c>
      <c r="I286" s="20" t="s">
        <v>1222</v>
      </c>
      <c r="J286" s="20" t="s">
        <v>135</v>
      </c>
      <c r="K286" s="20" t="s">
        <v>1223</v>
      </c>
      <c r="L286" s="20" t="s">
        <v>1224</v>
      </c>
      <c r="M286" s="20" t="s">
        <v>111</v>
      </c>
      <c r="N286" s="20">
        <v>1084680</v>
      </c>
      <c r="O286" s="71">
        <v>1.9195727203989996E-3</v>
      </c>
      <c r="P286" s="20" t="s">
        <v>138</v>
      </c>
      <c r="Q286" s="20">
        <v>21867282</v>
      </c>
      <c r="R286" s="33">
        <v>3.8698821769067443E-2</v>
      </c>
      <c r="S286" s="33" t="e">
        <v>#N/A</v>
      </c>
      <c r="T286" s="33" t="e">
        <v>#N/A</v>
      </c>
      <c r="U286" s="33" t="e">
        <v>#N/A</v>
      </c>
      <c r="V286" s="33" t="e">
        <v>#N/A</v>
      </c>
      <c r="W286" s="33"/>
      <c r="X286" s="20" t="s">
        <v>138</v>
      </c>
      <c r="Y286" s="20">
        <v>1100</v>
      </c>
      <c r="Z286" s="20" t="s">
        <v>139</v>
      </c>
      <c r="AA286" s="20" t="s">
        <v>148</v>
      </c>
      <c r="AB286" s="20" t="s">
        <v>118</v>
      </c>
      <c r="AC286" s="20">
        <v>20</v>
      </c>
      <c r="AD286" s="20">
        <v>0</v>
      </c>
      <c r="AE286" s="20">
        <v>0</v>
      </c>
      <c r="AF286" s="20" t="s">
        <v>111</v>
      </c>
      <c r="AG286" s="33" t="s">
        <v>770</v>
      </c>
      <c r="AH286" s="30">
        <v>41583600</v>
      </c>
      <c r="AI286" s="30">
        <v>41583600</v>
      </c>
      <c r="AJ286" s="30">
        <v>41583600</v>
      </c>
      <c r="AK286" s="30">
        <v>41583600</v>
      </c>
      <c r="AL286" s="30">
        <v>41583600</v>
      </c>
      <c r="AM286" s="30">
        <v>100</v>
      </c>
      <c r="AN286" s="30">
        <v>100</v>
      </c>
      <c r="AO286" s="30">
        <v>100</v>
      </c>
      <c r="AP286" s="30">
        <v>100</v>
      </c>
      <c r="AQ286" s="30">
        <v>100</v>
      </c>
      <c r="AR286" s="30">
        <v>60</v>
      </c>
      <c r="AS286" s="30">
        <v>60</v>
      </c>
      <c r="AT286" s="30">
        <v>60</v>
      </c>
      <c r="AU286" s="30">
        <v>60</v>
      </c>
      <c r="AV286" s="30">
        <v>60</v>
      </c>
      <c r="AW286" s="30">
        <v>24950160</v>
      </c>
      <c r="AX286" s="30">
        <v>24950160</v>
      </c>
      <c r="AY286" s="30">
        <v>24950160</v>
      </c>
      <c r="AZ286" s="30">
        <v>24950160</v>
      </c>
      <c r="BA286" s="30">
        <v>24950160</v>
      </c>
      <c r="BB286" s="30">
        <v>41583600</v>
      </c>
      <c r="BC286" s="30">
        <v>41583600</v>
      </c>
      <c r="BD286" s="30">
        <v>41583600</v>
      </c>
      <c r="BE286" s="30">
        <v>41583600</v>
      </c>
      <c r="BF286" s="30">
        <v>41583600</v>
      </c>
      <c r="BG286" s="20"/>
      <c r="BH286" s="26" t="s">
        <v>118</v>
      </c>
      <c r="BI286" s="26" t="s">
        <v>118</v>
      </c>
      <c r="BJ286" s="26" t="s">
        <v>118</v>
      </c>
      <c r="BK286" s="26" t="s">
        <v>118</v>
      </c>
      <c r="BL286" s="26">
        <v>4.6981823085344113E-2</v>
      </c>
      <c r="BM286" s="20" t="s">
        <v>1225</v>
      </c>
      <c r="BN286" s="60">
        <v>4.6981823085344113E-2</v>
      </c>
      <c r="BO286" s="20"/>
      <c r="BP286" s="20">
        <v>0</v>
      </c>
      <c r="BQ286" s="20">
        <v>0</v>
      </c>
      <c r="BR286" s="20">
        <v>0</v>
      </c>
      <c r="BS286" s="20">
        <v>0</v>
      </c>
      <c r="BT286" s="20">
        <v>0</v>
      </c>
      <c r="BU286" s="20">
        <v>0</v>
      </c>
      <c r="BV286" s="20">
        <v>0</v>
      </c>
      <c r="BW286" s="20">
        <v>0</v>
      </c>
      <c r="BX286" s="20">
        <v>0</v>
      </c>
      <c r="BY286" s="20">
        <v>0</v>
      </c>
      <c r="BZ286" s="20">
        <v>0</v>
      </c>
      <c r="CA286" s="20">
        <v>0</v>
      </c>
      <c r="CB286" s="20">
        <v>0</v>
      </c>
      <c r="CC286" s="20">
        <v>0</v>
      </c>
      <c r="CD286" s="20">
        <v>0</v>
      </c>
      <c r="CE286" s="20">
        <v>0</v>
      </c>
      <c r="CF286" s="20">
        <v>0</v>
      </c>
      <c r="CG286" s="20">
        <v>0</v>
      </c>
      <c r="CH286" s="20">
        <v>0</v>
      </c>
      <c r="CI286" s="20">
        <v>0</v>
      </c>
      <c r="CJ286" s="20">
        <v>0</v>
      </c>
      <c r="CK286" s="20"/>
      <c r="CL286" s="1">
        <v>84978.697307248352</v>
      </c>
      <c r="CM286">
        <v>2.0435627821364277E-3</v>
      </c>
      <c r="CN286">
        <v>1713180.9731996905</v>
      </c>
      <c r="CO286" s="1">
        <v>4.1198476639821721E-2</v>
      </c>
      <c r="CP286" s="1">
        <v>2.2696920375491543E-2</v>
      </c>
      <c r="CQ286">
        <v>11.106544205000256</v>
      </c>
      <c r="CS286" s="33" t="s">
        <v>1510</v>
      </c>
    </row>
    <row r="287" spans="1:97">
      <c r="A287" s="20" t="s">
        <v>102</v>
      </c>
      <c r="B287" s="20" t="s">
        <v>102</v>
      </c>
      <c r="C287" s="20" t="s">
        <v>102</v>
      </c>
      <c r="D287" s="20" t="s">
        <v>313</v>
      </c>
      <c r="E287" s="21" t="s">
        <v>689</v>
      </c>
      <c r="F287" s="22" t="s">
        <v>1226</v>
      </c>
      <c r="G287" s="28" t="s">
        <v>1227</v>
      </c>
      <c r="H287" s="20" t="s">
        <v>153</v>
      </c>
      <c r="I287" s="20" t="s">
        <v>1222</v>
      </c>
      <c r="J287" s="20" t="s">
        <v>135</v>
      </c>
      <c r="K287" s="20" t="s">
        <v>1223</v>
      </c>
      <c r="L287" s="20" t="s">
        <v>1228</v>
      </c>
      <c r="M287" s="20" t="s">
        <v>111</v>
      </c>
      <c r="N287" s="20">
        <v>2422451</v>
      </c>
      <c r="O287" s="71">
        <v>4.2870439725110421E-3</v>
      </c>
      <c r="P287" s="20" t="s">
        <v>138</v>
      </c>
      <c r="Q287" s="20">
        <v>159095817</v>
      </c>
      <c r="R287" s="33">
        <v>0.28155399771618489</v>
      </c>
      <c r="S287" s="33" t="e">
        <v>#N/A</v>
      </c>
      <c r="T287" s="33" t="e">
        <v>#N/A</v>
      </c>
      <c r="U287" s="33" t="e">
        <v>#N/A</v>
      </c>
      <c r="V287" s="33" t="e">
        <v>#N/A</v>
      </c>
      <c r="W287" s="33"/>
      <c r="X287" s="20" t="s">
        <v>138</v>
      </c>
      <c r="Y287" s="20">
        <v>1100</v>
      </c>
      <c r="Z287" s="20" t="s">
        <v>139</v>
      </c>
      <c r="AA287" s="20" t="s">
        <v>148</v>
      </c>
      <c r="AB287" s="20" t="s">
        <v>118</v>
      </c>
      <c r="AC287" s="20">
        <v>105</v>
      </c>
      <c r="AD287" s="20" t="s">
        <v>1229</v>
      </c>
      <c r="AE287" s="20" t="s">
        <v>115</v>
      </c>
      <c r="AF287" s="20" t="s">
        <v>276</v>
      </c>
      <c r="AG287" s="33" t="s">
        <v>117</v>
      </c>
      <c r="AH287" s="30">
        <v>2573730.4292299999</v>
      </c>
      <c r="AI287" s="30">
        <v>2580425.4097099998</v>
      </c>
      <c r="AJ287" s="30">
        <v>2665242.6715199999</v>
      </c>
      <c r="AK287" s="30">
        <v>2761824.44257</v>
      </c>
      <c r="AL287" s="30">
        <v>2716542.2052199999</v>
      </c>
      <c r="AM287" s="30">
        <v>100</v>
      </c>
      <c r="AN287" s="30">
        <v>100</v>
      </c>
      <c r="AO287" s="30">
        <v>100</v>
      </c>
      <c r="AP287" s="30">
        <v>100</v>
      </c>
      <c r="AQ287" s="30">
        <v>100</v>
      </c>
      <c r="AR287" s="30">
        <v>95</v>
      </c>
      <c r="AS287" s="30">
        <v>95</v>
      </c>
      <c r="AT287" s="30">
        <v>95</v>
      </c>
      <c r="AU287" s="30">
        <v>95</v>
      </c>
      <c r="AV287" s="30">
        <v>95</v>
      </c>
      <c r="AW287" s="30">
        <v>2445043.9077684996</v>
      </c>
      <c r="AX287" s="30">
        <v>2451404.1392244999</v>
      </c>
      <c r="AY287" s="30">
        <v>2531980.5379439997</v>
      </c>
      <c r="AZ287" s="30">
        <v>2623733.2204414997</v>
      </c>
      <c r="BA287" s="30">
        <v>2580715.0949589997</v>
      </c>
      <c r="BB287" s="30">
        <v>2573730.4292299999</v>
      </c>
      <c r="BC287" s="30">
        <v>2580425.4097099998</v>
      </c>
      <c r="BD287" s="30">
        <v>2665242.6715199999</v>
      </c>
      <c r="BE287" s="30">
        <v>2761824.44257</v>
      </c>
      <c r="BF287" s="30">
        <v>2716542.2052199999</v>
      </c>
      <c r="BG287" s="20"/>
      <c r="BH287" s="26">
        <v>2.1540986799394068</v>
      </c>
      <c r="BI287" s="26">
        <v>2.1540986799394068</v>
      </c>
      <c r="BJ287" s="26">
        <v>2.1540986799394068</v>
      </c>
      <c r="BK287" s="26">
        <v>2.1540986799394068</v>
      </c>
      <c r="BL287" s="26"/>
      <c r="BM287" s="20"/>
      <c r="BN287" s="60">
        <v>2.1540986799394068</v>
      </c>
      <c r="BO287" s="20"/>
      <c r="BP287" s="20">
        <v>3.5</v>
      </c>
      <c r="BQ287" s="20">
        <v>6</v>
      </c>
      <c r="BR287" s="20">
        <v>0</v>
      </c>
      <c r="BS287" s="20">
        <v>1</v>
      </c>
      <c r="BT287" s="20">
        <v>4</v>
      </c>
      <c r="BU287" s="20">
        <v>0</v>
      </c>
      <c r="BV287" s="20">
        <v>0</v>
      </c>
      <c r="BW287" s="20">
        <v>0</v>
      </c>
      <c r="BX287" s="20">
        <v>0</v>
      </c>
      <c r="BY287" s="20">
        <v>0</v>
      </c>
      <c r="BZ287" s="20">
        <v>0</v>
      </c>
      <c r="CA287" s="20" t="s">
        <v>118</v>
      </c>
      <c r="CB287" s="20">
        <v>0</v>
      </c>
      <c r="CC287" s="20">
        <v>0</v>
      </c>
      <c r="CD287" s="20">
        <v>0</v>
      </c>
      <c r="CE287" s="20">
        <v>0</v>
      </c>
      <c r="CF287" s="20">
        <v>0</v>
      </c>
      <c r="CG287" s="20">
        <v>0</v>
      </c>
      <c r="CH287" s="20">
        <v>0</v>
      </c>
      <c r="CI287" s="20">
        <v>0</v>
      </c>
      <c r="CJ287" s="20">
        <v>0</v>
      </c>
      <c r="CK287" s="20"/>
      <c r="CL287" s="1">
        <v>189785.67897503512</v>
      </c>
      <c r="CM287">
        <v>7.3739532633110519E-2</v>
      </c>
      <c r="CN287">
        <v>12464280.041756442</v>
      </c>
      <c r="CO287" s="1">
        <v>4.8428848259316197</v>
      </c>
      <c r="CP287" s="1">
        <v>2.6680251370168584</v>
      </c>
      <c r="CQ287">
        <v>36.181747317162433</v>
      </c>
      <c r="CS287" s="33" t="s">
        <v>1510</v>
      </c>
    </row>
    <row r="288" spans="1:97">
      <c r="A288" s="20" t="s">
        <v>102</v>
      </c>
      <c r="B288" s="20" t="s">
        <v>123</v>
      </c>
      <c r="C288" s="20" t="s">
        <v>102</v>
      </c>
      <c r="D288" s="20" t="s">
        <v>1230</v>
      </c>
      <c r="E288" s="21" t="s">
        <v>689</v>
      </c>
      <c r="F288" s="22" t="s">
        <v>1231</v>
      </c>
      <c r="G288" s="28" t="s">
        <v>1232</v>
      </c>
      <c r="H288" s="20" t="s">
        <v>118</v>
      </c>
      <c r="I288" s="20" t="s">
        <v>118</v>
      </c>
      <c r="J288" s="20" t="s">
        <v>118</v>
      </c>
      <c r="K288" s="20" t="s">
        <v>118</v>
      </c>
      <c r="L288" s="20" t="s">
        <v>118</v>
      </c>
      <c r="M288" s="20" t="s">
        <v>118</v>
      </c>
      <c r="N288" s="24" t="s">
        <v>118</v>
      </c>
      <c r="O288" s="70" t="s">
        <v>118</v>
      </c>
      <c r="P288" s="24"/>
      <c r="Q288" s="24" t="s">
        <v>118</v>
      </c>
      <c r="R288" s="70" t="s">
        <v>118</v>
      </c>
      <c r="S288" s="33">
        <v>0</v>
      </c>
      <c r="T288" s="33">
        <v>0</v>
      </c>
      <c r="U288" s="33">
        <v>0</v>
      </c>
      <c r="V288" s="33" t="e">
        <v>#VALUE!</v>
      </c>
      <c r="W288" s="33"/>
      <c r="X288" s="24"/>
      <c r="Y288" s="20" t="s">
        <v>118</v>
      </c>
      <c r="Z288" s="20" t="s">
        <v>118</v>
      </c>
      <c r="AA288" s="20" t="s">
        <v>118</v>
      </c>
      <c r="AB288" s="20" t="s">
        <v>118</v>
      </c>
      <c r="AC288" s="20" t="s">
        <v>118</v>
      </c>
      <c r="AD288" s="20">
        <v>0</v>
      </c>
      <c r="AE288" s="20">
        <v>0</v>
      </c>
      <c r="AF288" s="20" t="s">
        <v>111</v>
      </c>
      <c r="AG288" s="20" t="e">
        <v>#N/A</v>
      </c>
      <c r="AH288" s="25" t="s">
        <v>118</v>
      </c>
      <c r="AI288" s="25" t="s">
        <v>118</v>
      </c>
      <c r="AJ288" s="25" t="s">
        <v>118</v>
      </c>
      <c r="AK288" s="25" t="s">
        <v>118</v>
      </c>
      <c r="AL288" s="25" t="s">
        <v>118</v>
      </c>
      <c r="AM288" s="25" t="s">
        <v>118</v>
      </c>
      <c r="AN288" s="25" t="s">
        <v>118</v>
      </c>
      <c r="AO288" s="25" t="s">
        <v>118</v>
      </c>
      <c r="AP288" s="25" t="s">
        <v>118</v>
      </c>
      <c r="AQ288" s="25" t="s">
        <v>118</v>
      </c>
      <c r="AR288" s="25" t="s">
        <v>118</v>
      </c>
      <c r="AS288" s="25" t="s">
        <v>118</v>
      </c>
      <c r="AT288" s="25" t="s">
        <v>118</v>
      </c>
      <c r="AU288" s="25" t="s">
        <v>118</v>
      </c>
      <c r="AV288" s="25" t="s">
        <v>118</v>
      </c>
      <c r="AW288" s="25" t="s">
        <v>118</v>
      </c>
      <c r="AX288" s="25" t="s">
        <v>118</v>
      </c>
      <c r="AY288" s="25" t="s">
        <v>118</v>
      </c>
      <c r="AZ288" s="25" t="s">
        <v>118</v>
      </c>
      <c r="BA288" s="25" t="s">
        <v>118</v>
      </c>
      <c r="BB288" s="25" t="s">
        <v>118</v>
      </c>
      <c r="BC288" s="25" t="s">
        <v>118</v>
      </c>
      <c r="BD288" s="25" t="s">
        <v>118</v>
      </c>
      <c r="BE288" s="25" t="s">
        <v>118</v>
      </c>
      <c r="BF288" s="25" t="s">
        <v>118</v>
      </c>
      <c r="BG288" s="20"/>
      <c r="BH288" s="26" t="s">
        <v>118</v>
      </c>
      <c r="BI288" s="26" t="s">
        <v>118</v>
      </c>
      <c r="BJ288" s="26" t="s">
        <v>118</v>
      </c>
      <c r="BK288" s="26" t="s">
        <v>118</v>
      </c>
      <c r="BL288" s="26"/>
      <c r="BM288" s="20"/>
      <c r="BN288" s="60">
        <v>0</v>
      </c>
      <c r="BO288" s="20"/>
      <c r="BP288" s="20">
        <v>3.5</v>
      </c>
      <c r="BQ288" s="20">
        <v>6</v>
      </c>
      <c r="BR288" s="20">
        <v>0</v>
      </c>
      <c r="BS288" s="20">
        <v>1</v>
      </c>
      <c r="BT288" s="20">
        <v>4</v>
      </c>
      <c r="BU288" s="20">
        <v>0</v>
      </c>
      <c r="BV288" s="20">
        <v>0</v>
      </c>
      <c r="BW288" s="20">
        <v>0</v>
      </c>
      <c r="BX288" s="20">
        <v>0</v>
      </c>
      <c r="BY288" s="20">
        <v>0</v>
      </c>
      <c r="BZ288" s="20">
        <v>0</v>
      </c>
      <c r="CA288" s="20" t="s">
        <v>118</v>
      </c>
      <c r="CB288" s="20">
        <v>0</v>
      </c>
      <c r="CC288" s="20">
        <v>0</v>
      </c>
      <c r="CD288" s="20">
        <v>0</v>
      </c>
      <c r="CE288" s="20">
        <v>0</v>
      </c>
      <c r="CF288" s="20">
        <v>0</v>
      </c>
      <c r="CG288" s="20">
        <v>0</v>
      </c>
      <c r="CH288" s="20">
        <v>0</v>
      </c>
      <c r="CI288" s="20">
        <v>0</v>
      </c>
      <c r="CJ288" s="20">
        <v>0</v>
      </c>
      <c r="CK288" s="20"/>
      <c r="CL288" s="1" t="e">
        <v>#VALUE!</v>
      </c>
      <c r="CM288" t="e">
        <v>#VALUE!</v>
      </c>
      <c r="CN288" t="e">
        <v>#VALUE!</v>
      </c>
      <c r="CO288" s="1" t="e">
        <v>#VALUE!</v>
      </c>
      <c r="CP288" s="1" t="e">
        <v>#VALUE!</v>
      </c>
      <c r="CQ288" t="e">
        <v>#VALUE!</v>
      </c>
      <c r="CS288" s="33">
        <v>0</v>
      </c>
    </row>
    <row r="289" spans="1:97">
      <c r="A289" s="20" t="s">
        <v>102</v>
      </c>
      <c r="B289" s="20" t="s">
        <v>123</v>
      </c>
      <c r="C289" s="20" t="s">
        <v>102</v>
      </c>
      <c r="D289" s="20">
        <v>0</v>
      </c>
      <c r="E289" s="21" t="s">
        <v>103</v>
      </c>
      <c r="F289" s="22" t="s">
        <v>1233</v>
      </c>
      <c r="G289" s="28" t="s">
        <v>1234</v>
      </c>
      <c r="H289" s="20" t="s">
        <v>118</v>
      </c>
      <c r="I289" s="20" t="s">
        <v>118</v>
      </c>
      <c r="J289" s="20" t="s">
        <v>118</v>
      </c>
      <c r="K289" s="20" t="s">
        <v>118</v>
      </c>
      <c r="L289" s="20" t="s">
        <v>118</v>
      </c>
      <c r="M289" s="20" t="s">
        <v>118</v>
      </c>
      <c r="N289" s="24" t="s">
        <v>118</v>
      </c>
      <c r="O289" s="70" t="s">
        <v>118</v>
      </c>
      <c r="P289" s="24"/>
      <c r="Q289" s="24" t="s">
        <v>118</v>
      </c>
      <c r="R289" s="70" t="s">
        <v>118</v>
      </c>
      <c r="S289" s="33">
        <v>0</v>
      </c>
      <c r="T289" s="33">
        <v>0</v>
      </c>
      <c r="U289" s="33">
        <v>0</v>
      </c>
      <c r="V289" s="33" t="e">
        <v>#VALUE!</v>
      </c>
      <c r="W289" s="33"/>
      <c r="X289" s="24"/>
      <c r="Y289" s="20" t="s">
        <v>118</v>
      </c>
      <c r="Z289" s="20" t="s">
        <v>118</v>
      </c>
      <c r="AA289" s="20" t="s">
        <v>118</v>
      </c>
      <c r="AB289" s="20" t="s">
        <v>118</v>
      </c>
      <c r="AC289" s="20" t="s">
        <v>118</v>
      </c>
      <c r="AD289" s="20">
        <v>0</v>
      </c>
      <c r="AE289" s="20">
        <v>0</v>
      </c>
      <c r="AF289" s="20">
        <v>0</v>
      </c>
      <c r="AG289" s="33" t="s">
        <v>1235</v>
      </c>
      <c r="AH289" s="30">
        <v>132400</v>
      </c>
      <c r="AI289" s="30">
        <v>136200</v>
      </c>
      <c r="AJ289" s="30">
        <v>139900</v>
      </c>
      <c r="AK289" s="30">
        <v>144600</v>
      </c>
      <c r="AL289" s="30">
        <v>150300</v>
      </c>
      <c r="AM289" s="30">
        <v>11.632</v>
      </c>
      <c r="AN289" s="30">
        <v>11.632</v>
      </c>
      <c r="AO289" s="30">
        <v>11.632</v>
      </c>
      <c r="AP289" s="30">
        <v>11.632</v>
      </c>
      <c r="AQ289" s="30">
        <v>11.632</v>
      </c>
      <c r="AR289" s="30">
        <v>100</v>
      </c>
      <c r="AS289" s="30">
        <v>100</v>
      </c>
      <c r="AT289" s="30">
        <v>100</v>
      </c>
      <c r="AU289" s="30">
        <v>100</v>
      </c>
      <c r="AV289" s="30">
        <v>100</v>
      </c>
      <c r="AW289" s="38">
        <v>15400.768</v>
      </c>
      <c r="AX289" s="38">
        <v>15842.784</v>
      </c>
      <c r="AY289" s="38">
        <v>16273.168</v>
      </c>
      <c r="AZ289" s="38">
        <v>16819.871999999999</v>
      </c>
      <c r="BA289" s="38">
        <v>17482.895999999997</v>
      </c>
      <c r="BB289" s="30">
        <v>15400.768</v>
      </c>
      <c r="BC289" s="30">
        <v>15842.784</v>
      </c>
      <c r="BD289" s="30">
        <v>16273.168</v>
      </c>
      <c r="BE289" s="30">
        <v>16819.871999999999</v>
      </c>
      <c r="BF289" s="30">
        <v>17482.895999999997</v>
      </c>
      <c r="BG289" s="20" t="s">
        <v>1236</v>
      </c>
      <c r="BH289" s="26" t="s">
        <v>118</v>
      </c>
      <c r="BI289" s="26" t="s">
        <v>118</v>
      </c>
      <c r="BJ289" s="26" t="s">
        <v>118</v>
      </c>
      <c r="BK289" s="26" t="s">
        <v>118</v>
      </c>
      <c r="BL289" s="26">
        <v>86.095471236230111</v>
      </c>
      <c r="BM289" s="20" t="s">
        <v>1237</v>
      </c>
      <c r="BN289" s="60">
        <v>86.095471236230111</v>
      </c>
      <c r="BO289" s="20">
        <v>2017</v>
      </c>
      <c r="BP289" s="20">
        <v>172</v>
      </c>
      <c r="BQ289" s="20">
        <v>190</v>
      </c>
      <c r="BR289" s="20">
        <v>0</v>
      </c>
      <c r="BS289" s="20">
        <v>137.6</v>
      </c>
      <c r="BT289" s="20">
        <v>34.4</v>
      </c>
      <c r="BU289" s="20">
        <v>5</v>
      </c>
      <c r="BV289" s="20">
        <v>5</v>
      </c>
      <c r="BW289" s="20">
        <v>0</v>
      </c>
      <c r="BX289" s="20">
        <v>0</v>
      </c>
      <c r="BY289" s="20">
        <v>0</v>
      </c>
      <c r="BZ289" s="20">
        <v>0</v>
      </c>
      <c r="CA289" s="20" t="s">
        <v>118</v>
      </c>
      <c r="CB289" s="20">
        <v>0</v>
      </c>
      <c r="CC289" s="20">
        <v>0</v>
      </c>
      <c r="CD289" s="20">
        <v>0</v>
      </c>
      <c r="CE289" s="20">
        <v>0</v>
      </c>
      <c r="CF289" s="20">
        <v>0</v>
      </c>
      <c r="CG289" s="20">
        <v>0</v>
      </c>
      <c r="CH289" s="20">
        <v>0</v>
      </c>
      <c r="CI289" s="20">
        <v>0</v>
      </c>
      <c r="CJ289" s="20">
        <v>0</v>
      </c>
      <c r="CK289" s="20"/>
      <c r="CL289" s="1" t="e">
        <v>#VALUE!</v>
      </c>
      <c r="CM289" t="e">
        <v>#VALUE!</v>
      </c>
      <c r="CN289" t="e">
        <v>#VALUE!</v>
      </c>
      <c r="CO289" s="1" t="e">
        <v>#VALUE!</v>
      </c>
      <c r="CP289" s="1" t="e">
        <v>#VALUE!</v>
      </c>
      <c r="CQ289" t="e">
        <v>#VALUE!</v>
      </c>
      <c r="CS289" s="33" t="s">
        <v>1542</v>
      </c>
    </row>
    <row r="290" spans="1:97">
      <c r="A290" s="20" t="s">
        <v>102</v>
      </c>
      <c r="B290" s="20" t="s">
        <v>123</v>
      </c>
      <c r="C290" s="20" t="s">
        <v>102</v>
      </c>
      <c r="D290" s="20" t="s">
        <v>1238</v>
      </c>
      <c r="E290" s="21" t="s">
        <v>103</v>
      </c>
      <c r="F290" s="22" t="s">
        <v>1239</v>
      </c>
      <c r="G290" s="28" t="s">
        <v>1240</v>
      </c>
      <c r="H290" s="20" t="s">
        <v>118</v>
      </c>
      <c r="I290" s="20" t="s">
        <v>118</v>
      </c>
      <c r="J290" s="20" t="s">
        <v>118</v>
      </c>
      <c r="K290" s="20" t="s">
        <v>118</v>
      </c>
      <c r="L290" s="20" t="s">
        <v>118</v>
      </c>
      <c r="M290" s="20" t="s">
        <v>118</v>
      </c>
      <c r="N290" s="24" t="s">
        <v>118</v>
      </c>
      <c r="O290" s="70" t="s">
        <v>118</v>
      </c>
      <c r="P290" s="24"/>
      <c r="Q290" s="24" t="s">
        <v>118</v>
      </c>
      <c r="R290" s="70" t="s">
        <v>118</v>
      </c>
      <c r="S290" s="33">
        <v>0</v>
      </c>
      <c r="T290" s="33">
        <v>0</v>
      </c>
      <c r="U290" s="33">
        <v>0</v>
      </c>
      <c r="V290" s="33" t="e">
        <v>#VALUE!</v>
      </c>
      <c r="W290" s="33"/>
      <c r="X290" s="24"/>
      <c r="Y290" s="20" t="s">
        <v>118</v>
      </c>
      <c r="Z290" s="20" t="s">
        <v>118</v>
      </c>
      <c r="AA290" s="20" t="s">
        <v>118</v>
      </c>
      <c r="AB290" s="20" t="s">
        <v>118</v>
      </c>
      <c r="AC290" s="20" t="s">
        <v>118</v>
      </c>
      <c r="AD290" s="20">
        <v>0</v>
      </c>
      <c r="AE290" s="20">
        <v>0</v>
      </c>
      <c r="AF290" s="20" t="s">
        <v>6</v>
      </c>
      <c r="AG290" s="33" t="s">
        <v>1167</v>
      </c>
      <c r="AH290" s="30">
        <v>10224200</v>
      </c>
      <c r="AI290" s="30">
        <v>10596500</v>
      </c>
      <c r="AJ290" s="30">
        <v>10968500</v>
      </c>
      <c r="AK290" s="30">
        <v>11344400</v>
      </c>
      <c r="AL290" s="30">
        <v>11724900</v>
      </c>
      <c r="AM290" s="25" t="s">
        <v>118</v>
      </c>
      <c r="AN290" s="25" t="s">
        <v>118</v>
      </c>
      <c r="AO290" s="25" t="s">
        <v>118</v>
      </c>
      <c r="AP290" s="25" t="s">
        <v>118</v>
      </c>
      <c r="AQ290" s="25" t="s">
        <v>118</v>
      </c>
      <c r="AR290" s="25" t="s">
        <v>118</v>
      </c>
      <c r="AS290" s="25" t="s">
        <v>118</v>
      </c>
      <c r="AT290" s="25" t="s">
        <v>118</v>
      </c>
      <c r="AU290" s="25" t="s">
        <v>118</v>
      </c>
      <c r="AV290" s="25" t="s">
        <v>118</v>
      </c>
      <c r="AW290" s="38" t="e">
        <v>#VALUE!</v>
      </c>
      <c r="AX290" s="38" t="e">
        <v>#VALUE!</v>
      </c>
      <c r="AY290" s="38" t="e">
        <v>#VALUE!</v>
      </c>
      <c r="AZ290" s="38" t="e">
        <v>#VALUE!</v>
      </c>
      <c r="BA290" s="38" t="e">
        <v>#VALUE!</v>
      </c>
      <c r="BB290" s="30" t="e">
        <v>#VALUE!</v>
      </c>
      <c r="BC290" s="30" t="e">
        <v>#VALUE!</v>
      </c>
      <c r="BD290" s="30" t="e">
        <v>#VALUE!</v>
      </c>
      <c r="BE290" s="30" t="e">
        <v>#VALUE!</v>
      </c>
      <c r="BF290" s="30" t="e">
        <v>#VALUE!</v>
      </c>
      <c r="BG290" s="20"/>
      <c r="BH290" s="26" t="s">
        <v>118</v>
      </c>
      <c r="BI290" s="26" t="s">
        <v>118</v>
      </c>
      <c r="BJ290" s="26" t="s">
        <v>118</v>
      </c>
      <c r="BK290" s="26" t="s">
        <v>118</v>
      </c>
      <c r="BL290" s="26"/>
      <c r="BM290" s="20"/>
      <c r="BN290" s="60">
        <v>0</v>
      </c>
      <c r="BO290" s="20"/>
      <c r="BP290" s="20">
        <v>0</v>
      </c>
      <c r="BQ290" s="20">
        <v>0</v>
      </c>
      <c r="BR290" s="20">
        <v>0</v>
      </c>
      <c r="BS290" s="20">
        <v>10</v>
      </c>
      <c r="BT290" s="20">
        <v>10</v>
      </c>
      <c r="BU290" s="20">
        <v>0</v>
      </c>
      <c r="BV290" s="20">
        <v>0</v>
      </c>
      <c r="BW290" s="20">
        <v>0</v>
      </c>
      <c r="BX290" s="20">
        <v>0</v>
      </c>
      <c r="BY290" s="20">
        <v>0</v>
      </c>
      <c r="BZ290" s="20">
        <v>0</v>
      </c>
      <c r="CA290" s="20" t="s">
        <v>118</v>
      </c>
      <c r="CB290" s="20">
        <v>0</v>
      </c>
      <c r="CC290" s="20">
        <v>0</v>
      </c>
      <c r="CD290" s="20">
        <v>0</v>
      </c>
      <c r="CE290" s="20">
        <v>0</v>
      </c>
      <c r="CF290" s="20">
        <v>0</v>
      </c>
      <c r="CG290" s="20">
        <v>0</v>
      </c>
      <c r="CH290" s="20">
        <v>0</v>
      </c>
      <c r="CI290" s="20">
        <v>0</v>
      </c>
      <c r="CJ290" s="20">
        <v>0</v>
      </c>
      <c r="CK290" s="20"/>
      <c r="CL290" s="1" t="e">
        <v>#VALUE!</v>
      </c>
      <c r="CM290" t="e">
        <v>#VALUE!</v>
      </c>
      <c r="CN290" t="e">
        <v>#VALUE!</v>
      </c>
      <c r="CO290" s="1" t="e">
        <v>#VALUE!</v>
      </c>
      <c r="CP290" s="1" t="e">
        <v>#VALUE!</v>
      </c>
      <c r="CQ290" t="e">
        <v>#VALUE!</v>
      </c>
      <c r="CS290" s="33" t="s">
        <v>1542</v>
      </c>
    </row>
    <row r="291" spans="1:97">
      <c r="A291" s="20" t="s">
        <v>102</v>
      </c>
      <c r="B291" s="20" t="s">
        <v>123</v>
      </c>
      <c r="C291" s="20" t="s">
        <v>102</v>
      </c>
      <c r="D291" s="20" t="s">
        <v>536</v>
      </c>
      <c r="E291" s="21" t="s">
        <v>103</v>
      </c>
      <c r="F291" s="22" t="s">
        <v>1241</v>
      </c>
      <c r="G291" s="28" t="s">
        <v>1242</v>
      </c>
      <c r="H291" s="20" t="s">
        <v>118</v>
      </c>
      <c r="I291" s="20" t="s">
        <v>118</v>
      </c>
      <c r="J291" s="20" t="s">
        <v>118</v>
      </c>
      <c r="K291" s="20" t="s">
        <v>118</v>
      </c>
      <c r="L291" s="20" t="s">
        <v>118</v>
      </c>
      <c r="M291" s="20" t="s">
        <v>118</v>
      </c>
      <c r="N291" s="24" t="s">
        <v>118</v>
      </c>
      <c r="O291" s="70" t="s">
        <v>118</v>
      </c>
      <c r="P291" s="24"/>
      <c r="Q291" s="24" t="s">
        <v>118</v>
      </c>
      <c r="R291" s="70" t="s">
        <v>118</v>
      </c>
      <c r="S291" s="33">
        <v>0</v>
      </c>
      <c r="T291" s="33">
        <v>0</v>
      </c>
      <c r="U291" s="33">
        <v>0</v>
      </c>
      <c r="V291" s="33" t="e">
        <v>#VALUE!</v>
      </c>
      <c r="W291" s="33"/>
      <c r="X291" s="24"/>
      <c r="Y291" s="20" t="s">
        <v>118</v>
      </c>
      <c r="Z291" s="20" t="s">
        <v>118</v>
      </c>
      <c r="AA291" s="20" t="s">
        <v>118</v>
      </c>
      <c r="AB291" s="20" t="s">
        <v>118</v>
      </c>
      <c r="AC291" s="20" t="s">
        <v>118</v>
      </c>
      <c r="AD291" s="20">
        <v>0</v>
      </c>
      <c r="AE291" s="20">
        <v>0</v>
      </c>
      <c r="AF291" s="20" t="s">
        <v>6</v>
      </c>
      <c r="AG291" s="33" t="s">
        <v>1167</v>
      </c>
      <c r="AH291" s="30">
        <v>10224200</v>
      </c>
      <c r="AI291" s="30">
        <v>10596500</v>
      </c>
      <c r="AJ291" s="30">
        <v>10968500</v>
      </c>
      <c r="AK291" s="30">
        <v>11344400</v>
      </c>
      <c r="AL291" s="30">
        <v>11724900</v>
      </c>
      <c r="AM291" s="25" t="s">
        <v>118</v>
      </c>
      <c r="AN291" s="25" t="s">
        <v>118</v>
      </c>
      <c r="AO291" s="25" t="s">
        <v>118</v>
      </c>
      <c r="AP291" s="25" t="s">
        <v>118</v>
      </c>
      <c r="AQ291" s="25" t="s">
        <v>118</v>
      </c>
      <c r="AR291" s="25" t="s">
        <v>118</v>
      </c>
      <c r="AS291" s="25" t="s">
        <v>118</v>
      </c>
      <c r="AT291" s="25" t="s">
        <v>118</v>
      </c>
      <c r="AU291" s="25" t="s">
        <v>118</v>
      </c>
      <c r="AV291" s="25" t="s">
        <v>118</v>
      </c>
      <c r="AW291" s="38" t="e">
        <v>#VALUE!</v>
      </c>
      <c r="AX291" s="38" t="e">
        <v>#VALUE!</v>
      </c>
      <c r="AY291" s="38" t="e">
        <v>#VALUE!</v>
      </c>
      <c r="AZ291" s="38" t="e">
        <v>#VALUE!</v>
      </c>
      <c r="BA291" s="38" t="e">
        <v>#VALUE!</v>
      </c>
      <c r="BB291" s="30" t="e">
        <v>#VALUE!</v>
      </c>
      <c r="BC291" s="30" t="e">
        <v>#VALUE!</v>
      </c>
      <c r="BD291" s="30" t="e">
        <v>#VALUE!</v>
      </c>
      <c r="BE291" s="30" t="e">
        <v>#VALUE!</v>
      </c>
      <c r="BF291" s="30" t="e">
        <v>#VALUE!</v>
      </c>
      <c r="BG291" s="20"/>
      <c r="BH291" s="26" t="s">
        <v>118</v>
      </c>
      <c r="BI291" s="26" t="s">
        <v>118</v>
      </c>
      <c r="BJ291" s="26" t="s">
        <v>118</v>
      </c>
      <c r="BK291" s="26" t="s">
        <v>118</v>
      </c>
      <c r="BL291" s="26"/>
      <c r="BM291" s="20"/>
      <c r="BN291" s="60">
        <v>0</v>
      </c>
      <c r="BO291" s="20"/>
      <c r="BP291" s="20">
        <v>0</v>
      </c>
      <c r="BQ291" s="20">
        <v>0</v>
      </c>
      <c r="BR291" s="20">
        <v>0</v>
      </c>
      <c r="BS291" s="20">
        <v>10</v>
      </c>
      <c r="BT291" s="20">
        <v>10</v>
      </c>
      <c r="BU291" s="20">
        <v>0</v>
      </c>
      <c r="BV291" s="20">
        <v>0</v>
      </c>
      <c r="BW291" s="20">
        <v>0</v>
      </c>
      <c r="BX291" s="20">
        <v>0</v>
      </c>
      <c r="BY291" s="20">
        <v>0</v>
      </c>
      <c r="BZ291" s="20">
        <v>0</v>
      </c>
      <c r="CA291" s="20" t="s">
        <v>118</v>
      </c>
      <c r="CB291" s="20">
        <v>0</v>
      </c>
      <c r="CC291" s="20">
        <v>0</v>
      </c>
      <c r="CD291" s="20">
        <v>0</v>
      </c>
      <c r="CE291" s="20">
        <v>0</v>
      </c>
      <c r="CF291" s="20">
        <v>0</v>
      </c>
      <c r="CG291" s="20">
        <v>0</v>
      </c>
      <c r="CH291" s="20">
        <v>0</v>
      </c>
      <c r="CI291" s="20">
        <v>0</v>
      </c>
      <c r="CJ291" s="20">
        <v>0</v>
      </c>
      <c r="CK291" s="20"/>
      <c r="CL291" s="1" t="e">
        <v>#VALUE!</v>
      </c>
      <c r="CM291" t="e">
        <v>#VALUE!</v>
      </c>
      <c r="CN291" t="e">
        <v>#VALUE!</v>
      </c>
      <c r="CO291" s="1" t="e">
        <v>#VALUE!</v>
      </c>
      <c r="CP291" s="1" t="e">
        <v>#VALUE!</v>
      </c>
      <c r="CQ291" t="e">
        <v>#VALUE!</v>
      </c>
      <c r="CS291" s="33" t="s">
        <v>1542</v>
      </c>
    </row>
    <row r="292" spans="1:97">
      <c r="A292" s="20" t="s">
        <v>102</v>
      </c>
      <c r="B292" s="20" t="s">
        <v>123</v>
      </c>
      <c r="C292" s="20" t="s">
        <v>102</v>
      </c>
      <c r="D292" s="20">
        <v>0</v>
      </c>
      <c r="E292" s="21" t="s">
        <v>450</v>
      </c>
      <c r="F292" s="22" t="s">
        <v>1243</v>
      </c>
      <c r="G292" s="23" t="s">
        <v>1244</v>
      </c>
      <c r="H292" s="20" t="s">
        <v>118</v>
      </c>
      <c r="I292" s="20" t="s">
        <v>118</v>
      </c>
      <c r="J292" s="20" t="s">
        <v>118</v>
      </c>
      <c r="K292" s="20" t="s">
        <v>118</v>
      </c>
      <c r="L292" s="20" t="s">
        <v>118</v>
      </c>
      <c r="M292" s="20" t="s">
        <v>118</v>
      </c>
      <c r="N292" s="24" t="s">
        <v>118</v>
      </c>
      <c r="O292" s="70" t="s">
        <v>118</v>
      </c>
      <c r="P292" s="24"/>
      <c r="Q292" s="24" t="s">
        <v>118</v>
      </c>
      <c r="R292" s="70" t="s">
        <v>118</v>
      </c>
      <c r="S292" s="33">
        <v>0</v>
      </c>
      <c r="T292" s="33">
        <v>0</v>
      </c>
      <c r="U292" s="33">
        <v>0</v>
      </c>
      <c r="V292" s="33" t="e">
        <v>#VALUE!</v>
      </c>
      <c r="W292" s="33"/>
      <c r="X292" s="24"/>
      <c r="Y292" s="20" t="s">
        <v>118</v>
      </c>
      <c r="Z292" s="20" t="s">
        <v>118</v>
      </c>
      <c r="AA292" s="20" t="s">
        <v>118</v>
      </c>
      <c r="AB292" s="20" t="s">
        <v>118</v>
      </c>
      <c r="AC292" s="20" t="s">
        <v>118</v>
      </c>
      <c r="AD292" s="20" t="s">
        <v>1245</v>
      </c>
      <c r="AE292" s="20" t="s">
        <v>115</v>
      </c>
      <c r="AF292" s="20" t="s">
        <v>116</v>
      </c>
      <c r="AG292" s="20" t="s">
        <v>510</v>
      </c>
      <c r="AH292" s="25">
        <v>23110.892056547615</v>
      </c>
      <c r="AI292" s="25">
        <v>23113.403268823531</v>
      </c>
      <c r="AJ292" s="25">
        <v>23117.452894827587</v>
      </c>
      <c r="AK292" s="25">
        <v>23120.693406249997</v>
      </c>
      <c r="AL292" s="25">
        <v>23123.290116</v>
      </c>
      <c r="AM292" s="25">
        <v>2000</v>
      </c>
      <c r="AN292" s="25">
        <v>2000</v>
      </c>
      <c r="AO292" s="25">
        <v>2000</v>
      </c>
      <c r="AP292" s="25">
        <v>2000</v>
      </c>
      <c r="AQ292" s="25">
        <v>2000</v>
      </c>
      <c r="AR292" s="25">
        <v>84</v>
      </c>
      <c r="AS292" s="25">
        <v>85</v>
      </c>
      <c r="AT292" s="25">
        <v>87</v>
      </c>
      <c r="AU292" s="25">
        <v>88</v>
      </c>
      <c r="AV292" s="25">
        <v>100</v>
      </c>
      <c r="AW292" s="25">
        <v>388262.98654999997</v>
      </c>
      <c r="AX292" s="25">
        <v>392927.85557000001</v>
      </c>
      <c r="AY292" s="25">
        <v>402243.68037000002</v>
      </c>
      <c r="AZ292" s="25">
        <v>406924.20395</v>
      </c>
      <c r="BA292" s="25">
        <v>462465.80232000002</v>
      </c>
      <c r="BB292" s="25">
        <v>462217.84113095235</v>
      </c>
      <c r="BC292" s="25">
        <v>462268.06537647062</v>
      </c>
      <c r="BD292" s="25">
        <v>462349.05789655173</v>
      </c>
      <c r="BE292" s="25">
        <v>462413.86812499998</v>
      </c>
      <c r="BF292" s="25">
        <v>462465.80232000002</v>
      </c>
      <c r="BG292" s="20"/>
      <c r="BH292" s="26">
        <v>0.30572743724302098</v>
      </c>
      <c r="BI292" s="26">
        <v>0.30572743724302098</v>
      </c>
      <c r="BJ292" s="26">
        <v>0.30572743724302098</v>
      </c>
      <c r="BK292" s="26">
        <v>0.30572743724302098</v>
      </c>
      <c r="BL292" s="26"/>
      <c r="BM292" s="20"/>
      <c r="BN292" s="60">
        <v>0.30572743724302098</v>
      </c>
      <c r="BO292" s="20"/>
      <c r="BP292" s="20">
        <v>0</v>
      </c>
      <c r="BQ292" s="20">
        <v>0</v>
      </c>
      <c r="BR292" s="20">
        <v>0</v>
      </c>
      <c r="BS292" s="20">
        <v>0</v>
      </c>
      <c r="BT292" s="20">
        <v>0</v>
      </c>
      <c r="BU292" s="20">
        <v>0</v>
      </c>
      <c r="BV292" s="20">
        <v>0</v>
      </c>
      <c r="BW292" s="20">
        <v>0</v>
      </c>
      <c r="BX292" s="20">
        <v>5</v>
      </c>
      <c r="BY292" s="20">
        <v>9</v>
      </c>
      <c r="BZ292" s="20">
        <v>10</v>
      </c>
      <c r="CA292" s="20" t="s">
        <v>118</v>
      </c>
      <c r="CB292" s="20">
        <v>0</v>
      </c>
      <c r="CC292" s="20">
        <v>0</v>
      </c>
      <c r="CD292" s="20">
        <v>0</v>
      </c>
      <c r="CE292" s="20">
        <v>0</v>
      </c>
      <c r="CF292" s="20">
        <v>0</v>
      </c>
      <c r="CG292" s="20">
        <v>0</v>
      </c>
      <c r="CH292" s="20">
        <v>0</v>
      </c>
      <c r="CI292" s="20">
        <v>0</v>
      </c>
      <c r="CJ292" s="20">
        <v>0</v>
      </c>
      <c r="CK292" s="20"/>
      <c r="CL292" s="1" t="e">
        <v>#VALUE!</v>
      </c>
      <c r="CM292" t="e">
        <v>#VALUE!</v>
      </c>
      <c r="CN292" t="e">
        <v>#VALUE!</v>
      </c>
      <c r="CO292" s="1" t="e">
        <v>#VALUE!</v>
      </c>
      <c r="CP292" s="1" t="e">
        <v>#VALUE!</v>
      </c>
      <c r="CQ292" t="e">
        <v>#VALUE!</v>
      </c>
      <c r="CS292" s="33" t="s">
        <v>1537</v>
      </c>
    </row>
    <row r="293" spans="1:97">
      <c r="A293" s="20" t="s">
        <v>123</v>
      </c>
      <c r="B293" s="20" t="s">
        <v>102</v>
      </c>
      <c r="C293" s="20" t="s">
        <v>102</v>
      </c>
      <c r="D293" s="20">
        <v>0</v>
      </c>
      <c r="E293" s="21" t="s">
        <v>450</v>
      </c>
      <c r="F293" s="22" t="s">
        <v>1246</v>
      </c>
      <c r="G293" s="23" t="s">
        <v>1247</v>
      </c>
      <c r="H293" s="20" t="s">
        <v>744</v>
      </c>
      <c r="I293" s="20" t="s">
        <v>107</v>
      </c>
      <c r="J293" s="20" t="s">
        <v>906</v>
      </c>
      <c r="K293" s="20" t="s">
        <v>1248</v>
      </c>
      <c r="L293" s="20" t="s">
        <v>1249</v>
      </c>
      <c r="M293" s="20" t="s">
        <v>1250</v>
      </c>
      <c r="N293" s="20">
        <v>1747</v>
      </c>
      <c r="O293" s="33">
        <v>1.5587257278878874E-5</v>
      </c>
      <c r="P293" s="20" t="s">
        <v>138</v>
      </c>
      <c r="Q293" s="20">
        <v>-52727</v>
      </c>
      <c r="R293" s="33">
        <v>-4.7044608731737058E-4</v>
      </c>
      <c r="S293" s="33">
        <v>0</v>
      </c>
      <c r="T293" s="33">
        <v>0</v>
      </c>
      <c r="U293" s="33">
        <v>0</v>
      </c>
      <c r="V293" s="33" t="b">
        <v>0</v>
      </c>
      <c r="W293" s="33"/>
      <c r="X293" s="20" t="s">
        <v>138</v>
      </c>
      <c r="Y293" s="20" t="s">
        <v>168</v>
      </c>
      <c r="Z293" s="20" t="s">
        <v>1251</v>
      </c>
      <c r="AA293" s="20" t="s">
        <v>148</v>
      </c>
      <c r="AB293" s="20">
        <v>-30.1815</v>
      </c>
      <c r="AC293" s="20">
        <v>0</v>
      </c>
      <c r="AD293" s="20">
        <v>0</v>
      </c>
      <c r="AE293" s="20">
        <v>0</v>
      </c>
      <c r="AF293" s="20">
        <v>0</v>
      </c>
      <c r="AG293" s="20" t="s">
        <v>510</v>
      </c>
      <c r="AH293" s="25" t="s">
        <v>118</v>
      </c>
      <c r="AI293" s="25" t="s">
        <v>118</v>
      </c>
      <c r="AJ293" s="25" t="s">
        <v>118</v>
      </c>
      <c r="AK293" s="25" t="s">
        <v>118</v>
      </c>
      <c r="AL293" s="25" t="s">
        <v>118</v>
      </c>
      <c r="AM293" s="25" t="s">
        <v>118</v>
      </c>
      <c r="AN293" s="25" t="s">
        <v>118</v>
      </c>
      <c r="AO293" s="25" t="s">
        <v>118</v>
      </c>
      <c r="AP293" s="25" t="s">
        <v>118</v>
      </c>
      <c r="AQ293" s="25" t="s">
        <v>118</v>
      </c>
      <c r="AR293" s="25" t="s">
        <v>118</v>
      </c>
      <c r="AS293" s="25" t="s">
        <v>118</v>
      </c>
      <c r="AT293" s="25" t="s">
        <v>118</v>
      </c>
      <c r="AU293" s="25" t="s">
        <v>118</v>
      </c>
      <c r="AV293" s="25" t="s">
        <v>118</v>
      </c>
      <c r="AW293" s="25" t="s">
        <v>118</v>
      </c>
      <c r="AX293" s="25" t="s">
        <v>118</v>
      </c>
      <c r="AY293" s="25" t="s">
        <v>118</v>
      </c>
      <c r="AZ293" s="25" t="s">
        <v>118</v>
      </c>
      <c r="BA293" s="25" t="s">
        <v>118</v>
      </c>
      <c r="BB293" s="25" t="s">
        <v>118</v>
      </c>
      <c r="BC293" s="25" t="s">
        <v>118</v>
      </c>
      <c r="BD293" s="25" t="s">
        <v>118</v>
      </c>
      <c r="BE293" s="25" t="s">
        <v>118</v>
      </c>
      <c r="BF293" s="25" t="s">
        <v>118</v>
      </c>
      <c r="BG293" s="20"/>
      <c r="BH293" s="26" t="s">
        <v>118</v>
      </c>
      <c r="BI293" s="26" t="s">
        <v>118</v>
      </c>
      <c r="BJ293" s="26" t="s">
        <v>118</v>
      </c>
      <c r="BK293" s="26" t="s">
        <v>118</v>
      </c>
      <c r="BL293" s="26"/>
      <c r="BM293" s="20"/>
      <c r="BN293" s="60">
        <v>0</v>
      </c>
      <c r="BO293" s="20"/>
      <c r="BP293" s="20">
        <v>0</v>
      </c>
      <c r="BQ293" s="20">
        <v>0</v>
      </c>
      <c r="BR293" s="20">
        <v>0</v>
      </c>
      <c r="BS293" s="20">
        <v>0</v>
      </c>
      <c r="BT293" s="20">
        <v>0</v>
      </c>
      <c r="BU293" s="20">
        <v>0</v>
      </c>
      <c r="BV293" s="20">
        <v>0</v>
      </c>
      <c r="BW293" s="20">
        <v>0</v>
      </c>
      <c r="BX293" s="20">
        <v>0</v>
      </c>
      <c r="BY293" s="20">
        <v>0.3</v>
      </c>
      <c r="BZ293" s="20">
        <v>0</v>
      </c>
      <c r="CA293" s="20" t="s">
        <v>118</v>
      </c>
      <c r="CB293" s="20">
        <v>0</v>
      </c>
      <c r="CC293" s="20">
        <v>0</v>
      </c>
      <c r="CD293" s="20">
        <v>0</v>
      </c>
      <c r="CE293" s="20">
        <v>0</v>
      </c>
      <c r="CF293" s="20">
        <v>0</v>
      </c>
      <c r="CG293" s="20">
        <v>0</v>
      </c>
      <c r="CH293" s="20">
        <v>0</v>
      </c>
      <c r="CI293" s="20">
        <v>0</v>
      </c>
      <c r="CJ293" s="20">
        <v>0</v>
      </c>
      <c r="CK293" s="20"/>
      <c r="CL293" s="1">
        <v>690.04148896048343</v>
      </c>
      <c r="CM293" t="e">
        <v>#VALUE!</v>
      </c>
      <c r="CN293">
        <v>-20826.455402644195</v>
      </c>
      <c r="CO293" s="1" t="e">
        <v>#VALUE!</v>
      </c>
      <c r="CP293" s="1" t="e">
        <v>#VALUE!</v>
      </c>
      <c r="CQ293" t="e">
        <v>#VALUE!</v>
      </c>
      <c r="CS293" s="33" t="s">
        <v>1537</v>
      </c>
    </row>
    <row r="294" spans="1:97">
      <c r="A294" s="20" t="s">
        <v>102</v>
      </c>
      <c r="B294" s="20" t="s">
        <v>123</v>
      </c>
      <c r="C294" s="20" t="s">
        <v>102</v>
      </c>
      <c r="D294" s="20">
        <v>0</v>
      </c>
      <c r="E294" s="21" t="s">
        <v>450</v>
      </c>
      <c r="F294" s="22" t="s">
        <v>1252</v>
      </c>
      <c r="G294" s="23" t="s">
        <v>1253</v>
      </c>
      <c r="H294" s="20" t="s">
        <v>118</v>
      </c>
      <c r="I294" s="20" t="s">
        <v>118</v>
      </c>
      <c r="J294" s="20" t="s">
        <v>118</v>
      </c>
      <c r="K294" s="20" t="s">
        <v>118</v>
      </c>
      <c r="L294" s="20" t="s">
        <v>118</v>
      </c>
      <c r="M294" s="20" t="s">
        <v>118</v>
      </c>
      <c r="N294" s="24" t="s">
        <v>118</v>
      </c>
      <c r="O294" s="70" t="s">
        <v>118</v>
      </c>
      <c r="P294" s="24"/>
      <c r="Q294" s="24" t="s">
        <v>118</v>
      </c>
      <c r="R294" s="70" t="s">
        <v>118</v>
      </c>
      <c r="S294" s="33">
        <v>0</v>
      </c>
      <c r="T294" s="33">
        <v>0</v>
      </c>
      <c r="U294" s="33">
        <v>0</v>
      </c>
      <c r="V294" s="33" t="e">
        <v>#VALUE!</v>
      </c>
      <c r="W294" s="33"/>
      <c r="X294" s="24"/>
      <c r="Y294" s="20" t="s">
        <v>118</v>
      </c>
      <c r="Z294" s="20" t="s">
        <v>118</v>
      </c>
      <c r="AA294" s="20" t="s">
        <v>118</v>
      </c>
      <c r="AB294" s="20" t="s">
        <v>118</v>
      </c>
      <c r="AC294" s="20" t="s">
        <v>118</v>
      </c>
      <c r="AD294" s="20" t="s">
        <v>1254</v>
      </c>
      <c r="AE294" s="20" t="s">
        <v>115</v>
      </c>
      <c r="AF294" s="20" t="s">
        <v>116</v>
      </c>
      <c r="AG294" s="20" t="s">
        <v>510</v>
      </c>
      <c r="AH294" s="25">
        <v>25520</v>
      </c>
      <c r="AI294" s="25">
        <v>25520</v>
      </c>
      <c r="AJ294" s="25">
        <v>25520</v>
      </c>
      <c r="AK294" s="25">
        <v>25520</v>
      </c>
      <c r="AL294" s="25">
        <v>25520</v>
      </c>
      <c r="AM294" s="25">
        <v>2000</v>
      </c>
      <c r="AN294" s="25">
        <v>2000</v>
      </c>
      <c r="AO294" s="25">
        <v>2000</v>
      </c>
      <c r="AP294" s="25">
        <v>2000</v>
      </c>
      <c r="AQ294" s="25">
        <v>2000</v>
      </c>
      <c r="AR294" s="25">
        <v>58</v>
      </c>
      <c r="AS294" s="25">
        <v>70</v>
      </c>
      <c r="AT294" s="25">
        <v>80</v>
      </c>
      <c r="AU294" s="25">
        <v>90</v>
      </c>
      <c r="AV294" s="25">
        <v>100</v>
      </c>
      <c r="AW294" s="25">
        <v>296032</v>
      </c>
      <c r="AX294" s="25">
        <v>357280</v>
      </c>
      <c r="AY294" s="25">
        <v>408320</v>
      </c>
      <c r="AZ294" s="25">
        <v>459360</v>
      </c>
      <c r="BA294" s="25">
        <v>510400</v>
      </c>
      <c r="BB294" s="25">
        <v>510400.00000000006</v>
      </c>
      <c r="BC294" s="25">
        <v>510400.00000000006</v>
      </c>
      <c r="BD294" s="25">
        <v>510400</v>
      </c>
      <c r="BE294" s="25">
        <v>510400</v>
      </c>
      <c r="BF294" s="25">
        <v>510400</v>
      </c>
      <c r="BG294" s="20"/>
      <c r="BH294" s="26">
        <v>1.1867488097814325</v>
      </c>
      <c r="BI294" s="26">
        <v>1.1867488097814325</v>
      </c>
      <c r="BJ294" s="26">
        <v>1.1867488097814325</v>
      </c>
      <c r="BK294" s="26">
        <v>1.1867488097814325</v>
      </c>
      <c r="BL294" s="26"/>
      <c r="BM294" s="20"/>
      <c r="BN294" s="60">
        <v>1.1867488097814325</v>
      </c>
      <c r="BO294" s="20"/>
      <c r="BP294" s="20">
        <v>0</v>
      </c>
      <c r="BQ294" s="20">
        <v>0</v>
      </c>
      <c r="BR294" s="20">
        <v>0</v>
      </c>
      <c r="BS294" s="20">
        <v>0</v>
      </c>
      <c r="BT294" s="20">
        <v>0</v>
      </c>
      <c r="BU294" s="20">
        <v>0</v>
      </c>
      <c r="BV294" s="20">
        <v>0</v>
      </c>
      <c r="BW294" s="20">
        <v>0</v>
      </c>
      <c r="BX294" s="20">
        <v>0</v>
      </c>
      <c r="BY294" s="20">
        <v>0.3</v>
      </c>
      <c r="BZ294" s="20">
        <v>0</v>
      </c>
      <c r="CA294" s="20" t="s">
        <v>118</v>
      </c>
      <c r="CB294" s="20">
        <v>0</v>
      </c>
      <c r="CC294" s="20">
        <v>0</v>
      </c>
      <c r="CD294" s="20">
        <v>0</v>
      </c>
      <c r="CE294" s="20">
        <v>0</v>
      </c>
      <c r="CF294" s="20">
        <v>0</v>
      </c>
      <c r="CG294" s="20">
        <v>0</v>
      </c>
      <c r="CH294" s="20">
        <v>0</v>
      </c>
      <c r="CI294" s="20">
        <v>0</v>
      </c>
      <c r="CJ294" s="20">
        <v>0</v>
      </c>
      <c r="CK294" s="20"/>
      <c r="CL294" s="1" t="e">
        <v>#VALUE!</v>
      </c>
      <c r="CM294" t="e">
        <v>#VALUE!</v>
      </c>
      <c r="CN294" t="e">
        <v>#VALUE!</v>
      </c>
      <c r="CO294" s="1" t="e">
        <v>#VALUE!</v>
      </c>
      <c r="CP294" s="1" t="e">
        <v>#VALUE!</v>
      </c>
      <c r="CQ294" t="e">
        <v>#VALUE!</v>
      </c>
      <c r="CS294" s="33" t="s">
        <v>1537</v>
      </c>
    </row>
    <row r="295" spans="1:97">
      <c r="A295" s="20" t="s">
        <v>102</v>
      </c>
      <c r="B295" s="20" t="s">
        <v>102</v>
      </c>
      <c r="C295" s="20" t="s">
        <v>102</v>
      </c>
      <c r="D295" s="20">
        <v>0</v>
      </c>
      <c r="E295" s="21" t="s">
        <v>450</v>
      </c>
      <c r="F295" s="22" t="s">
        <v>1255</v>
      </c>
      <c r="G295" s="23" t="s">
        <v>1256</v>
      </c>
      <c r="H295" s="20" t="s">
        <v>744</v>
      </c>
      <c r="I295" s="20" t="s">
        <v>107</v>
      </c>
      <c r="J295" s="20" t="s">
        <v>906</v>
      </c>
      <c r="K295" s="20" t="s">
        <v>1248</v>
      </c>
      <c r="L295" s="20" t="s">
        <v>1257</v>
      </c>
      <c r="M295" s="20" t="s">
        <v>1250</v>
      </c>
      <c r="N295" s="20">
        <v>9117</v>
      </c>
      <c r="O295" s="33">
        <v>8.1344604814847563E-5</v>
      </c>
      <c r="P295" s="20" t="s">
        <v>138</v>
      </c>
      <c r="Q295" s="20">
        <v>1161130</v>
      </c>
      <c r="R295" s="33">
        <v>1.0359949653248213E-2</v>
      </c>
      <c r="S295" s="33" t="e">
        <v>#N/A</v>
      </c>
      <c r="T295" s="33" t="e">
        <v>#N/A</v>
      </c>
      <c r="U295" s="33" t="e">
        <v>#N/A</v>
      </c>
      <c r="V295" s="33" t="e">
        <v>#N/A</v>
      </c>
      <c r="W295" s="33"/>
      <c r="X295" s="20" t="s">
        <v>138</v>
      </c>
      <c r="Y295" s="20" t="s">
        <v>168</v>
      </c>
      <c r="Z295" s="20" t="s">
        <v>1251</v>
      </c>
      <c r="AA295" s="20" t="s">
        <v>148</v>
      </c>
      <c r="AB295" s="20">
        <v>127.35899999999999</v>
      </c>
      <c r="AC295" s="20">
        <v>127</v>
      </c>
      <c r="AD295" s="20" t="s">
        <v>1258</v>
      </c>
      <c r="AE295" s="20" t="s">
        <v>115</v>
      </c>
      <c r="AF295" s="20" t="s">
        <v>276</v>
      </c>
      <c r="AG295" s="33" t="s">
        <v>1259</v>
      </c>
      <c r="AH295" s="75">
        <v>78122.138625555555</v>
      </c>
      <c r="AI295" s="75">
        <v>78081.927523725986</v>
      </c>
      <c r="AJ295" s="75">
        <v>77959.471446315787</v>
      </c>
      <c r="AK295" s="75">
        <v>77809.036142248224</v>
      </c>
      <c r="AL295" s="75">
        <v>77678.819745847955</v>
      </c>
      <c r="AM295" s="75">
        <v>1000</v>
      </c>
      <c r="AN295" s="75">
        <v>1000</v>
      </c>
      <c r="AO295" s="75">
        <v>1000</v>
      </c>
      <c r="AP295" s="75">
        <v>1000</v>
      </c>
      <c r="AQ295" s="75">
        <v>1000</v>
      </c>
      <c r="AR295" s="75">
        <v>90</v>
      </c>
      <c r="AS295" s="75">
        <v>95</v>
      </c>
      <c r="AT295" s="75">
        <v>95</v>
      </c>
      <c r="AU295" s="75">
        <v>95</v>
      </c>
      <c r="AV295" s="75">
        <v>95</v>
      </c>
      <c r="AW295" s="76">
        <v>703099.24763</v>
      </c>
      <c r="AX295" s="76">
        <v>741778.31147539685</v>
      </c>
      <c r="AY295" s="76">
        <v>740614.97873999993</v>
      </c>
      <c r="AZ295" s="76">
        <v>739185.84335135808</v>
      </c>
      <c r="BA295" s="76">
        <v>737948.78758555558</v>
      </c>
      <c r="BB295" s="75">
        <v>781221.38625555555</v>
      </c>
      <c r="BC295" s="75">
        <v>780819.27523725992</v>
      </c>
      <c r="BD295" s="75">
        <v>779594.71446315781</v>
      </c>
      <c r="BE295" s="75">
        <v>778090.36142248218</v>
      </c>
      <c r="BF295" s="75">
        <v>776788.19745847955</v>
      </c>
      <c r="BG295" s="20" t="s">
        <v>1260</v>
      </c>
      <c r="BH295" s="29">
        <v>11.523430669768448</v>
      </c>
      <c r="BI295" s="29">
        <v>11.523430669768448</v>
      </c>
      <c r="BJ295" s="29">
        <v>11.523430669768448</v>
      </c>
      <c r="BK295" s="29">
        <v>11.523430669768448</v>
      </c>
      <c r="BL295" s="29"/>
      <c r="BM295" s="20"/>
      <c r="BN295" s="60">
        <v>11.523430669768448</v>
      </c>
      <c r="BO295" s="20"/>
      <c r="BP295" s="20">
        <v>0</v>
      </c>
      <c r="BQ295" s="20">
        <v>0</v>
      </c>
      <c r="BR295" s="20">
        <v>0</v>
      </c>
      <c r="BS295" s="20">
        <v>0</v>
      </c>
      <c r="BT295" s="20">
        <v>0</v>
      </c>
      <c r="BU295" s="20">
        <v>0</v>
      </c>
      <c r="BV295" s="20">
        <v>0</v>
      </c>
      <c r="BW295" s="20">
        <v>0</v>
      </c>
      <c r="BX295" s="20">
        <v>0</v>
      </c>
      <c r="BY295" s="20">
        <v>0.3</v>
      </c>
      <c r="BZ295" s="20">
        <v>0</v>
      </c>
      <c r="CA295" s="20" t="s">
        <v>118</v>
      </c>
      <c r="CB295" s="20">
        <v>0</v>
      </c>
      <c r="CC295" s="20">
        <v>0</v>
      </c>
      <c r="CD295" s="20">
        <v>0</v>
      </c>
      <c r="CE295" s="20">
        <v>0</v>
      </c>
      <c r="CF295" s="20">
        <v>0</v>
      </c>
      <c r="CG295" s="20">
        <v>0</v>
      </c>
      <c r="CH295" s="20">
        <v>0</v>
      </c>
      <c r="CI295" s="20">
        <v>0</v>
      </c>
      <c r="CJ295" s="20">
        <v>0</v>
      </c>
      <c r="CK295" s="20"/>
      <c r="CL295" s="1">
        <v>3601.0923038653277</v>
      </c>
      <c r="CM295">
        <v>4.6095669770711157E-3</v>
      </c>
      <c r="CN295">
        <v>458630.72356994054</v>
      </c>
      <c r="CO295" s="1">
        <v>0.58706882791341286</v>
      </c>
      <c r="CP295" s="1">
        <v>0.63344726531857243</v>
      </c>
      <c r="CQ295">
        <v>137.42012394427991</v>
      </c>
      <c r="CR295" t="s">
        <v>1261</v>
      </c>
      <c r="CS295" s="33" t="s">
        <v>1537</v>
      </c>
    </row>
    <row r="296" spans="1:97">
      <c r="A296" s="20" t="s">
        <v>102</v>
      </c>
      <c r="B296" s="20" t="s">
        <v>102</v>
      </c>
      <c r="C296" s="20" t="s">
        <v>102</v>
      </c>
      <c r="D296" s="20">
        <v>0</v>
      </c>
      <c r="E296" s="21" t="s">
        <v>450</v>
      </c>
      <c r="F296" s="22" t="s">
        <v>1262</v>
      </c>
      <c r="G296" s="23" t="s">
        <v>1263</v>
      </c>
      <c r="H296" s="20" t="s">
        <v>744</v>
      </c>
      <c r="I296" s="20" t="s">
        <v>107</v>
      </c>
      <c r="J296" s="20" t="s">
        <v>906</v>
      </c>
      <c r="K296" s="20" t="s">
        <v>1248</v>
      </c>
      <c r="L296" s="20" t="s">
        <v>1264</v>
      </c>
      <c r="M296" s="20" t="s">
        <v>1250</v>
      </c>
      <c r="N296" s="20">
        <v>4724</v>
      </c>
      <c r="O296" s="33">
        <v>4.2148942979635834E-5</v>
      </c>
      <c r="P296" s="20" t="s">
        <v>138</v>
      </c>
      <c r="Q296" s="20">
        <v>950669</v>
      </c>
      <c r="R296" s="33">
        <v>8.4821535718686315E-3</v>
      </c>
      <c r="S296" s="33" t="e">
        <v>#N/A</v>
      </c>
      <c r="T296" s="33" t="e">
        <v>#N/A</v>
      </c>
      <c r="U296" s="33" t="e">
        <v>#N/A</v>
      </c>
      <c r="V296" s="33" t="e">
        <v>#N/A</v>
      </c>
      <c r="W296" s="33"/>
      <c r="X296" s="20" t="s">
        <v>138</v>
      </c>
      <c r="Y296" s="20" t="s">
        <v>168</v>
      </c>
      <c r="Z296" s="20" t="s">
        <v>1251</v>
      </c>
      <c r="AA296" s="20" t="s">
        <v>148</v>
      </c>
      <c r="AB296" s="20">
        <v>201.24199999999999</v>
      </c>
      <c r="AC296" s="20">
        <v>201</v>
      </c>
      <c r="AD296" s="20" t="s">
        <v>1265</v>
      </c>
      <c r="AE296" s="20" t="s">
        <v>115</v>
      </c>
      <c r="AF296" s="20" t="s">
        <v>276</v>
      </c>
      <c r="AG296" s="33" t="s">
        <v>1266</v>
      </c>
      <c r="AH296" s="75">
        <v>37788.138625555555</v>
      </c>
      <c r="AI296" s="75">
        <v>37747.927523725986</v>
      </c>
      <c r="AJ296" s="75">
        <v>37625.471446315794</v>
      </c>
      <c r="AK296" s="75">
        <v>37475.036142248216</v>
      </c>
      <c r="AL296" s="75">
        <v>37344.819745847955</v>
      </c>
      <c r="AM296" s="75">
        <v>1000</v>
      </c>
      <c r="AN296" s="75">
        <v>1000</v>
      </c>
      <c r="AO296" s="75">
        <v>1000</v>
      </c>
      <c r="AP296" s="75">
        <v>1000</v>
      </c>
      <c r="AQ296" s="75">
        <v>1000</v>
      </c>
      <c r="AR296" s="75">
        <v>90</v>
      </c>
      <c r="AS296" s="75">
        <v>95</v>
      </c>
      <c r="AT296" s="75">
        <v>95</v>
      </c>
      <c r="AU296" s="75">
        <v>95</v>
      </c>
      <c r="AV296" s="75">
        <v>95</v>
      </c>
      <c r="AW296" s="76">
        <v>340093.24763</v>
      </c>
      <c r="AX296" s="76">
        <v>358605.31147539685</v>
      </c>
      <c r="AY296" s="76">
        <v>357441.97874000005</v>
      </c>
      <c r="AZ296" s="76">
        <v>356012.84335135808</v>
      </c>
      <c r="BA296" s="76">
        <v>354775.78758555558</v>
      </c>
      <c r="BB296" s="75">
        <v>377881.38625555555</v>
      </c>
      <c r="BC296" s="75">
        <v>377479.27523725986</v>
      </c>
      <c r="BD296" s="75">
        <v>376254.71446315793</v>
      </c>
      <c r="BE296" s="75">
        <v>374750.36142248218</v>
      </c>
      <c r="BF296" s="75">
        <v>373448.19745847955</v>
      </c>
      <c r="BG296" s="20" t="s">
        <v>1260</v>
      </c>
      <c r="BH296" s="29">
        <v>11.523430669768448</v>
      </c>
      <c r="BI296" s="29">
        <v>11.523430669768448</v>
      </c>
      <c r="BJ296" s="29">
        <v>11.523430669768448</v>
      </c>
      <c r="BK296" s="29">
        <v>11.523430669768448</v>
      </c>
      <c r="BL296" s="29"/>
      <c r="BM296" s="20"/>
      <c r="BN296" s="60">
        <v>11.523430669768448</v>
      </c>
      <c r="BO296" s="20"/>
      <c r="BP296" s="20">
        <v>0</v>
      </c>
      <c r="BQ296" s="20">
        <v>0</v>
      </c>
      <c r="BR296" s="20">
        <v>0</v>
      </c>
      <c r="BS296" s="20">
        <v>0</v>
      </c>
      <c r="BT296" s="20">
        <v>0</v>
      </c>
      <c r="BU296" s="20">
        <v>0</v>
      </c>
      <c r="BV296" s="20">
        <v>0</v>
      </c>
      <c r="BW296" s="20">
        <v>0</v>
      </c>
      <c r="BX296" s="20">
        <v>0</v>
      </c>
      <c r="BY296" s="20">
        <v>0.3</v>
      </c>
      <c r="BZ296" s="20">
        <v>0</v>
      </c>
      <c r="CA296" s="20" t="s">
        <v>118</v>
      </c>
      <c r="CB296" s="20">
        <v>0</v>
      </c>
      <c r="CC296" s="20">
        <v>0</v>
      </c>
      <c r="CD296" s="20">
        <v>0</v>
      </c>
      <c r="CE296" s="20">
        <v>0</v>
      </c>
      <c r="CF296" s="20">
        <v>0</v>
      </c>
      <c r="CG296" s="20">
        <v>0</v>
      </c>
      <c r="CH296" s="20">
        <v>0</v>
      </c>
      <c r="CI296" s="20">
        <v>0</v>
      </c>
      <c r="CJ296" s="20">
        <v>0</v>
      </c>
      <c r="CK296" s="20"/>
      <c r="CL296" s="1">
        <v>1865.9164246418568</v>
      </c>
      <c r="CM296">
        <v>4.9378362960168813E-3</v>
      </c>
      <c r="CN296">
        <v>375501.46094365983</v>
      </c>
      <c r="CO296" s="1">
        <v>0.99370192499959176</v>
      </c>
      <c r="CP296" s="1">
        <v>1.0722043770745595</v>
      </c>
      <c r="CQ296">
        <v>217.1405273073666</v>
      </c>
      <c r="CR296" t="s">
        <v>1261</v>
      </c>
      <c r="CS296" s="33" t="s">
        <v>1537</v>
      </c>
    </row>
    <row r="297" spans="1:97">
      <c r="A297" s="20" t="s">
        <v>102</v>
      </c>
      <c r="B297" s="20" t="s">
        <v>123</v>
      </c>
      <c r="C297" s="20" t="s">
        <v>102</v>
      </c>
      <c r="D297" s="20">
        <v>0</v>
      </c>
      <c r="E297" s="21" t="s">
        <v>450</v>
      </c>
      <c r="F297" s="22" t="s">
        <v>1267</v>
      </c>
      <c r="G297" s="23" t="s">
        <v>1268</v>
      </c>
      <c r="H297" s="20" t="s">
        <v>118</v>
      </c>
      <c r="I297" s="20" t="s">
        <v>118</v>
      </c>
      <c r="J297" s="20" t="s">
        <v>118</v>
      </c>
      <c r="K297" s="20" t="s">
        <v>118</v>
      </c>
      <c r="L297" s="20" t="s">
        <v>118</v>
      </c>
      <c r="M297" s="20" t="s">
        <v>118</v>
      </c>
      <c r="N297" s="24" t="s">
        <v>118</v>
      </c>
      <c r="O297" s="70" t="s">
        <v>118</v>
      </c>
      <c r="P297" s="24"/>
      <c r="Q297" s="24" t="s">
        <v>118</v>
      </c>
      <c r="R297" s="70" t="s">
        <v>118</v>
      </c>
      <c r="S297" s="33">
        <v>0</v>
      </c>
      <c r="T297" s="33">
        <v>0</v>
      </c>
      <c r="U297" s="33">
        <v>0</v>
      </c>
      <c r="V297" s="33" t="e">
        <v>#VALUE!</v>
      </c>
      <c r="W297" s="33"/>
      <c r="X297" s="24"/>
      <c r="Y297" s="20" t="s">
        <v>118</v>
      </c>
      <c r="Z297" s="20" t="s">
        <v>118</v>
      </c>
      <c r="AA297" s="20" t="s">
        <v>118</v>
      </c>
      <c r="AB297" s="20" t="s">
        <v>118</v>
      </c>
      <c r="AC297" s="20" t="s">
        <v>118</v>
      </c>
      <c r="AD297" s="20" t="s">
        <v>1269</v>
      </c>
      <c r="AE297" s="20" t="s">
        <v>115</v>
      </c>
      <c r="AF297" s="20" t="s">
        <v>116</v>
      </c>
      <c r="AG297" s="20" t="s">
        <v>510</v>
      </c>
      <c r="AH297" s="25">
        <v>25520</v>
      </c>
      <c r="AI297" s="25">
        <v>25520</v>
      </c>
      <c r="AJ297" s="25">
        <v>25520</v>
      </c>
      <c r="AK297" s="25">
        <v>25520</v>
      </c>
      <c r="AL297" s="25">
        <v>25520</v>
      </c>
      <c r="AM297" s="25">
        <v>1000</v>
      </c>
      <c r="AN297" s="25">
        <v>1000</v>
      </c>
      <c r="AO297" s="25">
        <v>1000</v>
      </c>
      <c r="AP297" s="25">
        <v>1000</v>
      </c>
      <c r="AQ297" s="25">
        <v>1000</v>
      </c>
      <c r="AR297" s="25">
        <v>45</v>
      </c>
      <c r="AS297" s="25">
        <v>63</v>
      </c>
      <c r="AT297" s="25">
        <v>72</v>
      </c>
      <c r="AU297" s="25">
        <v>81</v>
      </c>
      <c r="AV297" s="25">
        <v>90</v>
      </c>
      <c r="AW297" s="25">
        <v>114840</v>
      </c>
      <c r="AX297" s="25">
        <v>160776</v>
      </c>
      <c r="AY297" s="25">
        <v>183744</v>
      </c>
      <c r="AZ297" s="25">
        <v>206712</v>
      </c>
      <c r="BA297" s="25">
        <v>229680</v>
      </c>
      <c r="BB297" s="25">
        <v>255200</v>
      </c>
      <c r="BC297" s="25">
        <v>255200</v>
      </c>
      <c r="BD297" s="25">
        <v>255200</v>
      </c>
      <c r="BE297" s="25">
        <v>255199.99999999997</v>
      </c>
      <c r="BF297" s="25">
        <v>255200</v>
      </c>
      <c r="BG297" s="20"/>
      <c r="BH297" s="26">
        <v>1.9646177775373295</v>
      </c>
      <c r="BI297" s="26">
        <v>1.9646177775373295</v>
      </c>
      <c r="BJ297" s="26">
        <v>1.9646177775373295</v>
      </c>
      <c r="BK297" s="26">
        <v>1.9646177775373295</v>
      </c>
      <c r="BL297" s="26"/>
      <c r="BM297" s="20"/>
      <c r="BN297" s="60">
        <v>1.9646177775373295</v>
      </c>
      <c r="BO297" s="20"/>
      <c r="BP297" s="20">
        <v>0</v>
      </c>
      <c r="BQ297" s="20">
        <v>0</v>
      </c>
      <c r="BR297" s="20">
        <v>0</v>
      </c>
      <c r="BS297" s="20">
        <v>0</v>
      </c>
      <c r="BT297" s="20">
        <v>0</v>
      </c>
      <c r="BU297" s="20">
        <v>0</v>
      </c>
      <c r="BV297" s="20">
        <v>0</v>
      </c>
      <c r="BW297" s="20">
        <v>0</v>
      </c>
      <c r="BX297" s="20">
        <v>0</v>
      </c>
      <c r="BY297" s="20">
        <v>0.3</v>
      </c>
      <c r="BZ297" s="20">
        <v>0</v>
      </c>
      <c r="CA297" s="20" t="s">
        <v>118</v>
      </c>
      <c r="CB297" s="20">
        <v>0</v>
      </c>
      <c r="CC297" s="20">
        <v>0</v>
      </c>
      <c r="CD297" s="20">
        <v>0</v>
      </c>
      <c r="CE297" s="20">
        <v>0</v>
      </c>
      <c r="CF297" s="20">
        <v>0</v>
      </c>
      <c r="CG297" s="20">
        <v>0</v>
      </c>
      <c r="CH297" s="20">
        <v>0</v>
      </c>
      <c r="CI297" s="20">
        <v>0</v>
      </c>
      <c r="CJ297" s="20">
        <v>0</v>
      </c>
      <c r="CK297" s="20"/>
      <c r="CL297" s="1" t="e">
        <v>#VALUE!</v>
      </c>
      <c r="CM297" t="e">
        <v>#VALUE!</v>
      </c>
      <c r="CN297" t="e">
        <v>#VALUE!</v>
      </c>
      <c r="CO297" s="1" t="e">
        <v>#VALUE!</v>
      </c>
      <c r="CP297" s="1" t="e">
        <v>#VALUE!</v>
      </c>
      <c r="CQ297" t="e">
        <v>#VALUE!</v>
      </c>
      <c r="CS297" s="33" t="s">
        <v>1537</v>
      </c>
    </row>
    <row r="298" spans="1:97">
      <c r="A298" s="20" t="s">
        <v>102</v>
      </c>
      <c r="B298" s="20" t="s">
        <v>123</v>
      </c>
      <c r="C298" s="20" t="s">
        <v>102</v>
      </c>
      <c r="D298" s="20" t="s">
        <v>1270</v>
      </c>
      <c r="E298" s="21" t="s">
        <v>450</v>
      </c>
      <c r="F298" s="22" t="s">
        <v>1271</v>
      </c>
      <c r="G298" s="23" t="s">
        <v>1272</v>
      </c>
      <c r="H298" s="20" t="s">
        <v>118</v>
      </c>
      <c r="I298" s="20" t="s">
        <v>118</v>
      </c>
      <c r="J298" s="20" t="s">
        <v>118</v>
      </c>
      <c r="K298" s="20" t="s">
        <v>118</v>
      </c>
      <c r="L298" s="20" t="s">
        <v>118</v>
      </c>
      <c r="M298" s="20" t="s">
        <v>118</v>
      </c>
      <c r="N298" s="24" t="s">
        <v>118</v>
      </c>
      <c r="O298" s="70" t="s">
        <v>118</v>
      </c>
      <c r="P298" s="24"/>
      <c r="Q298" s="24" t="s">
        <v>118</v>
      </c>
      <c r="R298" s="70" t="s">
        <v>118</v>
      </c>
      <c r="S298" s="33">
        <v>0</v>
      </c>
      <c r="T298" s="33">
        <v>0</v>
      </c>
      <c r="U298" s="33">
        <v>0</v>
      </c>
      <c r="V298" s="33" t="e">
        <v>#VALUE!</v>
      </c>
      <c r="W298" s="33"/>
      <c r="X298" s="24"/>
      <c r="Y298" s="20" t="s">
        <v>118</v>
      </c>
      <c r="Z298" s="20" t="s">
        <v>118</v>
      </c>
      <c r="AA298" s="20" t="s">
        <v>118</v>
      </c>
      <c r="AB298" s="20" t="s">
        <v>118</v>
      </c>
      <c r="AC298" s="20" t="s">
        <v>118</v>
      </c>
      <c r="AD298" s="20">
        <v>0</v>
      </c>
      <c r="AE298" s="20">
        <v>0</v>
      </c>
      <c r="AF298" s="20" t="s">
        <v>111</v>
      </c>
      <c r="AG298" s="20" t="s">
        <v>510</v>
      </c>
      <c r="AH298" s="25" t="s">
        <v>118</v>
      </c>
      <c r="AI298" s="25" t="s">
        <v>118</v>
      </c>
      <c r="AJ298" s="25" t="s">
        <v>118</v>
      </c>
      <c r="AK298" s="25" t="s">
        <v>118</v>
      </c>
      <c r="AL298" s="25" t="s">
        <v>118</v>
      </c>
      <c r="AM298" s="25" t="s">
        <v>118</v>
      </c>
      <c r="AN298" s="25" t="s">
        <v>118</v>
      </c>
      <c r="AO298" s="25" t="s">
        <v>118</v>
      </c>
      <c r="AP298" s="25" t="s">
        <v>118</v>
      </c>
      <c r="AQ298" s="25" t="s">
        <v>118</v>
      </c>
      <c r="AR298" s="25" t="s">
        <v>118</v>
      </c>
      <c r="AS298" s="25" t="s">
        <v>118</v>
      </c>
      <c r="AT298" s="25" t="s">
        <v>118</v>
      </c>
      <c r="AU298" s="25" t="s">
        <v>118</v>
      </c>
      <c r="AV298" s="25" t="s">
        <v>118</v>
      </c>
      <c r="AW298" s="25" t="s">
        <v>118</v>
      </c>
      <c r="AX298" s="25" t="s">
        <v>118</v>
      </c>
      <c r="AY298" s="25" t="s">
        <v>118</v>
      </c>
      <c r="AZ298" s="25" t="s">
        <v>118</v>
      </c>
      <c r="BA298" s="25" t="s">
        <v>118</v>
      </c>
      <c r="BB298" s="25" t="s">
        <v>118</v>
      </c>
      <c r="BC298" s="25" t="s">
        <v>118</v>
      </c>
      <c r="BD298" s="25" t="s">
        <v>118</v>
      </c>
      <c r="BE298" s="25" t="s">
        <v>118</v>
      </c>
      <c r="BF298" s="25" t="s">
        <v>118</v>
      </c>
      <c r="BG298" s="20"/>
      <c r="BH298" s="26" t="s">
        <v>118</v>
      </c>
      <c r="BI298" s="26" t="s">
        <v>118</v>
      </c>
      <c r="BJ298" s="26" t="s">
        <v>118</v>
      </c>
      <c r="BK298" s="26" t="s">
        <v>118</v>
      </c>
      <c r="BL298" s="26"/>
      <c r="BM298" s="20"/>
      <c r="BN298" s="60">
        <v>0</v>
      </c>
      <c r="BO298" s="20"/>
      <c r="BP298" s="20">
        <v>0</v>
      </c>
      <c r="BQ298" s="20">
        <v>0</v>
      </c>
      <c r="BR298" s="20">
        <v>0</v>
      </c>
      <c r="BS298" s="20">
        <v>0</v>
      </c>
      <c r="BT298" s="20">
        <v>0</v>
      </c>
      <c r="BU298" s="20">
        <v>0</v>
      </c>
      <c r="BV298" s="20">
        <v>0</v>
      </c>
      <c r="BW298" s="20">
        <v>0</v>
      </c>
      <c r="BX298" s="20">
        <v>0</v>
      </c>
      <c r="BY298" s="20">
        <v>0.3</v>
      </c>
      <c r="BZ298" s="20">
        <v>0</v>
      </c>
      <c r="CA298" s="20" t="s">
        <v>118</v>
      </c>
      <c r="CB298" s="20">
        <v>0</v>
      </c>
      <c r="CC298" s="20">
        <v>0</v>
      </c>
      <c r="CD298" s="20">
        <v>0</v>
      </c>
      <c r="CE298" s="20">
        <v>0</v>
      </c>
      <c r="CF298" s="20">
        <v>0</v>
      </c>
      <c r="CG298" s="20">
        <v>0</v>
      </c>
      <c r="CH298" s="20">
        <v>0</v>
      </c>
      <c r="CI298" s="20">
        <v>0</v>
      </c>
      <c r="CJ298" s="20">
        <v>0</v>
      </c>
      <c r="CK298" s="20"/>
      <c r="CL298" s="1" t="e">
        <v>#VALUE!</v>
      </c>
      <c r="CM298" t="e">
        <v>#VALUE!</v>
      </c>
      <c r="CN298" t="e">
        <v>#VALUE!</v>
      </c>
      <c r="CO298" s="1" t="e">
        <v>#VALUE!</v>
      </c>
      <c r="CP298" s="1" t="e">
        <v>#VALUE!</v>
      </c>
      <c r="CQ298" t="e">
        <v>#VALUE!</v>
      </c>
      <c r="CS298" s="33" t="s">
        <v>1537</v>
      </c>
    </row>
    <row r="299" spans="1:97">
      <c r="A299" s="20" t="s">
        <v>102</v>
      </c>
      <c r="B299" s="20" t="s">
        <v>102</v>
      </c>
      <c r="C299" s="20" t="s">
        <v>102</v>
      </c>
      <c r="D299" s="20">
        <v>0</v>
      </c>
      <c r="E299" s="21" t="s">
        <v>256</v>
      </c>
      <c r="F299" s="22" t="s">
        <v>1273</v>
      </c>
      <c r="G299" s="23" t="s">
        <v>1274</v>
      </c>
      <c r="H299" s="20" t="s">
        <v>407</v>
      </c>
      <c r="I299" s="20" t="s">
        <v>144</v>
      </c>
      <c r="J299" s="20" t="s">
        <v>145</v>
      </c>
      <c r="K299" s="20" t="s">
        <v>259</v>
      </c>
      <c r="L299" s="20" t="s">
        <v>1610</v>
      </c>
      <c r="M299" s="20" t="s">
        <v>260</v>
      </c>
      <c r="N299" s="20">
        <v>3200000</v>
      </c>
      <c r="O299" s="33">
        <v>5.6630828495748044E-3</v>
      </c>
      <c r="P299" s="20" t="s">
        <v>138</v>
      </c>
      <c r="Q299" s="20">
        <v>6434000000</v>
      </c>
      <c r="R299" s="33">
        <v>11.386335954426341</v>
      </c>
      <c r="S299" s="33" t="e">
        <v>#N/A</v>
      </c>
      <c r="T299" s="33" t="e">
        <v>#N/A</v>
      </c>
      <c r="U299" s="33" t="e">
        <v>#N/A</v>
      </c>
      <c r="V299" s="33" t="e">
        <v>#N/A</v>
      </c>
      <c r="W299" s="33"/>
      <c r="X299" s="20" t="s">
        <v>138</v>
      </c>
      <c r="Y299" s="20">
        <v>1100</v>
      </c>
      <c r="Z299" s="20" t="s">
        <v>139</v>
      </c>
      <c r="AA299" s="20" t="s">
        <v>261</v>
      </c>
      <c r="AB299" s="20">
        <v>2010.63</v>
      </c>
      <c r="AC299" s="20">
        <v>2010</v>
      </c>
      <c r="AD299" s="20" t="s">
        <v>1275</v>
      </c>
      <c r="AE299" s="20" t="s">
        <v>115</v>
      </c>
      <c r="AF299" s="20" t="s">
        <v>116</v>
      </c>
      <c r="AG299" s="33" t="s">
        <v>1276</v>
      </c>
      <c r="AH299" s="30">
        <v>425461.01426736382</v>
      </c>
      <c r="AI299" s="30">
        <v>431533.30830322439</v>
      </c>
      <c r="AJ299" s="30">
        <v>437898.77918575163</v>
      </c>
      <c r="AK299" s="30">
        <v>444543.34594418301</v>
      </c>
      <c r="AL299" s="30">
        <v>451433.17877220042</v>
      </c>
      <c r="AM299" s="25">
        <v>100</v>
      </c>
      <c r="AN299" s="25">
        <v>100</v>
      </c>
      <c r="AO299" s="25">
        <v>100</v>
      </c>
      <c r="AP299" s="25">
        <v>100</v>
      </c>
      <c r="AQ299" s="25">
        <v>100</v>
      </c>
      <c r="AR299" s="25">
        <v>81</v>
      </c>
      <c r="AS299" s="25">
        <v>81</v>
      </c>
      <c r="AT299" s="25">
        <v>81</v>
      </c>
      <c r="AU299" s="25">
        <v>81</v>
      </c>
      <c r="AV299" s="25">
        <v>81</v>
      </c>
      <c r="AW299" s="30">
        <v>344623.42155656469</v>
      </c>
      <c r="AX299" s="30">
        <v>349541.9797256118</v>
      </c>
      <c r="AY299" s="30">
        <v>354698.01114045887</v>
      </c>
      <c r="AZ299" s="30">
        <v>360080.11021478823</v>
      </c>
      <c r="BA299" s="30">
        <v>365660.8748054824</v>
      </c>
      <c r="BB299" s="30">
        <v>425461.01426736382</v>
      </c>
      <c r="BC299" s="30">
        <v>431533.30830322439</v>
      </c>
      <c r="BD299" s="30">
        <v>437898.77918575163</v>
      </c>
      <c r="BE299" s="30">
        <v>444543.34594418301</v>
      </c>
      <c r="BF299" s="30">
        <v>451433.17877220042</v>
      </c>
      <c r="BG299" s="20" t="s">
        <v>1277</v>
      </c>
      <c r="BH299" s="26"/>
      <c r="BI299" s="26"/>
      <c r="BJ299" s="26"/>
      <c r="BK299" s="26"/>
      <c r="BL299" s="26">
        <v>1066.27</v>
      </c>
      <c r="BM299" s="20" t="s">
        <v>1278</v>
      </c>
      <c r="BN299" s="60">
        <v>1066.27</v>
      </c>
      <c r="BO299" s="20"/>
      <c r="BP299" s="20">
        <v>0</v>
      </c>
      <c r="BQ299" s="20">
        <v>7</v>
      </c>
      <c r="BR299" s="20">
        <v>0</v>
      </c>
      <c r="BS299" s="20">
        <v>0</v>
      </c>
      <c r="BT299" s="20">
        <v>3</v>
      </c>
      <c r="BU299" s="20">
        <v>0</v>
      </c>
      <c r="BV299" s="20">
        <v>0.75</v>
      </c>
      <c r="BW299" s="20">
        <v>0.75</v>
      </c>
      <c r="BX299" s="20">
        <v>0</v>
      </c>
      <c r="BY299" s="20">
        <v>0</v>
      </c>
      <c r="BZ299" s="20">
        <v>0</v>
      </c>
      <c r="CA299" s="20" t="s">
        <v>118</v>
      </c>
      <c r="CB299" s="20">
        <v>0</v>
      </c>
      <c r="CC299" s="20">
        <v>0</v>
      </c>
      <c r="CD299" s="20">
        <v>0</v>
      </c>
      <c r="CE299" s="20">
        <v>0</v>
      </c>
      <c r="CF299" s="20">
        <v>0</v>
      </c>
      <c r="CG299" s="20">
        <v>0</v>
      </c>
      <c r="CH299" s="20">
        <v>0</v>
      </c>
      <c r="CI299" s="20">
        <v>0</v>
      </c>
      <c r="CJ299" s="20">
        <v>0</v>
      </c>
      <c r="CK299" s="20"/>
      <c r="CL299" s="1">
        <v>250702.35588670828</v>
      </c>
      <c r="CM299">
        <v>0.58924871487558783</v>
      </c>
      <c r="CN299">
        <v>504068424.30471283</v>
      </c>
      <c r="CO299" s="1">
        <v>1184.7581973467288</v>
      </c>
      <c r="CP299" s="1">
        <v>652.70283424503737</v>
      </c>
      <c r="CQ299">
        <v>1107.6864790156515</v>
      </c>
      <c r="CS299" s="33" t="s">
        <v>1545</v>
      </c>
    </row>
    <row r="300" spans="1:97">
      <c r="A300" s="20" t="s">
        <v>102</v>
      </c>
      <c r="B300" s="20" t="s">
        <v>102</v>
      </c>
      <c r="C300" s="20" t="s">
        <v>102</v>
      </c>
      <c r="D300" s="20">
        <v>0</v>
      </c>
      <c r="E300" s="21" t="s">
        <v>256</v>
      </c>
      <c r="F300" s="22" t="s">
        <v>1279</v>
      </c>
      <c r="G300" s="23" t="s">
        <v>1280</v>
      </c>
      <c r="H300" s="20" t="s">
        <v>407</v>
      </c>
      <c r="I300" s="20" t="s">
        <v>144</v>
      </c>
      <c r="J300" s="20" t="s">
        <v>145</v>
      </c>
      <c r="K300" s="20" t="s">
        <v>259</v>
      </c>
      <c r="L300" s="20" t="s">
        <v>1611</v>
      </c>
      <c r="M300" s="20" t="s">
        <v>260</v>
      </c>
      <c r="N300" s="20">
        <v>3500000</v>
      </c>
      <c r="O300" s="33">
        <v>6.1939968667224423E-3</v>
      </c>
      <c r="P300" s="20" t="s">
        <v>138</v>
      </c>
      <c r="Q300" s="20">
        <v>6945000000</v>
      </c>
      <c r="R300" s="33">
        <v>12.290659496967818</v>
      </c>
      <c r="S300" s="33" t="e">
        <v>#N/A</v>
      </c>
      <c r="T300" s="33" t="e">
        <v>#N/A</v>
      </c>
      <c r="U300" s="33" t="e">
        <v>#N/A</v>
      </c>
      <c r="V300" s="33" t="e">
        <v>#N/A</v>
      </c>
      <c r="W300" s="33"/>
      <c r="X300" s="20" t="s">
        <v>138</v>
      </c>
      <c r="Y300" s="20">
        <v>1100</v>
      </c>
      <c r="Z300" s="20" t="s">
        <v>139</v>
      </c>
      <c r="AA300" s="20" t="s">
        <v>261</v>
      </c>
      <c r="AB300" s="20">
        <v>1984.29</v>
      </c>
      <c r="AC300" s="20">
        <v>1977</v>
      </c>
      <c r="AD300" s="20" t="s">
        <v>1275</v>
      </c>
      <c r="AE300" s="20" t="s">
        <v>115</v>
      </c>
      <c r="AF300" s="20" t="s">
        <v>116</v>
      </c>
      <c r="AG300" s="33" t="s">
        <v>1276</v>
      </c>
      <c r="AH300" s="30">
        <v>425461.01426736382</v>
      </c>
      <c r="AI300" s="30">
        <v>431533.30830322439</v>
      </c>
      <c r="AJ300" s="30">
        <v>437898.77918575163</v>
      </c>
      <c r="AK300" s="30">
        <v>444543.34594418301</v>
      </c>
      <c r="AL300" s="30">
        <v>451433.17877220042</v>
      </c>
      <c r="AM300" s="25">
        <v>100</v>
      </c>
      <c r="AN300" s="25">
        <v>100</v>
      </c>
      <c r="AO300" s="25">
        <v>100</v>
      </c>
      <c r="AP300" s="25">
        <v>100</v>
      </c>
      <c r="AQ300" s="25">
        <v>100</v>
      </c>
      <c r="AR300" s="25">
        <v>85</v>
      </c>
      <c r="AS300" s="25">
        <v>85</v>
      </c>
      <c r="AT300" s="25">
        <v>85</v>
      </c>
      <c r="AU300" s="25">
        <v>85</v>
      </c>
      <c r="AV300" s="25">
        <v>85</v>
      </c>
      <c r="AW300" s="30">
        <v>361641.86212725926</v>
      </c>
      <c r="AX300" s="30">
        <v>366803.3120577407</v>
      </c>
      <c r="AY300" s="30">
        <v>372213.9623078889</v>
      </c>
      <c r="AZ300" s="30">
        <v>377861.84405255556</v>
      </c>
      <c r="BA300" s="30">
        <v>383718.20195637032</v>
      </c>
      <c r="BB300" s="30">
        <v>425461.01426736382</v>
      </c>
      <c r="BC300" s="30">
        <v>431533.30830322439</v>
      </c>
      <c r="BD300" s="30">
        <v>437898.77918575163</v>
      </c>
      <c r="BE300" s="30">
        <v>444543.34594418301</v>
      </c>
      <c r="BF300" s="30">
        <v>451433.17877220042</v>
      </c>
      <c r="BG300" s="20" t="s">
        <v>1277</v>
      </c>
      <c r="BH300" s="26"/>
      <c r="BI300" s="26"/>
      <c r="BJ300" s="26"/>
      <c r="BK300" s="26"/>
      <c r="BL300" s="26">
        <v>1574.27</v>
      </c>
      <c r="BM300" s="20" t="s">
        <v>1281</v>
      </c>
      <c r="BN300" s="60">
        <v>1574.27</v>
      </c>
      <c r="BO300" s="20"/>
      <c r="BP300" s="20">
        <v>4.5</v>
      </c>
      <c r="BQ300" s="20">
        <v>7.5</v>
      </c>
      <c r="BR300" s="20">
        <v>0</v>
      </c>
      <c r="BS300" s="20">
        <v>0</v>
      </c>
      <c r="BT300" s="20">
        <v>6</v>
      </c>
      <c r="BU300" s="20">
        <v>0</v>
      </c>
      <c r="BV300" s="20">
        <v>0.75</v>
      </c>
      <c r="BW300" s="20">
        <v>0.75</v>
      </c>
      <c r="BX300" s="20">
        <v>0</v>
      </c>
      <c r="BY300" s="20">
        <v>0</v>
      </c>
      <c r="BZ300" s="20">
        <v>0</v>
      </c>
      <c r="CA300" s="20" t="s">
        <v>118</v>
      </c>
      <c r="CB300" s="20">
        <v>0</v>
      </c>
      <c r="CC300" s="20">
        <v>0</v>
      </c>
      <c r="CD300" s="20">
        <v>0</v>
      </c>
      <c r="CE300" s="20">
        <v>0</v>
      </c>
      <c r="CF300" s="20">
        <v>0</v>
      </c>
      <c r="CG300" s="20">
        <v>0</v>
      </c>
      <c r="CH300" s="20">
        <v>0</v>
      </c>
      <c r="CI300" s="20">
        <v>0</v>
      </c>
      <c r="CJ300" s="20">
        <v>0</v>
      </c>
      <c r="CK300" s="20"/>
      <c r="CL300" s="1">
        <v>274205.70175108715</v>
      </c>
      <c r="CM300">
        <v>0.64449078189517417</v>
      </c>
      <c r="CN300">
        <v>544102456.76037157</v>
      </c>
      <c r="CO300" s="1">
        <v>1278.8538515034243</v>
      </c>
      <c r="CP300" s="1">
        <v>704.54168228656897</v>
      </c>
      <c r="CQ300">
        <v>1093.1757320326763</v>
      </c>
      <c r="CS300" s="33" t="s">
        <v>1545</v>
      </c>
    </row>
    <row r="301" spans="1:97">
      <c r="A301" s="20" t="s">
        <v>102</v>
      </c>
      <c r="B301" s="20" t="s">
        <v>123</v>
      </c>
      <c r="C301" s="20" t="s">
        <v>102</v>
      </c>
      <c r="D301" s="20">
        <v>0</v>
      </c>
      <c r="E301" s="21" t="s">
        <v>1055</v>
      </c>
      <c r="F301" s="22" t="s">
        <v>1282</v>
      </c>
      <c r="G301" s="23" t="s">
        <v>1283</v>
      </c>
      <c r="H301" s="20" t="s">
        <v>164</v>
      </c>
      <c r="I301" s="20" t="s">
        <v>266</v>
      </c>
      <c r="J301" s="20" t="s">
        <v>267</v>
      </c>
      <c r="K301" s="20" t="s">
        <v>268</v>
      </c>
      <c r="L301" s="20" t="s">
        <v>1284</v>
      </c>
      <c r="M301" s="20" t="s">
        <v>111</v>
      </c>
      <c r="N301" s="20">
        <v>0</v>
      </c>
      <c r="O301" s="33">
        <v>0</v>
      </c>
      <c r="P301" s="20"/>
      <c r="Q301" s="20">
        <v>0</v>
      </c>
      <c r="R301" s="33">
        <v>0</v>
      </c>
      <c r="S301" s="33">
        <v>0</v>
      </c>
      <c r="T301" s="33">
        <v>0</v>
      </c>
      <c r="U301" s="33">
        <v>0</v>
      </c>
      <c r="V301" s="33" t="b">
        <v>0</v>
      </c>
      <c r="W301" s="33"/>
      <c r="X301" s="20"/>
      <c r="Y301" s="20" t="s">
        <v>168</v>
      </c>
      <c r="Z301" s="20" t="s">
        <v>270</v>
      </c>
      <c r="AA301" s="20" t="s">
        <v>148</v>
      </c>
      <c r="AB301" s="20">
        <v>0</v>
      </c>
      <c r="AC301" s="20">
        <v>0</v>
      </c>
      <c r="AD301" s="20">
        <v>0</v>
      </c>
      <c r="AE301" s="20">
        <v>0</v>
      </c>
      <c r="AF301" s="20" t="s">
        <v>122</v>
      </c>
      <c r="AG301" s="20" t="s">
        <v>1059</v>
      </c>
      <c r="AH301" s="25">
        <v>8305796.6101694917</v>
      </c>
      <c r="AI301" s="25">
        <v>8473111.8644067794</v>
      </c>
      <c r="AJ301" s="25">
        <v>8638559.3220338989</v>
      </c>
      <c r="AK301" s="25">
        <v>8800566.1016949154</v>
      </c>
      <c r="AL301" s="25">
        <v>8956477.9661016949</v>
      </c>
      <c r="AM301" s="25">
        <v>6.9667999999999994E-2</v>
      </c>
      <c r="AN301" s="25">
        <v>6.9667999999999994E-2</v>
      </c>
      <c r="AO301" s="25">
        <v>6.9667999999999994E-2</v>
      </c>
      <c r="AP301" s="25">
        <v>6.9667999999999994E-2</v>
      </c>
      <c r="AQ301" s="25">
        <v>6.9667999999999994E-2</v>
      </c>
      <c r="AR301" s="25">
        <v>83.566670000000002</v>
      </c>
      <c r="AS301" s="25">
        <v>83.566670000000002</v>
      </c>
      <c r="AT301" s="25">
        <v>83.566670000000002</v>
      </c>
      <c r="AU301" s="25">
        <v>83.566670000000002</v>
      </c>
      <c r="AV301" s="25">
        <v>83.566670000000002</v>
      </c>
      <c r="AW301" s="25">
        <v>4835.5706370856833</v>
      </c>
      <c r="AX301" s="25">
        <v>4932.9802858526355</v>
      </c>
      <c r="AY301" s="25">
        <v>5029.3025178589705</v>
      </c>
      <c r="AZ301" s="25">
        <v>5123.6216137273241</v>
      </c>
      <c r="BA301" s="25">
        <v>5214.3922970083977</v>
      </c>
      <c r="BB301" s="25">
        <v>5786.4823823728811</v>
      </c>
      <c r="BC301" s="25">
        <v>5903.0475736949147</v>
      </c>
      <c r="BD301" s="25">
        <v>6018.3115084745768</v>
      </c>
      <c r="BE301" s="25">
        <v>6131.178391728813</v>
      </c>
      <c r="BF301" s="25">
        <v>6239.7990694237287</v>
      </c>
      <c r="BG301" s="20"/>
      <c r="BH301" s="26">
        <v>21.939926329204404</v>
      </c>
      <c r="BI301" s="26">
        <v>21.939926329204404</v>
      </c>
      <c r="BJ301" s="26">
        <v>21.939926329204404</v>
      </c>
      <c r="BK301" s="26">
        <v>21.939926329204404</v>
      </c>
      <c r="BL301" s="26"/>
      <c r="BM301" s="20"/>
      <c r="BN301" s="60">
        <v>21.939926329204404</v>
      </c>
      <c r="BO301" s="20"/>
      <c r="BP301" s="20">
        <v>5</v>
      </c>
      <c r="BQ301" s="20">
        <v>7</v>
      </c>
      <c r="BR301" s="20">
        <v>0</v>
      </c>
      <c r="BS301" s="20">
        <v>12</v>
      </c>
      <c r="BT301" s="20">
        <v>28</v>
      </c>
      <c r="BU301" s="20">
        <v>2</v>
      </c>
      <c r="BV301" s="20">
        <v>0</v>
      </c>
      <c r="BW301" s="20">
        <v>0</v>
      </c>
      <c r="BX301" s="20">
        <v>0</v>
      </c>
      <c r="BY301" s="20">
        <v>0</v>
      </c>
      <c r="BZ301" s="20">
        <v>0</v>
      </c>
      <c r="CA301" s="20" t="s">
        <v>118</v>
      </c>
      <c r="CB301" s="20">
        <v>0</v>
      </c>
      <c r="CC301" s="20">
        <v>0</v>
      </c>
      <c r="CD301" s="20">
        <v>0</v>
      </c>
      <c r="CE301" s="20">
        <v>0</v>
      </c>
      <c r="CF301" s="20">
        <v>0</v>
      </c>
      <c r="CG301" s="20">
        <v>0</v>
      </c>
      <c r="CH301" s="20">
        <v>0</v>
      </c>
      <c r="CI301" s="20">
        <v>0</v>
      </c>
      <c r="CJ301" s="20">
        <v>0</v>
      </c>
      <c r="CK301" s="20"/>
      <c r="CL301" s="1">
        <v>0</v>
      </c>
      <c r="CM301">
        <v>0</v>
      </c>
      <c r="CN301">
        <v>0</v>
      </c>
      <c r="CO301" s="1">
        <v>0</v>
      </c>
      <c r="CP301" s="1" t="e">
        <v>#N/A</v>
      </c>
      <c r="CQ301" t="e">
        <v>#N/A</v>
      </c>
      <c r="CS301" s="33">
        <v>0</v>
      </c>
    </row>
    <row r="302" spans="1:97">
      <c r="A302" s="20" t="s">
        <v>123</v>
      </c>
      <c r="B302" s="20" t="s">
        <v>123</v>
      </c>
      <c r="C302" s="20" t="s">
        <v>102</v>
      </c>
      <c r="D302" s="20">
        <v>0</v>
      </c>
      <c r="E302" s="21" t="s">
        <v>767</v>
      </c>
      <c r="F302" s="22" t="s">
        <v>1285</v>
      </c>
      <c r="G302" s="23" t="s">
        <v>1286</v>
      </c>
      <c r="H302" s="20" t="s">
        <v>118</v>
      </c>
      <c r="I302" s="20" t="s">
        <v>118</v>
      </c>
      <c r="J302" s="20" t="s">
        <v>118</v>
      </c>
      <c r="K302" s="20" t="s">
        <v>118</v>
      </c>
      <c r="L302" s="20" t="s">
        <v>118</v>
      </c>
      <c r="M302" s="20" t="s">
        <v>118</v>
      </c>
      <c r="N302" s="24" t="s">
        <v>118</v>
      </c>
      <c r="O302" s="70" t="s">
        <v>118</v>
      </c>
      <c r="P302" s="24"/>
      <c r="Q302" s="24" t="s">
        <v>118</v>
      </c>
      <c r="R302" s="70" t="s">
        <v>118</v>
      </c>
      <c r="S302" s="33">
        <v>0</v>
      </c>
      <c r="T302" s="33">
        <v>0</v>
      </c>
      <c r="U302" s="33">
        <v>0</v>
      </c>
      <c r="V302" s="33" t="e">
        <v>#VALUE!</v>
      </c>
      <c r="W302" s="33"/>
      <c r="X302" s="24"/>
      <c r="Y302" s="20" t="s">
        <v>118</v>
      </c>
      <c r="Z302" s="20" t="s">
        <v>118</v>
      </c>
      <c r="AA302" s="20" t="s">
        <v>118</v>
      </c>
      <c r="AB302" s="20" t="s">
        <v>118</v>
      </c>
      <c r="AC302" s="20" t="s">
        <v>118</v>
      </c>
      <c r="AD302" s="20">
        <v>0</v>
      </c>
      <c r="AE302" s="20">
        <v>0</v>
      </c>
      <c r="AF302" s="20">
        <v>0</v>
      </c>
      <c r="AG302" s="20" t="s">
        <v>885</v>
      </c>
      <c r="AH302" s="25" t="s">
        <v>118</v>
      </c>
      <c r="AI302" s="25" t="s">
        <v>118</v>
      </c>
      <c r="AJ302" s="25" t="s">
        <v>118</v>
      </c>
      <c r="AK302" s="25" t="s">
        <v>118</v>
      </c>
      <c r="AL302" s="25" t="s">
        <v>118</v>
      </c>
      <c r="AM302" s="25" t="s">
        <v>118</v>
      </c>
      <c r="AN302" s="25" t="s">
        <v>118</v>
      </c>
      <c r="AO302" s="25" t="s">
        <v>118</v>
      </c>
      <c r="AP302" s="25" t="s">
        <v>118</v>
      </c>
      <c r="AQ302" s="25" t="s">
        <v>118</v>
      </c>
      <c r="AR302" s="25" t="s">
        <v>118</v>
      </c>
      <c r="AS302" s="25" t="s">
        <v>118</v>
      </c>
      <c r="AT302" s="25" t="s">
        <v>118</v>
      </c>
      <c r="AU302" s="25" t="s">
        <v>118</v>
      </c>
      <c r="AV302" s="25" t="s">
        <v>118</v>
      </c>
      <c r="AW302" s="25" t="s">
        <v>118</v>
      </c>
      <c r="AX302" s="25" t="s">
        <v>118</v>
      </c>
      <c r="AY302" s="25" t="s">
        <v>118</v>
      </c>
      <c r="AZ302" s="25" t="s">
        <v>118</v>
      </c>
      <c r="BA302" s="25" t="s">
        <v>118</v>
      </c>
      <c r="BB302" s="25" t="s">
        <v>118</v>
      </c>
      <c r="BC302" s="25" t="s">
        <v>118</v>
      </c>
      <c r="BD302" s="25" t="s">
        <v>118</v>
      </c>
      <c r="BE302" s="25" t="s">
        <v>118</v>
      </c>
      <c r="BF302" s="25" t="s">
        <v>118</v>
      </c>
      <c r="BG302" s="20"/>
      <c r="BH302" s="26" t="s">
        <v>118</v>
      </c>
      <c r="BI302" s="26" t="s">
        <v>118</v>
      </c>
      <c r="BJ302" s="26" t="s">
        <v>118</v>
      </c>
      <c r="BK302" s="26" t="s">
        <v>118</v>
      </c>
      <c r="BL302" s="26"/>
      <c r="BM302" s="20"/>
      <c r="BN302" s="60">
        <v>0</v>
      </c>
      <c r="BO302" s="20"/>
      <c r="BP302" s="20">
        <v>0.5</v>
      </c>
      <c r="BQ302" s="20">
        <v>0.5</v>
      </c>
      <c r="BR302" s="20">
        <v>0</v>
      </c>
      <c r="BS302" s="20">
        <v>0.75</v>
      </c>
      <c r="BT302" s="20">
        <v>6</v>
      </c>
      <c r="BU302" s="20">
        <v>0</v>
      </c>
      <c r="BV302" s="20">
        <v>0</v>
      </c>
      <c r="BW302" s="20">
        <v>1.8</v>
      </c>
      <c r="BX302" s="20">
        <v>0</v>
      </c>
      <c r="BY302" s="20">
        <v>0.3</v>
      </c>
      <c r="BZ302" s="20">
        <v>0</v>
      </c>
      <c r="CA302" s="20" t="s">
        <v>118</v>
      </c>
      <c r="CB302" s="20">
        <v>0</v>
      </c>
      <c r="CC302" s="20">
        <v>0</v>
      </c>
      <c r="CD302" s="20">
        <v>0</v>
      </c>
      <c r="CE302" s="20">
        <v>0</v>
      </c>
      <c r="CF302" s="20">
        <v>0</v>
      </c>
      <c r="CG302" s="20">
        <v>0</v>
      </c>
      <c r="CH302" s="20">
        <v>0</v>
      </c>
      <c r="CI302" s="20">
        <v>0</v>
      </c>
      <c r="CJ302" s="20">
        <v>0</v>
      </c>
      <c r="CK302" s="20"/>
      <c r="CL302" s="1" t="e">
        <v>#VALUE!</v>
      </c>
      <c r="CM302" t="e">
        <v>#VALUE!</v>
      </c>
      <c r="CN302" t="e">
        <v>#VALUE!</v>
      </c>
      <c r="CO302" s="1" t="e">
        <v>#VALUE!</v>
      </c>
      <c r="CP302" s="1" t="e">
        <v>#VALUE!</v>
      </c>
      <c r="CQ302" t="e">
        <v>#VALUE!</v>
      </c>
      <c r="CS302" s="33">
        <v>0</v>
      </c>
    </row>
    <row r="303" spans="1:97">
      <c r="A303" s="20" t="s">
        <v>123</v>
      </c>
      <c r="B303" s="20" t="s">
        <v>123</v>
      </c>
      <c r="C303" s="20" t="s">
        <v>102</v>
      </c>
      <c r="D303" s="20">
        <v>0</v>
      </c>
      <c r="E303" s="21" t="s">
        <v>767</v>
      </c>
      <c r="F303" s="22" t="s">
        <v>1287</v>
      </c>
      <c r="G303" s="23" t="s">
        <v>1288</v>
      </c>
      <c r="H303" s="20" t="s">
        <v>118</v>
      </c>
      <c r="I303" s="20" t="s">
        <v>118</v>
      </c>
      <c r="J303" s="20" t="s">
        <v>118</v>
      </c>
      <c r="K303" s="20" t="s">
        <v>118</v>
      </c>
      <c r="L303" s="20" t="s">
        <v>118</v>
      </c>
      <c r="M303" s="20" t="s">
        <v>118</v>
      </c>
      <c r="N303" s="24" t="s">
        <v>118</v>
      </c>
      <c r="O303" s="70" t="s">
        <v>118</v>
      </c>
      <c r="P303" s="24"/>
      <c r="Q303" s="24" t="s">
        <v>118</v>
      </c>
      <c r="R303" s="70" t="s">
        <v>118</v>
      </c>
      <c r="S303" s="33">
        <v>0</v>
      </c>
      <c r="T303" s="33">
        <v>0</v>
      </c>
      <c r="U303" s="33">
        <v>0</v>
      </c>
      <c r="V303" s="33" t="e">
        <v>#VALUE!</v>
      </c>
      <c r="W303" s="33"/>
      <c r="X303" s="24"/>
      <c r="Y303" s="20" t="s">
        <v>118</v>
      </c>
      <c r="Z303" s="20" t="s">
        <v>118</v>
      </c>
      <c r="AA303" s="20" t="s">
        <v>118</v>
      </c>
      <c r="AB303" s="20" t="s">
        <v>118</v>
      </c>
      <c r="AC303" s="20" t="s">
        <v>118</v>
      </c>
      <c r="AD303" s="20">
        <v>0</v>
      </c>
      <c r="AE303" s="20">
        <v>0</v>
      </c>
      <c r="AF303" s="20">
        <v>0</v>
      </c>
      <c r="AG303" s="20" t="s">
        <v>885</v>
      </c>
      <c r="AH303" s="25" t="s">
        <v>118</v>
      </c>
      <c r="AI303" s="25" t="s">
        <v>118</v>
      </c>
      <c r="AJ303" s="25" t="s">
        <v>118</v>
      </c>
      <c r="AK303" s="25" t="s">
        <v>118</v>
      </c>
      <c r="AL303" s="25" t="s">
        <v>118</v>
      </c>
      <c r="AM303" s="25" t="s">
        <v>118</v>
      </c>
      <c r="AN303" s="25" t="s">
        <v>118</v>
      </c>
      <c r="AO303" s="25" t="s">
        <v>118</v>
      </c>
      <c r="AP303" s="25" t="s">
        <v>118</v>
      </c>
      <c r="AQ303" s="25" t="s">
        <v>118</v>
      </c>
      <c r="AR303" s="25" t="s">
        <v>118</v>
      </c>
      <c r="AS303" s="25" t="s">
        <v>118</v>
      </c>
      <c r="AT303" s="25" t="s">
        <v>118</v>
      </c>
      <c r="AU303" s="25" t="s">
        <v>118</v>
      </c>
      <c r="AV303" s="25" t="s">
        <v>118</v>
      </c>
      <c r="AW303" s="25" t="s">
        <v>118</v>
      </c>
      <c r="AX303" s="25" t="s">
        <v>118</v>
      </c>
      <c r="AY303" s="25" t="s">
        <v>118</v>
      </c>
      <c r="AZ303" s="25" t="s">
        <v>118</v>
      </c>
      <c r="BA303" s="25" t="s">
        <v>118</v>
      </c>
      <c r="BB303" s="25" t="s">
        <v>118</v>
      </c>
      <c r="BC303" s="25" t="s">
        <v>118</v>
      </c>
      <c r="BD303" s="25" t="s">
        <v>118</v>
      </c>
      <c r="BE303" s="25" t="s">
        <v>118</v>
      </c>
      <c r="BF303" s="25" t="s">
        <v>118</v>
      </c>
      <c r="BG303" s="20"/>
      <c r="BH303" s="26" t="s">
        <v>118</v>
      </c>
      <c r="BI303" s="26" t="s">
        <v>118</v>
      </c>
      <c r="BJ303" s="26" t="s">
        <v>118</v>
      </c>
      <c r="BK303" s="26" t="s">
        <v>118</v>
      </c>
      <c r="BL303" s="26"/>
      <c r="BM303" s="20"/>
      <c r="BN303" s="60">
        <v>0</v>
      </c>
      <c r="BO303" s="20"/>
      <c r="BP303" s="20">
        <v>0.5</v>
      </c>
      <c r="BQ303" s="20">
        <v>0.5</v>
      </c>
      <c r="BR303" s="20">
        <v>0</v>
      </c>
      <c r="BS303" s="20">
        <v>0.75</v>
      </c>
      <c r="BT303" s="20">
        <v>6</v>
      </c>
      <c r="BU303" s="20">
        <v>0</v>
      </c>
      <c r="BV303" s="20">
        <v>0</v>
      </c>
      <c r="BW303" s="20">
        <v>1.8</v>
      </c>
      <c r="BX303" s="20">
        <v>0</v>
      </c>
      <c r="BY303" s="20">
        <v>0.3</v>
      </c>
      <c r="BZ303" s="20">
        <v>0</v>
      </c>
      <c r="CA303" s="20" t="s">
        <v>118</v>
      </c>
      <c r="CB303" s="20">
        <v>0</v>
      </c>
      <c r="CC303" s="20">
        <v>0</v>
      </c>
      <c r="CD303" s="20">
        <v>0</v>
      </c>
      <c r="CE303" s="20">
        <v>0</v>
      </c>
      <c r="CF303" s="20">
        <v>0</v>
      </c>
      <c r="CG303" s="20">
        <v>0</v>
      </c>
      <c r="CH303" s="20">
        <v>0</v>
      </c>
      <c r="CI303" s="20">
        <v>0</v>
      </c>
      <c r="CJ303" s="20">
        <v>0</v>
      </c>
      <c r="CK303" s="20"/>
      <c r="CL303" s="1" t="e">
        <v>#VALUE!</v>
      </c>
      <c r="CM303" t="e">
        <v>#VALUE!</v>
      </c>
      <c r="CN303" t="e">
        <v>#VALUE!</v>
      </c>
      <c r="CO303" s="1" t="e">
        <v>#VALUE!</v>
      </c>
      <c r="CP303" s="1" t="e">
        <v>#VALUE!</v>
      </c>
      <c r="CQ303" t="e">
        <v>#VALUE!</v>
      </c>
      <c r="CS303" s="33">
        <v>0</v>
      </c>
    </row>
    <row r="304" spans="1:97">
      <c r="A304" s="20" t="s">
        <v>123</v>
      </c>
      <c r="B304" s="20" t="s">
        <v>102</v>
      </c>
      <c r="C304" s="20" t="s">
        <v>102</v>
      </c>
      <c r="D304" s="20">
        <v>0</v>
      </c>
      <c r="E304" s="21" t="s">
        <v>1081</v>
      </c>
      <c r="F304" s="22" t="s">
        <v>1289</v>
      </c>
      <c r="G304" s="23" t="s">
        <v>1290</v>
      </c>
      <c r="H304" s="20" t="s">
        <v>336</v>
      </c>
      <c r="I304" s="20" t="s">
        <v>1291</v>
      </c>
      <c r="J304" s="20" t="s">
        <v>155</v>
      </c>
      <c r="K304" s="20" t="s">
        <v>1292</v>
      </c>
      <c r="L304" s="20" t="s">
        <v>1293</v>
      </c>
      <c r="M304" s="20" t="s">
        <v>111</v>
      </c>
      <c r="N304" s="20">
        <v>0</v>
      </c>
      <c r="O304" s="33">
        <v>0.72</v>
      </c>
      <c r="P304" s="20"/>
      <c r="Q304" s="20">
        <v>0</v>
      </c>
      <c r="R304" s="33">
        <v>10.19</v>
      </c>
      <c r="S304" s="33" t="e">
        <v>#N/A</v>
      </c>
      <c r="T304" s="33" t="e">
        <v>#N/A</v>
      </c>
      <c r="U304" s="33" t="e">
        <v>#N/A</v>
      </c>
      <c r="V304" s="33" t="e">
        <v>#N/A</v>
      </c>
      <c r="W304" s="33"/>
      <c r="X304" s="20"/>
      <c r="Y304" s="20" t="s">
        <v>168</v>
      </c>
      <c r="Z304" s="20" t="s">
        <v>849</v>
      </c>
      <c r="AA304" s="20" t="s">
        <v>170</v>
      </c>
      <c r="AB304" s="20">
        <v>14.152799999999999</v>
      </c>
      <c r="AC304" s="20">
        <v>0</v>
      </c>
      <c r="AD304" s="20">
        <v>0</v>
      </c>
      <c r="AE304" s="20">
        <v>0</v>
      </c>
      <c r="AF304" s="20">
        <v>0</v>
      </c>
      <c r="AG304" s="20" t="e">
        <v>#N/A</v>
      </c>
      <c r="AH304" s="25" t="s">
        <v>118</v>
      </c>
      <c r="AI304" s="25" t="s">
        <v>118</v>
      </c>
      <c r="AJ304" s="25" t="s">
        <v>118</v>
      </c>
      <c r="AK304" s="25" t="s">
        <v>118</v>
      </c>
      <c r="AL304" s="25" t="s">
        <v>118</v>
      </c>
      <c r="AM304" s="25" t="s">
        <v>118</v>
      </c>
      <c r="AN304" s="25" t="s">
        <v>118</v>
      </c>
      <c r="AO304" s="25" t="s">
        <v>118</v>
      </c>
      <c r="AP304" s="25" t="s">
        <v>118</v>
      </c>
      <c r="AQ304" s="25" t="s">
        <v>118</v>
      </c>
      <c r="AR304" s="25" t="s">
        <v>118</v>
      </c>
      <c r="AS304" s="25" t="s">
        <v>118</v>
      </c>
      <c r="AT304" s="25" t="s">
        <v>118</v>
      </c>
      <c r="AU304" s="25" t="s">
        <v>118</v>
      </c>
      <c r="AV304" s="25" t="s">
        <v>118</v>
      </c>
      <c r="AW304" s="25" t="s">
        <v>118</v>
      </c>
      <c r="AX304" s="25" t="s">
        <v>118</v>
      </c>
      <c r="AY304" s="25" t="s">
        <v>118</v>
      </c>
      <c r="AZ304" s="25" t="s">
        <v>118</v>
      </c>
      <c r="BA304" s="25" t="s">
        <v>118</v>
      </c>
      <c r="BB304" s="25" t="s">
        <v>118</v>
      </c>
      <c r="BC304" s="25" t="s">
        <v>118</v>
      </c>
      <c r="BD304" s="25" t="s">
        <v>118</v>
      </c>
      <c r="BE304" s="25" t="s">
        <v>118</v>
      </c>
      <c r="BF304" s="25" t="s">
        <v>118</v>
      </c>
      <c r="BG304" s="20"/>
      <c r="BH304" s="26" t="s">
        <v>118</v>
      </c>
      <c r="BI304" s="26" t="s">
        <v>118</v>
      </c>
      <c r="BJ304" s="26" t="s">
        <v>118</v>
      </c>
      <c r="BK304" s="26" t="s">
        <v>118</v>
      </c>
      <c r="BL304" s="26"/>
      <c r="BM304" s="20"/>
      <c r="BN304" s="60">
        <v>0</v>
      </c>
      <c r="BO304" s="20"/>
      <c r="BP304" s="20">
        <v>0.5</v>
      </c>
      <c r="BQ304" s="20">
        <v>0.5</v>
      </c>
      <c r="BR304" s="20">
        <v>0</v>
      </c>
      <c r="BS304" s="20">
        <v>0.75</v>
      </c>
      <c r="BT304" s="20">
        <v>6</v>
      </c>
      <c r="BU304" s="20">
        <v>0</v>
      </c>
      <c r="BV304" s="20">
        <v>0</v>
      </c>
      <c r="BW304" s="20">
        <v>1.8</v>
      </c>
      <c r="BX304" s="20">
        <v>0</v>
      </c>
      <c r="BY304" s="20">
        <v>0.3</v>
      </c>
      <c r="BZ304" s="20">
        <v>0</v>
      </c>
      <c r="CA304" s="20" t="s">
        <v>118</v>
      </c>
      <c r="CB304" s="20">
        <v>0</v>
      </c>
      <c r="CC304" s="20">
        <v>0</v>
      </c>
      <c r="CD304" s="20">
        <v>0</v>
      </c>
      <c r="CE304" s="20">
        <v>0</v>
      </c>
      <c r="CF304" s="20">
        <v>0</v>
      </c>
      <c r="CG304" s="20">
        <v>0</v>
      </c>
      <c r="CH304" s="20">
        <v>0</v>
      </c>
      <c r="CI304" s="20">
        <v>0</v>
      </c>
      <c r="CJ304" s="20">
        <v>0</v>
      </c>
      <c r="CK304" s="20"/>
      <c r="CL304" s="1" t="e">
        <v>#VALUE!</v>
      </c>
      <c r="CM304" t="e">
        <v>#VALUE!</v>
      </c>
      <c r="CN304" t="e">
        <v>#VALUE!</v>
      </c>
      <c r="CO304" s="1" t="e">
        <v>#VALUE!</v>
      </c>
      <c r="CP304" s="1" t="e">
        <v>#VALUE!</v>
      </c>
      <c r="CQ304" t="e">
        <v>#VALUE!</v>
      </c>
      <c r="CS304" s="33">
        <v>0</v>
      </c>
    </row>
    <row r="305" spans="1:97">
      <c r="A305" s="20" t="s">
        <v>123</v>
      </c>
      <c r="B305" s="20" t="s">
        <v>123</v>
      </c>
      <c r="C305" s="20" t="s">
        <v>102</v>
      </c>
      <c r="D305" s="20">
        <v>0</v>
      </c>
      <c r="E305" s="21" t="s">
        <v>1081</v>
      </c>
      <c r="F305" s="22" t="s">
        <v>1294</v>
      </c>
      <c r="G305" s="23" t="s">
        <v>1295</v>
      </c>
      <c r="H305" s="20" t="s">
        <v>118</v>
      </c>
      <c r="I305" s="20" t="s">
        <v>118</v>
      </c>
      <c r="J305" s="20" t="s">
        <v>118</v>
      </c>
      <c r="K305" s="20" t="s">
        <v>118</v>
      </c>
      <c r="L305" s="20" t="s">
        <v>118</v>
      </c>
      <c r="M305" s="20" t="s">
        <v>118</v>
      </c>
      <c r="N305" s="24" t="s">
        <v>118</v>
      </c>
      <c r="O305" s="70" t="s">
        <v>118</v>
      </c>
      <c r="P305" s="24"/>
      <c r="Q305" s="24" t="s">
        <v>118</v>
      </c>
      <c r="R305" s="70" t="s">
        <v>118</v>
      </c>
      <c r="S305" s="33">
        <v>0</v>
      </c>
      <c r="T305" s="33">
        <v>0</v>
      </c>
      <c r="U305" s="33">
        <v>0</v>
      </c>
      <c r="V305" s="33" t="e">
        <v>#VALUE!</v>
      </c>
      <c r="W305" s="33"/>
      <c r="X305" s="24"/>
      <c r="Y305" s="20" t="s">
        <v>118</v>
      </c>
      <c r="Z305" s="20" t="s">
        <v>118</v>
      </c>
      <c r="AA305" s="20" t="s">
        <v>118</v>
      </c>
      <c r="AB305" s="20" t="s">
        <v>118</v>
      </c>
      <c r="AC305" s="20" t="s">
        <v>118</v>
      </c>
      <c r="AD305" s="20">
        <v>0</v>
      </c>
      <c r="AE305" s="20">
        <v>0</v>
      </c>
      <c r="AF305" s="20">
        <v>0</v>
      </c>
      <c r="AG305" s="20" t="s">
        <v>770</v>
      </c>
      <c r="AH305" s="25" t="s">
        <v>118</v>
      </c>
      <c r="AI305" s="25" t="s">
        <v>118</v>
      </c>
      <c r="AJ305" s="25" t="s">
        <v>118</v>
      </c>
      <c r="AK305" s="25" t="s">
        <v>118</v>
      </c>
      <c r="AL305" s="25" t="s">
        <v>118</v>
      </c>
      <c r="AM305" s="25" t="s">
        <v>118</v>
      </c>
      <c r="AN305" s="25" t="s">
        <v>118</v>
      </c>
      <c r="AO305" s="25" t="s">
        <v>118</v>
      </c>
      <c r="AP305" s="25" t="s">
        <v>118</v>
      </c>
      <c r="AQ305" s="25" t="s">
        <v>118</v>
      </c>
      <c r="AR305" s="25" t="s">
        <v>118</v>
      </c>
      <c r="AS305" s="25" t="s">
        <v>118</v>
      </c>
      <c r="AT305" s="25" t="s">
        <v>118</v>
      </c>
      <c r="AU305" s="25" t="s">
        <v>118</v>
      </c>
      <c r="AV305" s="25" t="s">
        <v>118</v>
      </c>
      <c r="AW305" s="25" t="s">
        <v>118</v>
      </c>
      <c r="AX305" s="25" t="s">
        <v>118</v>
      </c>
      <c r="AY305" s="25" t="s">
        <v>118</v>
      </c>
      <c r="AZ305" s="25" t="s">
        <v>118</v>
      </c>
      <c r="BA305" s="25" t="s">
        <v>118</v>
      </c>
      <c r="BB305" s="25" t="s">
        <v>118</v>
      </c>
      <c r="BC305" s="25" t="s">
        <v>118</v>
      </c>
      <c r="BD305" s="25" t="s">
        <v>118</v>
      </c>
      <c r="BE305" s="25" t="s">
        <v>118</v>
      </c>
      <c r="BF305" s="25" t="s">
        <v>118</v>
      </c>
      <c r="BG305" s="20"/>
      <c r="BH305" s="26" t="s">
        <v>118</v>
      </c>
      <c r="BI305" s="26" t="s">
        <v>118</v>
      </c>
      <c r="BJ305" s="26" t="s">
        <v>118</v>
      </c>
      <c r="BK305" s="26" t="s">
        <v>118</v>
      </c>
      <c r="BL305" s="26"/>
      <c r="BM305" s="20"/>
      <c r="BN305" s="60">
        <v>0</v>
      </c>
      <c r="BO305" s="20"/>
      <c r="BP305" s="20">
        <v>60</v>
      </c>
      <c r="BQ305" s="20">
        <v>80</v>
      </c>
      <c r="BR305" s="20">
        <v>0</v>
      </c>
      <c r="BS305" s="20">
        <v>18</v>
      </c>
      <c r="BT305" s="20">
        <v>42</v>
      </c>
      <c r="BU305" s="20">
        <v>2.5</v>
      </c>
      <c r="BV305" s="20">
        <v>2.5</v>
      </c>
      <c r="BW305" s="20">
        <v>0</v>
      </c>
      <c r="BX305" s="20">
        <v>0</v>
      </c>
      <c r="BY305" s="20">
        <v>0</v>
      </c>
      <c r="BZ305" s="20">
        <v>0</v>
      </c>
      <c r="CA305" s="20" t="s">
        <v>118</v>
      </c>
      <c r="CB305" s="20">
        <v>0</v>
      </c>
      <c r="CC305" s="20">
        <v>0</v>
      </c>
      <c r="CD305" s="20">
        <v>0</v>
      </c>
      <c r="CE305" s="20">
        <v>0</v>
      </c>
      <c r="CF305" s="20">
        <v>0</v>
      </c>
      <c r="CG305" s="20">
        <v>0</v>
      </c>
      <c r="CH305" s="20">
        <v>0</v>
      </c>
      <c r="CI305" s="20">
        <v>0</v>
      </c>
      <c r="CJ305" s="20">
        <v>0</v>
      </c>
      <c r="CK305" s="20"/>
      <c r="CL305" s="1" t="e">
        <v>#VALUE!</v>
      </c>
      <c r="CM305" t="e">
        <v>#VALUE!</v>
      </c>
      <c r="CN305" t="e">
        <v>#VALUE!</v>
      </c>
      <c r="CO305" s="1" t="e">
        <v>#VALUE!</v>
      </c>
      <c r="CP305" s="1" t="e">
        <v>#VALUE!</v>
      </c>
      <c r="CQ305" t="e">
        <v>#VALUE!</v>
      </c>
      <c r="CS305" s="33" t="s">
        <v>1558</v>
      </c>
    </row>
    <row r="306" spans="1:97">
      <c r="A306" s="20" t="s">
        <v>123</v>
      </c>
      <c r="B306" s="20" t="s">
        <v>123</v>
      </c>
      <c r="C306" s="20" t="s">
        <v>102</v>
      </c>
      <c r="D306" s="20">
        <v>0</v>
      </c>
      <c r="E306" s="21" t="s">
        <v>1122</v>
      </c>
      <c r="F306" s="22" t="s">
        <v>1296</v>
      </c>
      <c r="G306" s="23" t="s">
        <v>1297</v>
      </c>
      <c r="H306" s="20" t="s">
        <v>118</v>
      </c>
      <c r="I306" s="20" t="s">
        <v>118</v>
      </c>
      <c r="J306" s="20" t="s">
        <v>118</v>
      </c>
      <c r="K306" s="20" t="s">
        <v>118</v>
      </c>
      <c r="L306" s="20" t="s">
        <v>118</v>
      </c>
      <c r="M306" s="20" t="s">
        <v>118</v>
      </c>
      <c r="N306" s="24" t="s">
        <v>118</v>
      </c>
      <c r="O306" s="70" t="s">
        <v>118</v>
      </c>
      <c r="P306" s="24"/>
      <c r="Q306" s="24" t="s">
        <v>118</v>
      </c>
      <c r="R306" s="70" t="s">
        <v>118</v>
      </c>
      <c r="S306" s="33">
        <v>0</v>
      </c>
      <c r="T306" s="33">
        <v>0</v>
      </c>
      <c r="U306" s="33">
        <v>0</v>
      </c>
      <c r="V306" s="33" t="e">
        <v>#VALUE!</v>
      </c>
      <c r="W306" s="33"/>
      <c r="X306" s="24"/>
      <c r="Y306" s="20" t="s">
        <v>118</v>
      </c>
      <c r="Z306" s="20" t="s">
        <v>118</v>
      </c>
      <c r="AA306" s="20" t="s">
        <v>118</v>
      </c>
      <c r="AB306" s="20" t="s">
        <v>118</v>
      </c>
      <c r="AC306" s="20" t="s">
        <v>118</v>
      </c>
      <c r="AD306" s="20">
        <v>0</v>
      </c>
      <c r="AE306" s="20">
        <v>0</v>
      </c>
      <c r="AF306" s="20">
        <v>0</v>
      </c>
      <c r="AG306" s="20" t="e">
        <v>#N/A</v>
      </c>
      <c r="AH306" s="25" t="s">
        <v>118</v>
      </c>
      <c r="AI306" s="25" t="s">
        <v>118</v>
      </c>
      <c r="AJ306" s="25" t="s">
        <v>118</v>
      </c>
      <c r="AK306" s="25" t="s">
        <v>118</v>
      </c>
      <c r="AL306" s="25" t="s">
        <v>118</v>
      </c>
      <c r="AM306" s="25" t="s">
        <v>118</v>
      </c>
      <c r="AN306" s="25" t="s">
        <v>118</v>
      </c>
      <c r="AO306" s="25" t="s">
        <v>118</v>
      </c>
      <c r="AP306" s="25" t="s">
        <v>118</v>
      </c>
      <c r="AQ306" s="25" t="s">
        <v>118</v>
      </c>
      <c r="AR306" s="25" t="s">
        <v>118</v>
      </c>
      <c r="AS306" s="25" t="s">
        <v>118</v>
      </c>
      <c r="AT306" s="25" t="s">
        <v>118</v>
      </c>
      <c r="AU306" s="25" t="s">
        <v>118</v>
      </c>
      <c r="AV306" s="25" t="s">
        <v>118</v>
      </c>
      <c r="AW306" s="25" t="s">
        <v>118</v>
      </c>
      <c r="AX306" s="25" t="s">
        <v>118</v>
      </c>
      <c r="AY306" s="25" t="s">
        <v>118</v>
      </c>
      <c r="AZ306" s="25" t="s">
        <v>118</v>
      </c>
      <c r="BA306" s="25" t="s">
        <v>118</v>
      </c>
      <c r="BB306" s="25" t="s">
        <v>118</v>
      </c>
      <c r="BC306" s="25" t="s">
        <v>118</v>
      </c>
      <c r="BD306" s="25" t="s">
        <v>118</v>
      </c>
      <c r="BE306" s="25" t="s">
        <v>118</v>
      </c>
      <c r="BF306" s="25" t="s">
        <v>118</v>
      </c>
      <c r="BG306" s="20"/>
      <c r="BH306" s="26" t="s">
        <v>118</v>
      </c>
      <c r="BI306" s="26" t="s">
        <v>118</v>
      </c>
      <c r="BJ306" s="26" t="s">
        <v>118</v>
      </c>
      <c r="BK306" s="26" t="s">
        <v>118</v>
      </c>
      <c r="BL306" s="26"/>
      <c r="BM306" s="20"/>
      <c r="BN306" s="60">
        <v>0</v>
      </c>
      <c r="BO306" s="20"/>
      <c r="BP306" s="20">
        <v>0</v>
      </c>
      <c r="BQ306" s="20">
        <v>0</v>
      </c>
      <c r="BR306" s="20">
        <v>0</v>
      </c>
      <c r="BS306" s="20">
        <v>0</v>
      </c>
      <c r="BT306" s="20">
        <v>0</v>
      </c>
      <c r="BU306" s="20">
        <v>0</v>
      </c>
      <c r="BV306" s="20">
        <v>0</v>
      </c>
      <c r="BW306" s="20">
        <v>0</v>
      </c>
      <c r="BX306" s="20">
        <v>0</v>
      </c>
      <c r="BY306" s="20">
        <v>0</v>
      </c>
      <c r="BZ306" s="20">
        <v>0</v>
      </c>
      <c r="CA306" s="20" t="s">
        <v>118</v>
      </c>
      <c r="CB306" s="20">
        <v>30</v>
      </c>
      <c r="CC306" s="20">
        <v>30</v>
      </c>
      <c r="CD306" s="20">
        <v>15</v>
      </c>
      <c r="CE306" s="20">
        <v>0</v>
      </c>
      <c r="CF306" s="20">
        <v>0</v>
      </c>
      <c r="CG306" s="20">
        <v>0</v>
      </c>
      <c r="CH306" s="20">
        <v>0</v>
      </c>
      <c r="CI306" s="20">
        <v>0</v>
      </c>
      <c r="CJ306" s="20">
        <v>0</v>
      </c>
      <c r="CK306" s="20"/>
      <c r="CL306" s="1" t="e">
        <v>#VALUE!</v>
      </c>
      <c r="CM306" t="e">
        <v>#VALUE!</v>
      </c>
      <c r="CN306" t="e">
        <v>#VALUE!</v>
      </c>
      <c r="CO306" s="1" t="e">
        <v>#VALUE!</v>
      </c>
      <c r="CP306" s="1" t="e">
        <v>#VALUE!</v>
      </c>
      <c r="CQ306" t="e">
        <v>#VALUE!</v>
      </c>
      <c r="CS306" s="33">
        <v>0</v>
      </c>
    </row>
    <row r="307" spans="1:97">
      <c r="A307" s="20" t="s">
        <v>123</v>
      </c>
      <c r="B307" s="20" t="s">
        <v>123</v>
      </c>
      <c r="C307" s="20" t="s">
        <v>102</v>
      </c>
      <c r="D307" s="20">
        <v>0</v>
      </c>
      <c r="E307" s="21" t="s">
        <v>103</v>
      </c>
      <c r="F307" s="22" t="s">
        <v>1298</v>
      </c>
      <c r="G307" s="23" t="s">
        <v>1299</v>
      </c>
      <c r="H307" s="20" t="s">
        <v>118</v>
      </c>
      <c r="I307" s="20" t="s">
        <v>118</v>
      </c>
      <c r="J307" s="20" t="s">
        <v>118</v>
      </c>
      <c r="K307" s="20" t="s">
        <v>118</v>
      </c>
      <c r="L307" s="20" t="s">
        <v>118</v>
      </c>
      <c r="M307" s="20" t="s">
        <v>118</v>
      </c>
      <c r="N307" s="24" t="s">
        <v>118</v>
      </c>
      <c r="O307" s="70" t="s">
        <v>118</v>
      </c>
      <c r="P307" s="24"/>
      <c r="Q307" s="24" t="s">
        <v>118</v>
      </c>
      <c r="R307" s="70" t="s">
        <v>118</v>
      </c>
      <c r="S307" s="33">
        <v>0</v>
      </c>
      <c r="T307" s="33">
        <v>0</v>
      </c>
      <c r="U307" s="33">
        <v>0</v>
      </c>
      <c r="V307" s="33" t="e">
        <v>#VALUE!</v>
      </c>
      <c r="W307" s="33"/>
      <c r="X307" s="24"/>
      <c r="Y307" s="20" t="s">
        <v>118</v>
      </c>
      <c r="Z307" s="20" t="s">
        <v>118</v>
      </c>
      <c r="AA307" s="20" t="s">
        <v>118</v>
      </c>
      <c r="AB307" s="20" t="s">
        <v>118</v>
      </c>
      <c r="AC307" s="20" t="s">
        <v>118</v>
      </c>
      <c r="AD307" s="20">
        <v>0</v>
      </c>
      <c r="AE307" s="20">
        <v>0</v>
      </c>
      <c r="AF307" s="20" t="s">
        <v>656</v>
      </c>
      <c r="AG307" s="20" t="e">
        <v>#N/A</v>
      </c>
      <c r="AH307" s="25" t="s">
        <v>118</v>
      </c>
      <c r="AI307" s="25" t="s">
        <v>118</v>
      </c>
      <c r="AJ307" s="25" t="s">
        <v>118</v>
      </c>
      <c r="AK307" s="25" t="s">
        <v>118</v>
      </c>
      <c r="AL307" s="25" t="s">
        <v>118</v>
      </c>
      <c r="AM307" s="25" t="s">
        <v>118</v>
      </c>
      <c r="AN307" s="25" t="s">
        <v>118</v>
      </c>
      <c r="AO307" s="25" t="s">
        <v>118</v>
      </c>
      <c r="AP307" s="25" t="s">
        <v>118</v>
      </c>
      <c r="AQ307" s="25" t="s">
        <v>118</v>
      </c>
      <c r="AR307" s="25" t="s">
        <v>118</v>
      </c>
      <c r="AS307" s="25" t="s">
        <v>118</v>
      </c>
      <c r="AT307" s="25" t="s">
        <v>118</v>
      </c>
      <c r="AU307" s="25" t="s">
        <v>118</v>
      </c>
      <c r="AV307" s="25" t="s">
        <v>118</v>
      </c>
      <c r="AW307" s="25" t="s">
        <v>118</v>
      </c>
      <c r="AX307" s="25" t="s">
        <v>118</v>
      </c>
      <c r="AY307" s="25" t="s">
        <v>118</v>
      </c>
      <c r="AZ307" s="25" t="s">
        <v>118</v>
      </c>
      <c r="BA307" s="25" t="s">
        <v>118</v>
      </c>
      <c r="BB307" s="25" t="s">
        <v>118</v>
      </c>
      <c r="BC307" s="25" t="s">
        <v>118</v>
      </c>
      <c r="BD307" s="25" t="s">
        <v>118</v>
      </c>
      <c r="BE307" s="25" t="s">
        <v>118</v>
      </c>
      <c r="BF307" s="25" t="s">
        <v>118</v>
      </c>
      <c r="BG307" s="20"/>
      <c r="BH307" s="26" t="s">
        <v>118</v>
      </c>
      <c r="BI307" s="26" t="s">
        <v>118</v>
      </c>
      <c r="BJ307" s="26" t="s">
        <v>118</v>
      </c>
      <c r="BK307" s="26" t="s">
        <v>118</v>
      </c>
      <c r="BL307" s="26"/>
      <c r="BM307" s="20"/>
      <c r="BN307" s="60">
        <v>0</v>
      </c>
      <c r="BO307" s="20"/>
      <c r="BP307" s="20">
        <v>0.5</v>
      </c>
      <c r="BQ307" s="20">
        <v>0</v>
      </c>
      <c r="BR307" s="20">
        <v>0</v>
      </c>
      <c r="BS307" s="20">
        <v>0.75</v>
      </c>
      <c r="BT307" s="20">
        <v>6</v>
      </c>
      <c r="BU307" s="20">
        <v>0</v>
      </c>
      <c r="BV307" s="20">
        <v>0</v>
      </c>
      <c r="BW307" s="20">
        <v>1.8</v>
      </c>
      <c r="BX307" s="20">
        <v>0</v>
      </c>
      <c r="BY307" s="20">
        <v>0.3</v>
      </c>
      <c r="BZ307" s="20">
        <v>0</v>
      </c>
      <c r="CA307" s="20" t="s">
        <v>118</v>
      </c>
      <c r="CB307" s="20">
        <v>0</v>
      </c>
      <c r="CC307" s="20">
        <v>0</v>
      </c>
      <c r="CD307" s="20">
        <v>0</v>
      </c>
      <c r="CE307" s="20">
        <v>0</v>
      </c>
      <c r="CF307" s="20">
        <v>324</v>
      </c>
      <c r="CG307" s="20">
        <v>0</v>
      </c>
      <c r="CH307" s="20">
        <v>1</v>
      </c>
      <c r="CI307" s="20">
        <v>9</v>
      </c>
      <c r="CJ307" s="20">
        <v>0</v>
      </c>
      <c r="CK307" s="20"/>
      <c r="CL307" s="1" t="e">
        <v>#VALUE!</v>
      </c>
      <c r="CM307" t="e">
        <v>#VALUE!</v>
      </c>
      <c r="CN307" t="e">
        <v>#VALUE!</v>
      </c>
      <c r="CO307" s="1" t="e">
        <v>#VALUE!</v>
      </c>
      <c r="CP307" s="1" t="e">
        <v>#VALUE!</v>
      </c>
      <c r="CQ307" t="e">
        <v>#VALUE!</v>
      </c>
      <c r="CS307" s="33">
        <v>0</v>
      </c>
    </row>
    <row r="308" spans="1:97">
      <c r="A308" s="20" t="s">
        <v>102</v>
      </c>
      <c r="B308" s="20" t="s">
        <v>123</v>
      </c>
      <c r="C308" s="20" t="s">
        <v>123</v>
      </c>
      <c r="D308" s="20">
        <v>0</v>
      </c>
      <c r="E308" s="21" t="s">
        <v>689</v>
      </c>
      <c r="F308" s="22" t="s">
        <v>1300</v>
      </c>
      <c r="G308" s="28" t="s">
        <v>1301</v>
      </c>
      <c r="H308" s="20" t="s">
        <v>153</v>
      </c>
      <c r="I308" s="20" t="s">
        <v>266</v>
      </c>
      <c r="J308" s="20" t="s">
        <v>267</v>
      </c>
      <c r="K308" s="20" t="s">
        <v>268</v>
      </c>
      <c r="L308" s="20" t="s">
        <v>1302</v>
      </c>
      <c r="M308" s="20" t="s">
        <v>111</v>
      </c>
      <c r="N308" s="20">
        <v>29689</v>
      </c>
      <c r="O308" s="33">
        <v>0</v>
      </c>
      <c r="P308" s="20"/>
      <c r="Q308" s="20">
        <v>46200000</v>
      </c>
      <c r="R308" s="33">
        <v>0</v>
      </c>
      <c r="S308" s="33">
        <v>0</v>
      </c>
      <c r="T308" s="33">
        <v>0</v>
      </c>
      <c r="U308" s="33">
        <v>0</v>
      </c>
      <c r="V308" s="33" t="b">
        <v>0</v>
      </c>
      <c r="W308" s="33"/>
      <c r="X308" s="20"/>
      <c r="Y308" s="20" t="s">
        <v>168</v>
      </c>
      <c r="Z308" s="20" t="s">
        <v>270</v>
      </c>
      <c r="AA308" s="20" t="s">
        <v>148</v>
      </c>
      <c r="AB308" s="20">
        <v>1556.13</v>
      </c>
      <c r="AC308" s="20">
        <v>0</v>
      </c>
      <c r="AD308" s="20" t="s">
        <v>1303</v>
      </c>
      <c r="AE308" s="20" t="s">
        <v>115</v>
      </c>
      <c r="AF308" s="20" t="s">
        <v>529</v>
      </c>
      <c r="AG308" s="33" t="s">
        <v>442</v>
      </c>
      <c r="AH308" s="30">
        <v>7129300</v>
      </c>
      <c r="AI308" s="30">
        <v>7129300</v>
      </c>
      <c r="AJ308" s="30">
        <v>7129300</v>
      </c>
      <c r="AK308" s="30">
        <v>7129300</v>
      </c>
      <c r="AL308" s="30">
        <v>7129300</v>
      </c>
      <c r="AM308" s="30">
        <v>100</v>
      </c>
      <c r="AN308" s="30">
        <v>100</v>
      </c>
      <c r="AO308" s="30">
        <v>100</v>
      </c>
      <c r="AP308" s="30">
        <v>100</v>
      </c>
      <c r="AQ308" s="30">
        <v>100</v>
      </c>
      <c r="AR308" s="30">
        <v>95</v>
      </c>
      <c r="AS308" s="30">
        <v>95</v>
      </c>
      <c r="AT308" s="30">
        <v>95</v>
      </c>
      <c r="AU308" s="30">
        <v>95</v>
      </c>
      <c r="AV308" s="30">
        <v>95</v>
      </c>
      <c r="AW308" s="30">
        <v>6772835</v>
      </c>
      <c r="AX308" s="30">
        <v>6772835</v>
      </c>
      <c r="AY308" s="30">
        <v>6772835</v>
      </c>
      <c r="AZ308" s="30">
        <v>6772835</v>
      </c>
      <c r="BA308" s="30">
        <v>6772835</v>
      </c>
      <c r="BB308" s="30">
        <v>7129300</v>
      </c>
      <c r="BC308" s="30">
        <v>7129300</v>
      </c>
      <c r="BD308" s="30">
        <v>7129300</v>
      </c>
      <c r="BE308" s="30">
        <v>7129300</v>
      </c>
      <c r="BF308" s="30">
        <v>7129300</v>
      </c>
      <c r="BG308" s="20"/>
      <c r="BH308" s="26" t="s">
        <v>118</v>
      </c>
      <c r="BI308" s="26" t="s">
        <v>118</v>
      </c>
      <c r="BJ308" s="26" t="s">
        <v>118</v>
      </c>
      <c r="BK308" s="26" t="s">
        <v>118</v>
      </c>
      <c r="BL308" s="26">
        <v>20</v>
      </c>
      <c r="BM308" s="48" t="s">
        <v>1304</v>
      </c>
      <c r="BN308" s="60">
        <v>20</v>
      </c>
      <c r="BO308" s="20"/>
      <c r="BP308" s="20" t="s">
        <v>118</v>
      </c>
      <c r="BQ308" s="20" t="s">
        <v>118</v>
      </c>
      <c r="BR308" s="20" t="s">
        <v>118</v>
      </c>
      <c r="BS308" s="20" t="s">
        <v>118</v>
      </c>
      <c r="BT308" s="20" t="s">
        <v>118</v>
      </c>
      <c r="BU308" s="20" t="s">
        <v>118</v>
      </c>
      <c r="BV308" s="20" t="s">
        <v>118</v>
      </c>
      <c r="BW308" s="20" t="s">
        <v>118</v>
      </c>
      <c r="BX308" s="20" t="s">
        <v>118</v>
      </c>
      <c r="BY308" s="20" t="s">
        <v>118</v>
      </c>
      <c r="BZ308" s="20" t="s">
        <v>118</v>
      </c>
      <c r="CA308" s="20" t="s">
        <v>118</v>
      </c>
      <c r="CB308" s="20" t="s">
        <v>118</v>
      </c>
      <c r="CC308" s="20" t="s">
        <v>118</v>
      </c>
      <c r="CD308" s="20" t="s">
        <v>118</v>
      </c>
      <c r="CE308" s="20" t="s">
        <v>118</v>
      </c>
      <c r="CF308" s="20" t="s">
        <v>118</v>
      </c>
      <c r="CG308" s="20" t="s">
        <v>118</v>
      </c>
      <c r="CH308" s="20" t="s">
        <v>118</v>
      </c>
      <c r="CI308" s="20" t="s">
        <v>118</v>
      </c>
      <c r="CJ308" s="20" t="s">
        <v>118</v>
      </c>
      <c r="CK308" s="20"/>
      <c r="CL308" s="1">
        <v>0</v>
      </c>
      <c r="CM308">
        <v>0</v>
      </c>
      <c r="CN308">
        <v>0</v>
      </c>
      <c r="CO308" s="1">
        <v>0</v>
      </c>
      <c r="CP308" s="1" t="e">
        <v>#N/A</v>
      </c>
      <c r="CQ308" t="e">
        <v>#N/A</v>
      </c>
      <c r="CS308" s="33" t="s">
        <v>1510</v>
      </c>
    </row>
    <row r="309" spans="1:97">
      <c r="A309" s="20" t="s">
        <v>102</v>
      </c>
      <c r="B309" s="20" t="s">
        <v>102</v>
      </c>
      <c r="C309" s="20" t="s">
        <v>102</v>
      </c>
      <c r="D309" s="20">
        <v>0</v>
      </c>
      <c r="E309" s="21" t="s">
        <v>689</v>
      </c>
      <c r="F309" s="22" t="s">
        <v>1305</v>
      </c>
      <c r="G309" s="28" t="s">
        <v>1306</v>
      </c>
      <c r="H309" s="20" t="s">
        <v>153</v>
      </c>
      <c r="I309" s="20" t="s">
        <v>1307</v>
      </c>
      <c r="J309" s="20" t="s">
        <v>155</v>
      </c>
      <c r="K309" s="20" t="s">
        <v>1612</v>
      </c>
      <c r="L309" s="20" t="s">
        <v>1613</v>
      </c>
      <c r="M309" s="20" t="s">
        <v>260</v>
      </c>
      <c r="N309" s="20">
        <v>28</v>
      </c>
      <c r="O309" s="33">
        <v>2.8E-3</v>
      </c>
      <c r="P309" s="20"/>
      <c r="Q309" s="20" t="s">
        <v>118</v>
      </c>
      <c r="R309" s="33">
        <v>9.9</v>
      </c>
      <c r="S309" s="33">
        <v>0</v>
      </c>
      <c r="T309" s="33">
        <v>0</v>
      </c>
      <c r="U309" s="33">
        <v>0</v>
      </c>
      <c r="V309" s="33" t="b">
        <v>0</v>
      </c>
      <c r="W309" s="33"/>
      <c r="X309" s="20"/>
      <c r="Y309" s="20">
        <v>1100</v>
      </c>
      <c r="Z309" s="20" t="s">
        <v>643</v>
      </c>
      <c r="AA309" s="20" t="s">
        <v>148</v>
      </c>
      <c r="AB309" s="20">
        <v>3570</v>
      </c>
      <c r="AC309" s="20" t="s">
        <v>118</v>
      </c>
      <c r="AD309" s="20" t="s">
        <v>1303</v>
      </c>
      <c r="AE309" s="20" t="s">
        <v>115</v>
      </c>
      <c r="AF309" s="20" t="s">
        <v>529</v>
      </c>
      <c r="AG309" s="33" t="s">
        <v>442</v>
      </c>
      <c r="AH309" s="30">
        <v>7129300</v>
      </c>
      <c r="AI309" s="30">
        <v>7129300</v>
      </c>
      <c r="AJ309" s="30">
        <v>7129300</v>
      </c>
      <c r="AK309" s="30">
        <v>7129300</v>
      </c>
      <c r="AL309" s="30">
        <v>7129300</v>
      </c>
      <c r="AM309" s="30">
        <v>100</v>
      </c>
      <c r="AN309" s="30">
        <v>100</v>
      </c>
      <c r="AO309" s="30">
        <v>100</v>
      </c>
      <c r="AP309" s="30">
        <v>100</v>
      </c>
      <c r="AQ309" s="30">
        <v>100</v>
      </c>
      <c r="AR309" s="30">
        <v>95</v>
      </c>
      <c r="AS309" s="30">
        <v>95</v>
      </c>
      <c r="AT309" s="30">
        <v>95</v>
      </c>
      <c r="AU309" s="30">
        <v>95</v>
      </c>
      <c r="AV309" s="30">
        <v>95</v>
      </c>
      <c r="AW309" s="30">
        <v>6772835</v>
      </c>
      <c r="AX309" s="30">
        <v>6772835</v>
      </c>
      <c r="AY309" s="30">
        <v>6772835</v>
      </c>
      <c r="AZ309" s="30">
        <v>6772835</v>
      </c>
      <c r="BA309" s="30">
        <v>6772835</v>
      </c>
      <c r="BB309" s="30">
        <v>7129300</v>
      </c>
      <c r="BC309" s="30">
        <v>7129300</v>
      </c>
      <c r="BD309" s="30">
        <v>7129300</v>
      </c>
      <c r="BE309" s="30">
        <v>7129300</v>
      </c>
      <c r="BF309" s="30">
        <v>7129300</v>
      </c>
      <c r="BG309" s="20" t="s">
        <v>1308</v>
      </c>
      <c r="BH309" s="26" t="s">
        <v>118</v>
      </c>
      <c r="BI309" s="26" t="s">
        <v>118</v>
      </c>
      <c r="BJ309" s="26" t="s">
        <v>118</v>
      </c>
      <c r="BK309" s="26" t="s">
        <v>118</v>
      </c>
      <c r="BL309" s="26">
        <v>9.9</v>
      </c>
      <c r="BM309" s="20" t="s">
        <v>1614</v>
      </c>
      <c r="BN309" s="60">
        <v>9.9</v>
      </c>
      <c r="BO309" s="20"/>
      <c r="BP309" s="20">
        <v>5</v>
      </c>
      <c r="BQ309" s="20">
        <v>6</v>
      </c>
      <c r="BR309" s="20">
        <v>0</v>
      </c>
      <c r="BS309" s="20">
        <v>3.5</v>
      </c>
      <c r="BT309" s="20">
        <v>3.5</v>
      </c>
      <c r="BU309" s="20">
        <v>0</v>
      </c>
      <c r="BV309" s="20">
        <v>0.8</v>
      </c>
      <c r="BW309" s="20">
        <v>0.8</v>
      </c>
      <c r="BX309" s="20">
        <v>0</v>
      </c>
      <c r="BY309" s="20">
        <v>0</v>
      </c>
      <c r="BZ309" s="20">
        <v>0</v>
      </c>
      <c r="CA309" s="20" t="s">
        <v>118</v>
      </c>
      <c r="CB309" s="20">
        <v>0</v>
      </c>
      <c r="CC309" s="20">
        <v>0</v>
      </c>
      <c r="CD309" s="20">
        <v>0</v>
      </c>
      <c r="CE309" s="20">
        <v>0</v>
      </c>
      <c r="CF309" s="20">
        <v>0</v>
      </c>
      <c r="CG309" s="20">
        <v>0</v>
      </c>
      <c r="CH309" s="20">
        <v>0</v>
      </c>
      <c r="CI309" s="20">
        <v>0</v>
      </c>
      <c r="CJ309" s="20">
        <v>0</v>
      </c>
      <c r="CK309" s="20"/>
      <c r="CL309" s="1">
        <v>19962.04</v>
      </c>
      <c r="CM309">
        <v>2.8E-3</v>
      </c>
      <c r="CN309">
        <v>70580070</v>
      </c>
      <c r="CO309" s="1">
        <v>9.9</v>
      </c>
      <c r="CP309" s="1">
        <v>10.6821</v>
      </c>
      <c r="CQ309">
        <v>3815.0357142857142</v>
      </c>
      <c r="CS309" s="33" t="s">
        <v>1510</v>
      </c>
    </row>
    <row r="310" spans="1:97">
      <c r="A310" s="20" t="s">
        <v>102</v>
      </c>
      <c r="B310" s="20" t="s">
        <v>123</v>
      </c>
      <c r="C310" s="20" t="s">
        <v>123</v>
      </c>
      <c r="D310" s="20">
        <v>0</v>
      </c>
      <c r="E310" s="21" t="s">
        <v>689</v>
      </c>
      <c r="F310" s="22" t="s">
        <v>1309</v>
      </c>
      <c r="G310" s="28" t="s">
        <v>1310</v>
      </c>
      <c r="H310" s="20" t="s">
        <v>153</v>
      </c>
      <c r="I310" s="20" t="s">
        <v>266</v>
      </c>
      <c r="J310" s="20" t="s">
        <v>267</v>
      </c>
      <c r="K310" s="20" t="s">
        <v>268</v>
      </c>
      <c r="L310" s="20" t="s">
        <v>1302</v>
      </c>
      <c r="M310" s="20" t="s">
        <v>111</v>
      </c>
      <c r="N310" s="20">
        <v>29689</v>
      </c>
      <c r="O310" s="33">
        <v>0</v>
      </c>
      <c r="P310" s="20"/>
      <c r="Q310" s="20">
        <v>46200000</v>
      </c>
      <c r="R310" s="33">
        <v>0</v>
      </c>
      <c r="S310" s="33">
        <v>0</v>
      </c>
      <c r="T310" s="33">
        <v>0</v>
      </c>
      <c r="U310" s="33">
        <v>0</v>
      </c>
      <c r="V310" s="33" t="b">
        <v>0</v>
      </c>
      <c r="W310" s="33"/>
      <c r="X310" s="20"/>
      <c r="Y310" s="20" t="s">
        <v>168</v>
      </c>
      <c r="Z310" s="20" t="s">
        <v>270</v>
      </c>
      <c r="AA310" s="20" t="s">
        <v>148</v>
      </c>
      <c r="AB310" s="20">
        <v>1556.13</v>
      </c>
      <c r="AC310" s="20">
        <v>0</v>
      </c>
      <c r="AD310" s="20" t="s">
        <v>1303</v>
      </c>
      <c r="AE310" s="20" t="s">
        <v>115</v>
      </c>
      <c r="AF310" s="20" t="s">
        <v>529</v>
      </c>
      <c r="AG310" s="33" t="s">
        <v>442</v>
      </c>
      <c r="AH310" s="30">
        <v>7129300</v>
      </c>
      <c r="AI310" s="30">
        <v>7129300</v>
      </c>
      <c r="AJ310" s="30">
        <v>7129300</v>
      </c>
      <c r="AK310" s="30">
        <v>7129300</v>
      </c>
      <c r="AL310" s="30">
        <v>7129300</v>
      </c>
      <c r="AM310" s="30">
        <v>100</v>
      </c>
      <c r="AN310" s="30">
        <v>100</v>
      </c>
      <c r="AO310" s="30">
        <v>100</v>
      </c>
      <c r="AP310" s="30">
        <v>100</v>
      </c>
      <c r="AQ310" s="30">
        <v>100</v>
      </c>
      <c r="AR310" s="30">
        <v>95</v>
      </c>
      <c r="AS310" s="30">
        <v>95</v>
      </c>
      <c r="AT310" s="30">
        <v>95</v>
      </c>
      <c r="AU310" s="30">
        <v>95</v>
      </c>
      <c r="AV310" s="30">
        <v>95</v>
      </c>
      <c r="AW310" s="30">
        <v>6772835</v>
      </c>
      <c r="AX310" s="30">
        <v>6772835</v>
      </c>
      <c r="AY310" s="30">
        <v>6772835</v>
      </c>
      <c r="AZ310" s="30">
        <v>6772835</v>
      </c>
      <c r="BA310" s="30">
        <v>6772835</v>
      </c>
      <c r="BB310" s="30">
        <v>7129300</v>
      </c>
      <c r="BC310" s="30">
        <v>7129300</v>
      </c>
      <c r="BD310" s="30">
        <v>7129300</v>
      </c>
      <c r="BE310" s="30">
        <v>7129300</v>
      </c>
      <c r="BF310" s="30">
        <v>7129300</v>
      </c>
      <c r="BG310" s="20" t="s">
        <v>984</v>
      </c>
      <c r="BH310" s="26" t="s">
        <v>118</v>
      </c>
      <c r="BI310" s="26" t="s">
        <v>118</v>
      </c>
      <c r="BJ310" s="26" t="s">
        <v>118</v>
      </c>
      <c r="BK310" s="26" t="s">
        <v>118</v>
      </c>
      <c r="BL310" s="26">
        <v>0.1</v>
      </c>
      <c r="BM310" s="20" t="s">
        <v>693</v>
      </c>
      <c r="BN310" s="60">
        <v>0.1</v>
      </c>
      <c r="BO310" s="20"/>
      <c r="BP310" s="20" t="s">
        <v>118</v>
      </c>
      <c r="BQ310" s="20" t="s">
        <v>118</v>
      </c>
      <c r="BR310" s="20" t="s">
        <v>118</v>
      </c>
      <c r="BS310" s="20" t="s">
        <v>118</v>
      </c>
      <c r="BT310" s="20" t="s">
        <v>118</v>
      </c>
      <c r="BU310" s="20" t="s">
        <v>118</v>
      </c>
      <c r="BV310" s="20" t="s">
        <v>118</v>
      </c>
      <c r="BW310" s="20" t="s">
        <v>118</v>
      </c>
      <c r="BX310" s="20" t="s">
        <v>118</v>
      </c>
      <c r="BY310" s="20" t="s">
        <v>118</v>
      </c>
      <c r="BZ310" s="20" t="s">
        <v>118</v>
      </c>
      <c r="CA310" s="20" t="s">
        <v>118</v>
      </c>
      <c r="CB310" s="20" t="s">
        <v>118</v>
      </c>
      <c r="CC310" s="20" t="s">
        <v>118</v>
      </c>
      <c r="CD310" s="20" t="s">
        <v>118</v>
      </c>
      <c r="CE310" s="20" t="s">
        <v>118</v>
      </c>
      <c r="CF310" s="20" t="s">
        <v>118</v>
      </c>
      <c r="CG310" s="20" t="s">
        <v>118</v>
      </c>
      <c r="CH310" s="20" t="s">
        <v>118</v>
      </c>
      <c r="CI310" s="20" t="s">
        <v>118</v>
      </c>
      <c r="CJ310" s="20" t="s">
        <v>118</v>
      </c>
      <c r="CK310" s="20"/>
      <c r="CL310" s="1">
        <v>0</v>
      </c>
      <c r="CM310">
        <v>0</v>
      </c>
      <c r="CN310">
        <v>0</v>
      </c>
      <c r="CO310" s="1">
        <v>0</v>
      </c>
      <c r="CP310" s="1" t="e">
        <v>#N/A</v>
      </c>
      <c r="CQ310" t="e">
        <v>#N/A</v>
      </c>
      <c r="CS310" s="33" t="s">
        <v>1510</v>
      </c>
    </row>
    <row r="311" spans="1:97">
      <c r="A311" s="20" t="s">
        <v>102</v>
      </c>
      <c r="B311" s="20" t="s">
        <v>123</v>
      </c>
      <c r="C311" s="20" t="s">
        <v>102</v>
      </c>
      <c r="D311" s="20">
        <v>0</v>
      </c>
      <c r="E311" s="21" t="s">
        <v>354</v>
      </c>
      <c r="F311" s="22" t="s">
        <v>1311</v>
      </c>
      <c r="G311" s="28" t="s">
        <v>1312</v>
      </c>
      <c r="H311" s="20" t="s">
        <v>118</v>
      </c>
      <c r="I311" s="20" t="s">
        <v>118</v>
      </c>
      <c r="J311" s="20" t="s">
        <v>118</v>
      </c>
      <c r="K311" s="20" t="s">
        <v>118</v>
      </c>
      <c r="L311" s="20" t="s">
        <v>118</v>
      </c>
      <c r="M311" s="20" t="s">
        <v>118</v>
      </c>
      <c r="N311" s="24" t="s">
        <v>118</v>
      </c>
      <c r="O311" s="70" t="s">
        <v>118</v>
      </c>
      <c r="P311" s="24"/>
      <c r="Q311" s="24" t="s">
        <v>118</v>
      </c>
      <c r="R311" s="70" t="s">
        <v>118</v>
      </c>
      <c r="S311" s="33">
        <v>0</v>
      </c>
      <c r="T311" s="33">
        <v>0</v>
      </c>
      <c r="U311" s="33">
        <v>0</v>
      </c>
      <c r="V311" s="33" t="e">
        <v>#VALUE!</v>
      </c>
      <c r="W311" s="33"/>
      <c r="X311" s="24"/>
      <c r="Y311" s="20" t="s">
        <v>118</v>
      </c>
      <c r="Z311" s="20" t="s">
        <v>118</v>
      </c>
      <c r="AA311" s="20" t="s">
        <v>118</v>
      </c>
      <c r="AB311" s="20" t="s">
        <v>118</v>
      </c>
      <c r="AC311" s="20" t="s">
        <v>118</v>
      </c>
      <c r="AD311" s="20" t="s">
        <v>1313</v>
      </c>
      <c r="AE311" s="20" t="s">
        <v>115</v>
      </c>
      <c r="AF311" s="20" t="s">
        <v>487</v>
      </c>
      <c r="AG311" s="33" t="s">
        <v>442</v>
      </c>
      <c r="AH311" s="30">
        <v>7129300</v>
      </c>
      <c r="AI311" s="30">
        <v>7270400</v>
      </c>
      <c r="AJ311" s="30">
        <v>7409400</v>
      </c>
      <c r="AK311" s="30">
        <v>7545300</v>
      </c>
      <c r="AL311" s="30">
        <v>7675400</v>
      </c>
      <c r="AM311" s="30">
        <v>100</v>
      </c>
      <c r="AN311" s="30">
        <v>100</v>
      </c>
      <c r="AO311" s="30">
        <v>100</v>
      </c>
      <c r="AP311" s="30">
        <v>100</v>
      </c>
      <c r="AQ311" s="30">
        <v>100</v>
      </c>
      <c r="AR311" s="30">
        <v>41</v>
      </c>
      <c r="AS311" s="30">
        <v>60</v>
      </c>
      <c r="AT311" s="30">
        <v>70</v>
      </c>
      <c r="AU311" s="30">
        <v>85</v>
      </c>
      <c r="AV311" s="30">
        <v>90</v>
      </c>
      <c r="AW311" s="36">
        <v>2923013</v>
      </c>
      <c r="AX311" s="36">
        <v>4362240</v>
      </c>
      <c r="AY311" s="36">
        <v>5186580</v>
      </c>
      <c r="AZ311" s="36">
        <v>6413505</v>
      </c>
      <c r="BA311" s="36">
        <v>6907860</v>
      </c>
      <c r="BB311" s="30">
        <v>7129300</v>
      </c>
      <c r="BC311" s="30">
        <v>7270400</v>
      </c>
      <c r="BD311" s="30">
        <v>7409400</v>
      </c>
      <c r="BE311" s="30">
        <v>7545300</v>
      </c>
      <c r="BF311" s="30">
        <v>7675400</v>
      </c>
      <c r="BG311" s="20" t="s">
        <v>1314</v>
      </c>
      <c r="BH311" s="26" t="s">
        <v>118</v>
      </c>
      <c r="BI311" s="26" t="s">
        <v>118</v>
      </c>
      <c r="BJ311" s="26" t="s">
        <v>118</v>
      </c>
      <c r="BK311" s="26" t="s">
        <v>118</v>
      </c>
      <c r="BL311" s="26">
        <v>2.3887392900856796</v>
      </c>
      <c r="BM311" s="20" t="s">
        <v>140</v>
      </c>
      <c r="BN311" s="60">
        <v>2.3887392900856796</v>
      </c>
      <c r="BO311" s="20"/>
      <c r="BP311" s="20">
        <v>0</v>
      </c>
      <c r="BQ311" s="20">
        <v>0</v>
      </c>
      <c r="BR311" s="20">
        <v>0</v>
      </c>
      <c r="BS311" s="20">
        <v>3.5</v>
      </c>
      <c r="BT311" s="20">
        <v>3.5</v>
      </c>
      <c r="BU311" s="20">
        <v>0</v>
      </c>
      <c r="BV311" s="20">
        <v>0.8</v>
      </c>
      <c r="BW311" s="20">
        <v>0.8</v>
      </c>
      <c r="BX311" s="20">
        <v>0</v>
      </c>
      <c r="BY311" s="20">
        <v>0</v>
      </c>
      <c r="BZ311" s="20">
        <v>0</v>
      </c>
      <c r="CA311" s="20" t="s">
        <v>118</v>
      </c>
      <c r="CB311" s="20">
        <v>0</v>
      </c>
      <c r="CC311" s="20">
        <v>0</v>
      </c>
      <c r="CD311" s="20">
        <v>0</v>
      </c>
      <c r="CE311" s="20">
        <v>0</v>
      </c>
      <c r="CF311" s="20">
        <v>0</v>
      </c>
      <c r="CG311" s="20">
        <v>0</v>
      </c>
      <c r="CH311" s="20">
        <v>0</v>
      </c>
      <c r="CI311" s="20">
        <v>0</v>
      </c>
      <c r="CJ311" s="20">
        <v>0</v>
      </c>
      <c r="CK311" s="20"/>
      <c r="CL311" s="1" t="e">
        <v>#VALUE!</v>
      </c>
      <c r="CM311" t="e">
        <v>#VALUE!</v>
      </c>
      <c r="CN311" t="e">
        <v>#VALUE!</v>
      </c>
      <c r="CO311" s="1" t="e">
        <v>#VALUE!</v>
      </c>
      <c r="CP311" s="1" t="e">
        <v>#VALUE!</v>
      </c>
      <c r="CQ311" t="e">
        <v>#VALUE!</v>
      </c>
      <c r="CS311" s="33">
        <v>0</v>
      </c>
    </row>
    <row r="312" spans="1:97">
      <c r="A312" s="20" t="s">
        <v>102</v>
      </c>
      <c r="B312" s="20" t="s">
        <v>102</v>
      </c>
      <c r="C312" s="20" t="s">
        <v>102</v>
      </c>
      <c r="D312" s="20">
        <v>0</v>
      </c>
      <c r="E312" s="21" t="s">
        <v>767</v>
      </c>
      <c r="F312" s="22" t="s">
        <v>1315</v>
      </c>
      <c r="G312" s="23" t="s">
        <v>1316</v>
      </c>
      <c r="H312" s="20" t="s">
        <v>523</v>
      </c>
      <c r="I312" s="20" t="s">
        <v>342</v>
      </c>
      <c r="J312" s="20" t="s">
        <v>155</v>
      </c>
      <c r="K312" s="20" t="s">
        <v>343</v>
      </c>
      <c r="L312" s="20" t="s">
        <v>1317</v>
      </c>
      <c r="M312" s="20" t="s">
        <v>111</v>
      </c>
      <c r="N312" s="20">
        <v>12600000</v>
      </c>
      <c r="O312" s="33">
        <v>6.0287081339712917E-2</v>
      </c>
      <c r="P312" s="20"/>
      <c r="Q312" s="20">
        <v>799000000</v>
      </c>
      <c r="R312" s="33">
        <v>3.8229665071770333</v>
      </c>
      <c r="S312" s="33">
        <v>0</v>
      </c>
      <c r="T312" s="33">
        <v>0</v>
      </c>
      <c r="U312" s="33">
        <v>0</v>
      </c>
      <c r="V312" s="33" t="b">
        <v>0</v>
      </c>
      <c r="W312" s="33"/>
      <c r="X312" s="20"/>
      <c r="Y312" s="20" t="s">
        <v>158</v>
      </c>
      <c r="Z312" s="20" t="s">
        <v>295</v>
      </c>
      <c r="AA312" s="20" t="s">
        <v>148</v>
      </c>
      <c r="AB312" s="20">
        <v>63.412698412698411</v>
      </c>
      <c r="AC312" s="20">
        <v>0</v>
      </c>
      <c r="AD312" s="20" t="s">
        <v>1318</v>
      </c>
      <c r="AE312" s="20" t="s">
        <v>127</v>
      </c>
      <c r="AF312" s="20" t="s">
        <v>116</v>
      </c>
      <c r="AG312" s="20" t="e">
        <v>#N/A</v>
      </c>
      <c r="AH312" s="25">
        <v>4333550.5920000002</v>
      </c>
      <c r="AI312" s="25">
        <v>4502309.2169696968</v>
      </c>
      <c r="AJ312" s="25">
        <v>4678019.6576969698</v>
      </c>
      <c r="AK312" s="25">
        <v>4860442.3136969693</v>
      </c>
      <c r="AL312" s="25">
        <v>5049317.9539393932</v>
      </c>
      <c r="AM312" s="25">
        <v>33</v>
      </c>
      <c r="AN312" s="25">
        <v>33</v>
      </c>
      <c r="AO312" s="25">
        <v>33</v>
      </c>
      <c r="AP312" s="25">
        <v>33</v>
      </c>
      <c r="AQ312" s="25">
        <v>33</v>
      </c>
      <c r="AR312" s="25">
        <v>0.78125</v>
      </c>
      <c r="AS312" s="25">
        <v>0.78125</v>
      </c>
      <c r="AT312" s="25">
        <v>0.78125</v>
      </c>
      <c r="AU312" s="25">
        <v>0.78125</v>
      </c>
      <c r="AV312" s="25">
        <v>0.78125</v>
      </c>
      <c r="AW312" s="25">
        <v>11172.43512</v>
      </c>
      <c r="AX312" s="25">
        <v>11607.515950000001</v>
      </c>
      <c r="AY312" s="25">
        <v>12060.51943</v>
      </c>
      <c r="AZ312" s="25">
        <v>12530.82784</v>
      </c>
      <c r="BA312" s="25">
        <v>13017.772849999999</v>
      </c>
      <c r="BB312" s="25">
        <v>1430071.69536</v>
      </c>
      <c r="BC312" s="25">
        <v>1485762.0416000001</v>
      </c>
      <c r="BD312" s="25">
        <v>1543746.48704</v>
      </c>
      <c r="BE312" s="25">
        <v>1603945.96352</v>
      </c>
      <c r="BF312" s="25">
        <v>1666274.9247999999</v>
      </c>
      <c r="BG312" s="20"/>
      <c r="BH312" s="26">
        <v>2.9900983932049336</v>
      </c>
      <c r="BI312" s="26">
        <v>2.9900983932049336</v>
      </c>
      <c r="BJ312" s="26">
        <v>2.9900983932049336</v>
      </c>
      <c r="BK312" s="26">
        <v>2.9900983932049336</v>
      </c>
      <c r="BL312" s="26"/>
      <c r="BM312" s="20"/>
      <c r="BN312" s="60">
        <v>2.9900983932049336</v>
      </c>
      <c r="BO312" s="20"/>
      <c r="BP312" s="20">
        <v>3.5</v>
      </c>
      <c r="BQ312" s="20">
        <v>6</v>
      </c>
      <c r="BR312" s="20">
        <v>0</v>
      </c>
      <c r="BS312" s="20">
        <v>1</v>
      </c>
      <c r="BT312" s="20">
        <v>4</v>
      </c>
      <c r="BU312" s="20">
        <v>0</v>
      </c>
      <c r="BV312" s="20">
        <v>0</v>
      </c>
      <c r="BW312" s="20">
        <v>0</v>
      </c>
      <c r="BX312" s="20">
        <v>0</v>
      </c>
      <c r="BY312" s="20">
        <v>0</v>
      </c>
      <c r="BZ312" s="20">
        <v>0</v>
      </c>
      <c r="CA312" s="20" t="s">
        <v>118</v>
      </c>
      <c r="CB312" s="20">
        <v>0</v>
      </c>
      <c r="CC312" s="20">
        <v>0</v>
      </c>
      <c r="CD312" s="20">
        <v>0</v>
      </c>
      <c r="CE312" s="20">
        <v>0</v>
      </c>
      <c r="CF312" s="20">
        <v>0</v>
      </c>
      <c r="CG312" s="20">
        <v>0</v>
      </c>
      <c r="CH312" s="20">
        <v>0</v>
      </c>
      <c r="CI312" s="20">
        <v>0</v>
      </c>
      <c r="CJ312" s="20">
        <v>0</v>
      </c>
      <c r="CK312" s="20"/>
      <c r="CL312" s="1">
        <v>86214.848619789467</v>
      </c>
      <c r="CM312">
        <v>6.0287081339712917E-2</v>
      </c>
      <c r="CN312">
        <v>5467116.1942231581</v>
      </c>
      <c r="CO312" s="1">
        <v>3.8229665071770338</v>
      </c>
      <c r="CP312" s="1">
        <v>4.193794258373206</v>
      </c>
      <c r="CQ312">
        <v>69.563730158730166</v>
      </c>
      <c r="CS312" s="33">
        <v>0</v>
      </c>
    </row>
    <row r="313" spans="1:97">
      <c r="A313" s="20" t="s">
        <v>123</v>
      </c>
      <c r="B313" s="20" t="s">
        <v>123</v>
      </c>
      <c r="C313" s="20" t="s">
        <v>102</v>
      </c>
      <c r="D313" s="20">
        <v>0</v>
      </c>
      <c r="E313" s="21" t="s">
        <v>1012</v>
      </c>
      <c r="F313" s="22" t="s">
        <v>1319</v>
      </c>
      <c r="G313" s="37" t="s">
        <v>1320</v>
      </c>
      <c r="H313" s="20" t="s">
        <v>118</v>
      </c>
      <c r="I313" s="20" t="s">
        <v>118</v>
      </c>
      <c r="J313" s="20" t="s">
        <v>118</v>
      </c>
      <c r="K313" s="20" t="s">
        <v>118</v>
      </c>
      <c r="L313" s="20" t="s">
        <v>118</v>
      </c>
      <c r="M313" s="20" t="s">
        <v>118</v>
      </c>
      <c r="N313" s="24" t="s">
        <v>118</v>
      </c>
      <c r="O313" s="70" t="s">
        <v>118</v>
      </c>
      <c r="P313" s="24"/>
      <c r="Q313" s="24" t="s">
        <v>118</v>
      </c>
      <c r="R313" s="70" t="s">
        <v>118</v>
      </c>
      <c r="S313" s="33" t="e">
        <v>#N/A</v>
      </c>
      <c r="T313" s="33" t="e">
        <v>#N/A</v>
      </c>
      <c r="U313" s="33" t="e">
        <v>#N/A</v>
      </c>
      <c r="V313" s="33" t="e">
        <v>#VALUE!</v>
      </c>
      <c r="W313" s="33"/>
      <c r="X313" s="24"/>
      <c r="Y313" s="20" t="s">
        <v>118</v>
      </c>
      <c r="Z313" s="20" t="s">
        <v>118</v>
      </c>
      <c r="AA313" s="20" t="s">
        <v>118</v>
      </c>
      <c r="AB313" s="20" t="s">
        <v>118</v>
      </c>
      <c r="AC313" s="20" t="s">
        <v>118</v>
      </c>
      <c r="AD313" s="20" t="s">
        <v>1321</v>
      </c>
      <c r="AE313" s="20" t="s">
        <v>115</v>
      </c>
      <c r="AF313" s="20">
        <v>0</v>
      </c>
      <c r="AG313" s="20" t="e">
        <v>#N/A</v>
      </c>
      <c r="AH313" s="25" t="s">
        <v>118</v>
      </c>
      <c r="AI313" s="25" t="s">
        <v>118</v>
      </c>
      <c r="AJ313" s="25" t="s">
        <v>118</v>
      </c>
      <c r="AK313" s="25" t="s">
        <v>118</v>
      </c>
      <c r="AL313" s="25" t="s">
        <v>118</v>
      </c>
      <c r="AM313" s="25" t="s">
        <v>118</v>
      </c>
      <c r="AN313" s="25" t="s">
        <v>118</v>
      </c>
      <c r="AO313" s="25" t="s">
        <v>118</v>
      </c>
      <c r="AP313" s="25" t="s">
        <v>118</v>
      </c>
      <c r="AQ313" s="25" t="s">
        <v>118</v>
      </c>
      <c r="AR313" s="25" t="s">
        <v>118</v>
      </c>
      <c r="AS313" s="25" t="s">
        <v>118</v>
      </c>
      <c r="AT313" s="25" t="s">
        <v>118</v>
      </c>
      <c r="AU313" s="25" t="s">
        <v>118</v>
      </c>
      <c r="AV313" s="25" t="s">
        <v>118</v>
      </c>
      <c r="AW313" s="25" t="s">
        <v>118</v>
      </c>
      <c r="AX313" s="25" t="s">
        <v>118</v>
      </c>
      <c r="AY313" s="25" t="s">
        <v>118</v>
      </c>
      <c r="AZ313" s="25" t="s">
        <v>118</v>
      </c>
      <c r="BA313" s="25" t="s">
        <v>118</v>
      </c>
      <c r="BB313" s="25" t="s">
        <v>118</v>
      </c>
      <c r="BC313" s="25" t="s">
        <v>118</v>
      </c>
      <c r="BD313" s="25" t="s">
        <v>118</v>
      </c>
      <c r="BE313" s="25" t="s">
        <v>118</v>
      </c>
      <c r="BF313" s="25" t="s">
        <v>118</v>
      </c>
      <c r="BG313" s="20"/>
      <c r="BH313" s="26" t="s">
        <v>118</v>
      </c>
      <c r="BI313" s="26" t="s">
        <v>118</v>
      </c>
      <c r="BJ313" s="26" t="s">
        <v>118</v>
      </c>
      <c r="BK313" s="26" t="s">
        <v>118</v>
      </c>
      <c r="BL313" s="26"/>
      <c r="BM313" s="20"/>
      <c r="BN313" s="60">
        <v>0</v>
      </c>
      <c r="BO313" s="20"/>
      <c r="BP313" s="20">
        <v>3.5</v>
      </c>
      <c r="BQ313" s="20">
        <v>6</v>
      </c>
      <c r="BR313" s="20">
        <v>0</v>
      </c>
      <c r="BS313" s="20">
        <v>1</v>
      </c>
      <c r="BT313" s="20">
        <v>4</v>
      </c>
      <c r="BU313" s="20">
        <v>0</v>
      </c>
      <c r="BV313" s="20">
        <v>0</v>
      </c>
      <c r="BW313" s="20">
        <v>0</v>
      </c>
      <c r="BX313" s="20">
        <v>0</v>
      </c>
      <c r="BY313" s="20">
        <v>0</v>
      </c>
      <c r="BZ313" s="20">
        <v>0</v>
      </c>
      <c r="CA313" s="20" t="s">
        <v>118</v>
      </c>
      <c r="CB313" s="20">
        <v>0</v>
      </c>
      <c r="CC313" s="20">
        <v>0</v>
      </c>
      <c r="CD313" s="20">
        <v>0</v>
      </c>
      <c r="CE313" s="20">
        <v>0</v>
      </c>
      <c r="CF313" s="20">
        <v>0</v>
      </c>
      <c r="CG313" s="20">
        <v>0</v>
      </c>
      <c r="CH313" s="20">
        <v>0</v>
      </c>
      <c r="CI313" s="20">
        <v>0</v>
      </c>
      <c r="CJ313" s="20">
        <v>0</v>
      </c>
      <c r="CK313" s="20"/>
      <c r="CL313" s="1" t="e">
        <v>#VALUE!</v>
      </c>
      <c r="CM313" t="e">
        <v>#VALUE!</v>
      </c>
      <c r="CN313" t="e">
        <v>#VALUE!</v>
      </c>
      <c r="CO313" s="1" t="e">
        <v>#VALUE!</v>
      </c>
      <c r="CP313" s="1" t="e">
        <v>#VALUE!</v>
      </c>
      <c r="CQ313" t="e">
        <v>#VALUE!</v>
      </c>
      <c r="CS313" s="33" t="s">
        <v>1551</v>
      </c>
    </row>
    <row r="314" spans="1:97">
      <c r="A314" s="20" t="s">
        <v>123</v>
      </c>
      <c r="B314" s="20" t="s">
        <v>123</v>
      </c>
      <c r="C314" s="20" t="s">
        <v>102</v>
      </c>
      <c r="D314" s="20">
        <v>0</v>
      </c>
      <c r="E314" s="21" t="s">
        <v>1012</v>
      </c>
      <c r="F314" s="22" t="s">
        <v>1322</v>
      </c>
      <c r="G314" s="37" t="s">
        <v>1323</v>
      </c>
      <c r="H314" s="20" t="s">
        <v>118</v>
      </c>
      <c r="I314" s="20" t="s">
        <v>118</v>
      </c>
      <c r="J314" s="20" t="s">
        <v>118</v>
      </c>
      <c r="K314" s="20" t="s">
        <v>118</v>
      </c>
      <c r="L314" s="20" t="s">
        <v>118</v>
      </c>
      <c r="M314" s="20" t="s">
        <v>118</v>
      </c>
      <c r="N314" s="24" t="s">
        <v>118</v>
      </c>
      <c r="O314" s="70" t="s">
        <v>118</v>
      </c>
      <c r="P314" s="24"/>
      <c r="Q314" s="24" t="s">
        <v>118</v>
      </c>
      <c r="R314" s="70" t="s">
        <v>118</v>
      </c>
      <c r="S314" s="33" t="e">
        <v>#N/A</v>
      </c>
      <c r="T314" s="33" t="e">
        <v>#N/A</v>
      </c>
      <c r="U314" s="33" t="e">
        <v>#N/A</v>
      </c>
      <c r="V314" s="33" t="e">
        <v>#VALUE!</v>
      </c>
      <c r="W314" s="33"/>
      <c r="X314" s="24"/>
      <c r="Y314" s="20" t="s">
        <v>118</v>
      </c>
      <c r="Z314" s="20" t="s">
        <v>118</v>
      </c>
      <c r="AA314" s="20" t="s">
        <v>118</v>
      </c>
      <c r="AB314" s="20" t="s">
        <v>118</v>
      </c>
      <c r="AC314" s="20" t="s">
        <v>118</v>
      </c>
      <c r="AD314" s="20">
        <v>0</v>
      </c>
      <c r="AE314" s="20">
        <v>0</v>
      </c>
      <c r="AF314" s="20">
        <v>0</v>
      </c>
      <c r="AG314" s="20" t="e">
        <v>#N/A</v>
      </c>
      <c r="AH314" s="25" t="s">
        <v>118</v>
      </c>
      <c r="AI314" s="25" t="s">
        <v>118</v>
      </c>
      <c r="AJ314" s="25" t="s">
        <v>118</v>
      </c>
      <c r="AK314" s="25" t="s">
        <v>118</v>
      </c>
      <c r="AL314" s="25" t="s">
        <v>118</v>
      </c>
      <c r="AM314" s="25" t="s">
        <v>118</v>
      </c>
      <c r="AN314" s="25" t="s">
        <v>118</v>
      </c>
      <c r="AO314" s="25" t="s">
        <v>118</v>
      </c>
      <c r="AP314" s="25" t="s">
        <v>118</v>
      </c>
      <c r="AQ314" s="25" t="s">
        <v>118</v>
      </c>
      <c r="AR314" s="25" t="s">
        <v>118</v>
      </c>
      <c r="AS314" s="25" t="s">
        <v>118</v>
      </c>
      <c r="AT314" s="25" t="s">
        <v>118</v>
      </c>
      <c r="AU314" s="25" t="s">
        <v>118</v>
      </c>
      <c r="AV314" s="25" t="s">
        <v>118</v>
      </c>
      <c r="AW314" s="25" t="s">
        <v>118</v>
      </c>
      <c r="AX314" s="25" t="s">
        <v>118</v>
      </c>
      <c r="AY314" s="25" t="s">
        <v>118</v>
      </c>
      <c r="AZ314" s="25" t="s">
        <v>118</v>
      </c>
      <c r="BA314" s="25" t="s">
        <v>118</v>
      </c>
      <c r="BB314" s="25" t="s">
        <v>118</v>
      </c>
      <c r="BC314" s="25" t="s">
        <v>118</v>
      </c>
      <c r="BD314" s="25" t="s">
        <v>118</v>
      </c>
      <c r="BE314" s="25" t="s">
        <v>118</v>
      </c>
      <c r="BF314" s="25" t="s">
        <v>118</v>
      </c>
      <c r="BG314" s="20"/>
      <c r="BH314" s="26" t="s">
        <v>118</v>
      </c>
      <c r="BI314" s="26" t="s">
        <v>118</v>
      </c>
      <c r="BJ314" s="26" t="s">
        <v>118</v>
      </c>
      <c r="BK314" s="26" t="s">
        <v>118</v>
      </c>
      <c r="BL314" s="26"/>
      <c r="BM314" s="20"/>
      <c r="BN314" s="60">
        <v>0</v>
      </c>
      <c r="BO314" s="20"/>
      <c r="BP314" s="20">
        <v>3.5</v>
      </c>
      <c r="BQ314" s="20">
        <v>6</v>
      </c>
      <c r="BR314" s="20">
        <v>0</v>
      </c>
      <c r="BS314" s="20">
        <v>1</v>
      </c>
      <c r="BT314" s="20">
        <v>4</v>
      </c>
      <c r="BU314" s="20">
        <v>0</v>
      </c>
      <c r="BV314" s="20">
        <v>0</v>
      </c>
      <c r="BW314" s="20">
        <v>0</v>
      </c>
      <c r="BX314" s="20">
        <v>0</v>
      </c>
      <c r="BY314" s="20">
        <v>0</v>
      </c>
      <c r="BZ314" s="20">
        <v>0</v>
      </c>
      <c r="CA314" s="20" t="s">
        <v>118</v>
      </c>
      <c r="CB314" s="20">
        <v>0</v>
      </c>
      <c r="CC314" s="20">
        <v>0</v>
      </c>
      <c r="CD314" s="20">
        <v>0</v>
      </c>
      <c r="CE314" s="20">
        <v>0</v>
      </c>
      <c r="CF314" s="20">
        <v>0</v>
      </c>
      <c r="CG314" s="20">
        <v>0</v>
      </c>
      <c r="CH314" s="20">
        <v>0</v>
      </c>
      <c r="CI314" s="20">
        <v>0</v>
      </c>
      <c r="CJ314" s="20">
        <v>0</v>
      </c>
      <c r="CK314" s="20"/>
      <c r="CL314" s="1" t="e">
        <v>#VALUE!</v>
      </c>
      <c r="CM314" t="e">
        <v>#VALUE!</v>
      </c>
      <c r="CN314" t="e">
        <v>#VALUE!</v>
      </c>
      <c r="CO314" s="1" t="e">
        <v>#VALUE!</v>
      </c>
      <c r="CP314" s="1" t="e">
        <v>#VALUE!</v>
      </c>
      <c r="CQ314" t="e">
        <v>#VALUE!</v>
      </c>
      <c r="CS314" s="33" t="s">
        <v>1551</v>
      </c>
    </row>
    <row r="315" spans="1:97">
      <c r="A315" s="20" t="s">
        <v>123</v>
      </c>
      <c r="B315" s="20" t="s">
        <v>123</v>
      </c>
      <c r="C315" s="20" t="s">
        <v>123</v>
      </c>
      <c r="D315" s="20">
        <v>0</v>
      </c>
      <c r="E315" s="21" t="s">
        <v>767</v>
      </c>
      <c r="F315" s="22" t="s">
        <v>1324</v>
      </c>
      <c r="G315" s="37" t="s">
        <v>1325</v>
      </c>
      <c r="H315" s="20" t="s">
        <v>118</v>
      </c>
      <c r="I315" s="20" t="s">
        <v>118</v>
      </c>
      <c r="J315" s="20" t="s">
        <v>118</v>
      </c>
      <c r="K315" s="20" t="s">
        <v>118</v>
      </c>
      <c r="L315" s="20" t="s">
        <v>118</v>
      </c>
      <c r="M315" s="20" t="s">
        <v>118</v>
      </c>
      <c r="N315" s="24" t="s">
        <v>118</v>
      </c>
      <c r="O315" s="70" t="s">
        <v>118</v>
      </c>
      <c r="P315" s="24"/>
      <c r="Q315" s="24" t="s">
        <v>118</v>
      </c>
      <c r="R315" s="70" t="s">
        <v>118</v>
      </c>
      <c r="S315" s="33" t="e">
        <v>#N/A</v>
      </c>
      <c r="T315" s="33" t="e">
        <v>#N/A</v>
      </c>
      <c r="U315" s="33" t="e">
        <v>#N/A</v>
      </c>
      <c r="V315" s="33" t="e">
        <v>#VALUE!</v>
      </c>
      <c r="W315" s="33"/>
      <c r="X315" s="24"/>
      <c r="Y315" s="20" t="s">
        <v>118</v>
      </c>
      <c r="Z315" s="20" t="s">
        <v>118</v>
      </c>
      <c r="AA315" s="20" t="s">
        <v>118</v>
      </c>
      <c r="AB315" s="20" t="s">
        <v>118</v>
      </c>
      <c r="AC315" s="20" t="s">
        <v>118</v>
      </c>
      <c r="AD315" s="20">
        <v>0</v>
      </c>
      <c r="AE315" s="20">
        <v>0</v>
      </c>
      <c r="AF315" s="20">
        <v>0</v>
      </c>
      <c r="AG315" s="20" t="e">
        <v>#N/A</v>
      </c>
      <c r="AH315" s="25" t="s">
        <v>118</v>
      </c>
      <c r="AI315" s="25" t="s">
        <v>118</v>
      </c>
      <c r="AJ315" s="25" t="s">
        <v>118</v>
      </c>
      <c r="AK315" s="25" t="s">
        <v>118</v>
      </c>
      <c r="AL315" s="25" t="s">
        <v>118</v>
      </c>
      <c r="AM315" s="25" t="s">
        <v>118</v>
      </c>
      <c r="AN315" s="25" t="s">
        <v>118</v>
      </c>
      <c r="AO315" s="25" t="s">
        <v>118</v>
      </c>
      <c r="AP315" s="25" t="s">
        <v>118</v>
      </c>
      <c r="AQ315" s="25" t="s">
        <v>118</v>
      </c>
      <c r="AR315" s="25" t="s">
        <v>118</v>
      </c>
      <c r="AS315" s="25" t="s">
        <v>118</v>
      </c>
      <c r="AT315" s="25" t="s">
        <v>118</v>
      </c>
      <c r="AU315" s="25" t="s">
        <v>118</v>
      </c>
      <c r="AV315" s="25" t="s">
        <v>118</v>
      </c>
      <c r="AW315" s="25" t="s">
        <v>118</v>
      </c>
      <c r="AX315" s="25" t="s">
        <v>118</v>
      </c>
      <c r="AY315" s="25" t="s">
        <v>118</v>
      </c>
      <c r="AZ315" s="25" t="s">
        <v>118</v>
      </c>
      <c r="BA315" s="25" t="s">
        <v>118</v>
      </c>
      <c r="BB315" s="25" t="s">
        <v>118</v>
      </c>
      <c r="BC315" s="25" t="s">
        <v>118</v>
      </c>
      <c r="BD315" s="25" t="s">
        <v>118</v>
      </c>
      <c r="BE315" s="25" t="s">
        <v>118</v>
      </c>
      <c r="BF315" s="25" t="s">
        <v>118</v>
      </c>
      <c r="BG315" s="20"/>
      <c r="BH315" s="26" t="s">
        <v>118</v>
      </c>
      <c r="BI315" s="26" t="s">
        <v>118</v>
      </c>
      <c r="BJ315" s="26" t="s">
        <v>118</v>
      </c>
      <c r="BK315" s="26" t="s">
        <v>118</v>
      </c>
      <c r="BL315" s="26"/>
      <c r="BM315" s="20"/>
      <c r="BN315" s="60">
        <v>0</v>
      </c>
      <c r="BO315" s="20"/>
      <c r="BP315" s="20" t="s">
        <v>118</v>
      </c>
      <c r="BQ315" s="20" t="s">
        <v>118</v>
      </c>
      <c r="BR315" s="20" t="s">
        <v>118</v>
      </c>
      <c r="BS315" s="20" t="s">
        <v>118</v>
      </c>
      <c r="BT315" s="20" t="s">
        <v>118</v>
      </c>
      <c r="BU315" s="20" t="s">
        <v>118</v>
      </c>
      <c r="BV315" s="20" t="s">
        <v>118</v>
      </c>
      <c r="BW315" s="20" t="s">
        <v>118</v>
      </c>
      <c r="BX315" s="20" t="s">
        <v>118</v>
      </c>
      <c r="BY315" s="20" t="s">
        <v>118</v>
      </c>
      <c r="BZ315" s="20" t="s">
        <v>118</v>
      </c>
      <c r="CA315" s="20" t="s">
        <v>118</v>
      </c>
      <c r="CB315" s="20" t="s">
        <v>118</v>
      </c>
      <c r="CC315" s="20" t="s">
        <v>118</v>
      </c>
      <c r="CD315" s="20" t="s">
        <v>118</v>
      </c>
      <c r="CE315" s="20" t="s">
        <v>118</v>
      </c>
      <c r="CF315" s="20" t="s">
        <v>118</v>
      </c>
      <c r="CG315" s="20" t="s">
        <v>118</v>
      </c>
      <c r="CH315" s="20" t="s">
        <v>118</v>
      </c>
      <c r="CI315" s="20" t="s">
        <v>118</v>
      </c>
      <c r="CJ315" s="20" t="s">
        <v>118</v>
      </c>
      <c r="CK315" s="20"/>
      <c r="CL315" s="1" t="e">
        <v>#VALUE!</v>
      </c>
      <c r="CM315" t="e">
        <v>#VALUE!</v>
      </c>
      <c r="CN315" t="e">
        <v>#VALUE!</v>
      </c>
      <c r="CO315" s="1" t="e">
        <v>#VALUE!</v>
      </c>
      <c r="CP315" s="1" t="e">
        <v>#VALUE!</v>
      </c>
      <c r="CQ315" t="e">
        <v>#VALUE!</v>
      </c>
      <c r="CS315" s="33" t="s">
        <v>1550</v>
      </c>
    </row>
    <row r="316" spans="1:97">
      <c r="A316" s="20" t="s">
        <v>123</v>
      </c>
      <c r="B316" s="20" t="s">
        <v>123</v>
      </c>
      <c r="C316" s="20" t="s">
        <v>102</v>
      </c>
      <c r="D316" s="20">
        <v>0</v>
      </c>
      <c r="E316" s="43" t="s">
        <v>1081</v>
      </c>
      <c r="F316" s="22" t="s">
        <v>1326</v>
      </c>
      <c r="G316" s="37" t="s">
        <v>1327</v>
      </c>
      <c r="H316" s="20" t="s">
        <v>118</v>
      </c>
      <c r="I316" s="20" t="s">
        <v>118</v>
      </c>
      <c r="J316" s="20" t="s">
        <v>118</v>
      </c>
      <c r="K316" s="20" t="s">
        <v>118</v>
      </c>
      <c r="L316" s="20" t="s">
        <v>118</v>
      </c>
      <c r="M316" s="20" t="s">
        <v>118</v>
      </c>
      <c r="N316" s="24" t="s">
        <v>118</v>
      </c>
      <c r="O316" s="70" t="s">
        <v>118</v>
      </c>
      <c r="P316" s="24"/>
      <c r="Q316" s="24" t="s">
        <v>118</v>
      </c>
      <c r="R316" s="70" t="s">
        <v>118</v>
      </c>
      <c r="S316" s="33" t="e">
        <v>#N/A</v>
      </c>
      <c r="T316" s="33" t="e">
        <v>#N/A</v>
      </c>
      <c r="U316" s="33" t="e">
        <v>#N/A</v>
      </c>
      <c r="V316" s="33" t="e">
        <v>#VALUE!</v>
      </c>
      <c r="W316" s="33"/>
      <c r="X316" s="24"/>
      <c r="Y316" s="20" t="s">
        <v>118</v>
      </c>
      <c r="Z316" s="20" t="s">
        <v>118</v>
      </c>
      <c r="AA316" s="20" t="s">
        <v>118</v>
      </c>
      <c r="AB316" s="20" t="s">
        <v>118</v>
      </c>
      <c r="AC316" s="20" t="s">
        <v>118</v>
      </c>
      <c r="AD316" s="20">
        <v>0</v>
      </c>
      <c r="AE316" s="20">
        <v>0</v>
      </c>
      <c r="AF316" s="20">
        <v>0</v>
      </c>
      <c r="AG316" s="20" t="e">
        <v>#N/A</v>
      </c>
      <c r="AH316" s="25" t="s">
        <v>118</v>
      </c>
      <c r="AI316" s="25" t="s">
        <v>118</v>
      </c>
      <c r="AJ316" s="25" t="s">
        <v>118</v>
      </c>
      <c r="AK316" s="25" t="s">
        <v>118</v>
      </c>
      <c r="AL316" s="25" t="s">
        <v>118</v>
      </c>
      <c r="AM316" s="25" t="s">
        <v>118</v>
      </c>
      <c r="AN316" s="25" t="s">
        <v>118</v>
      </c>
      <c r="AO316" s="25" t="s">
        <v>118</v>
      </c>
      <c r="AP316" s="25" t="s">
        <v>118</v>
      </c>
      <c r="AQ316" s="25" t="s">
        <v>118</v>
      </c>
      <c r="AR316" s="25" t="s">
        <v>118</v>
      </c>
      <c r="AS316" s="25" t="s">
        <v>118</v>
      </c>
      <c r="AT316" s="25" t="s">
        <v>118</v>
      </c>
      <c r="AU316" s="25" t="s">
        <v>118</v>
      </c>
      <c r="AV316" s="25" t="s">
        <v>118</v>
      </c>
      <c r="AW316" s="25" t="s">
        <v>118</v>
      </c>
      <c r="AX316" s="25" t="s">
        <v>118</v>
      </c>
      <c r="AY316" s="25" t="s">
        <v>118</v>
      </c>
      <c r="AZ316" s="25" t="s">
        <v>118</v>
      </c>
      <c r="BA316" s="25" t="s">
        <v>118</v>
      </c>
      <c r="BB316" s="25" t="s">
        <v>118</v>
      </c>
      <c r="BC316" s="25" t="s">
        <v>118</v>
      </c>
      <c r="BD316" s="25" t="s">
        <v>118</v>
      </c>
      <c r="BE316" s="25" t="s">
        <v>118</v>
      </c>
      <c r="BF316" s="25" t="s">
        <v>118</v>
      </c>
      <c r="BG316" s="20"/>
      <c r="BH316" s="26" t="s">
        <v>118</v>
      </c>
      <c r="BI316" s="26" t="s">
        <v>118</v>
      </c>
      <c r="BJ316" s="26" t="s">
        <v>118</v>
      </c>
      <c r="BK316" s="26" t="s">
        <v>118</v>
      </c>
      <c r="BL316" s="26"/>
      <c r="BM316" s="20"/>
      <c r="BN316" s="60">
        <v>0</v>
      </c>
      <c r="BO316" s="20"/>
      <c r="BP316" s="20">
        <v>0.1</v>
      </c>
      <c r="BQ316" s="20">
        <v>0.1</v>
      </c>
      <c r="BR316" s="20">
        <v>0</v>
      </c>
      <c r="BS316" s="20">
        <v>0</v>
      </c>
      <c r="BT316" s="20">
        <v>0</v>
      </c>
      <c r="BU316" s="20">
        <v>0</v>
      </c>
      <c r="BV316" s="20">
        <v>0</v>
      </c>
      <c r="BW316" s="20">
        <v>0</v>
      </c>
      <c r="BX316" s="20">
        <v>0</v>
      </c>
      <c r="BY316" s="20">
        <v>0</v>
      </c>
      <c r="BZ316" s="20">
        <v>0</v>
      </c>
      <c r="CA316" s="20" t="s">
        <v>118</v>
      </c>
      <c r="CB316" s="20">
        <v>0</v>
      </c>
      <c r="CC316" s="20">
        <v>0</v>
      </c>
      <c r="CD316" s="20">
        <v>0</v>
      </c>
      <c r="CE316" s="20">
        <v>0</v>
      </c>
      <c r="CF316" s="20">
        <v>0</v>
      </c>
      <c r="CG316" s="20">
        <v>0</v>
      </c>
      <c r="CH316" s="20">
        <v>0</v>
      </c>
      <c r="CI316" s="20">
        <v>0</v>
      </c>
      <c r="CJ316" s="20">
        <v>0</v>
      </c>
      <c r="CK316" s="20"/>
      <c r="CL316" s="1" t="e">
        <v>#VALUE!</v>
      </c>
      <c r="CM316" t="e">
        <v>#VALUE!</v>
      </c>
      <c r="CN316" t="e">
        <v>#VALUE!</v>
      </c>
      <c r="CO316" s="1" t="e">
        <v>#VALUE!</v>
      </c>
      <c r="CP316" s="1" t="e">
        <v>#VALUE!</v>
      </c>
      <c r="CQ316" t="e">
        <v>#VALUE!</v>
      </c>
      <c r="CS316" s="33" t="s">
        <v>1558</v>
      </c>
    </row>
    <row r="317" spans="1:97">
      <c r="A317" s="20" t="s">
        <v>123</v>
      </c>
      <c r="B317" s="20" t="s">
        <v>123</v>
      </c>
      <c r="C317" s="20" t="s">
        <v>102</v>
      </c>
      <c r="D317" s="20">
        <v>0</v>
      </c>
      <c r="E317" s="21" t="s">
        <v>767</v>
      </c>
      <c r="F317" s="22" t="s">
        <v>1328</v>
      </c>
      <c r="G317" s="37" t="s">
        <v>1329</v>
      </c>
      <c r="H317" s="20" t="s">
        <v>118</v>
      </c>
      <c r="I317" s="20" t="s">
        <v>118</v>
      </c>
      <c r="J317" s="20" t="s">
        <v>118</v>
      </c>
      <c r="K317" s="20" t="s">
        <v>118</v>
      </c>
      <c r="L317" s="20" t="s">
        <v>118</v>
      </c>
      <c r="M317" s="20" t="s">
        <v>118</v>
      </c>
      <c r="N317" s="24" t="s">
        <v>118</v>
      </c>
      <c r="O317" s="70" t="s">
        <v>118</v>
      </c>
      <c r="P317" s="24"/>
      <c r="Q317" s="24" t="s">
        <v>118</v>
      </c>
      <c r="R317" s="70" t="s">
        <v>118</v>
      </c>
      <c r="S317" s="33" t="e">
        <v>#N/A</v>
      </c>
      <c r="T317" s="33" t="e">
        <v>#N/A</v>
      </c>
      <c r="U317" s="33" t="e">
        <v>#N/A</v>
      </c>
      <c r="V317" s="33" t="e">
        <v>#VALUE!</v>
      </c>
      <c r="W317" s="33"/>
      <c r="X317" s="24"/>
      <c r="Y317" s="20" t="s">
        <v>118</v>
      </c>
      <c r="Z317" s="20" t="s">
        <v>118</v>
      </c>
      <c r="AA317" s="20" t="s">
        <v>118</v>
      </c>
      <c r="AB317" s="20" t="s">
        <v>118</v>
      </c>
      <c r="AC317" s="20" t="s">
        <v>118</v>
      </c>
      <c r="AD317" s="20">
        <v>0</v>
      </c>
      <c r="AE317" s="20">
        <v>0</v>
      </c>
      <c r="AF317" s="20">
        <v>0</v>
      </c>
      <c r="AG317" s="20" t="e">
        <v>#N/A</v>
      </c>
      <c r="AH317" s="25" t="s">
        <v>118</v>
      </c>
      <c r="AI317" s="25" t="s">
        <v>118</v>
      </c>
      <c r="AJ317" s="25" t="s">
        <v>118</v>
      </c>
      <c r="AK317" s="25" t="s">
        <v>118</v>
      </c>
      <c r="AL317" s="25" t="s">
        <v>118</v>
      </c>
      <c r="AM317" s="25" t="s">
        <v>118</v>
      </c>
      <c r="AN317" s="25" t="s">
        <v>118</v>
      </c>
      <c r="AO317" s="25" t="s">
        <v>118</v>
      </c>
      <c r="AP317" s="25" t="s">
        <v>118</v>
      </c>
      <c r="AQ317" s="25" t="s">
        <v>118</v>
      </c>
      <c r="AR317" s="25" t="s">
        <v>118</v>
      </c>
      <c r="AS317" s="25" t="s">
        <v>118</v>
      </c>
      <c r="AT317" s="25" t="s">
        <v>118</v>
      </c>
      <c r="AU317" s="25" t="s">
        <v>118</v>
      </c>
      <c r="AV317" s="25" t="s">
        <v>118</v>
      </c>
      <c r="AW317" s="25" t="s">
        <v>118</v>
      </c>
      <c r="AX317" s="25" t="s">
        <v>118</v>
      </c>
      <c r="AY317" s="25" t="s">
        <v>118</v>
      </c>
      <c r="AZ317" s="25" t="s">
        <v>118</v>
      </c>
      <c r="BA317" s="25" t="s">
        <v>118</v>
      </c>
      <c r="BB317" s="25" t="s">
        <v>118</v>
      </c>
      <c r="BC317" s="25" t="s">
        <v>118</v>
      </c>
      <c r="BD317" s="25" t="s">
        <v>118</v>
      </c>
      <c r="BE317" s="25" t="s">
        <v>118</v>
      </c>
      <c r="BF317" s="25" t="s">
        <v>118</v>
      </c>
      <c r="BG317" s="20"/>
      <c r="BH317" s="26" t="s">
        <v>118</v>
      </c>
      <c r="BI317" s="26" t="s">
        <v>118</v>
      </c>
      <c r="BJ317" s="26" t="s">
        <v>118</v>
      </c>
      <c r="BK317" s="26" t="s">
        <v>118</v>
      </c>
      <c r="BL317" s="26"/>
      <c r="BM317" s="20"/>
      <c r="BN317" s="60">
        <v>0</v>
      </c>
      <c r="BO317" s="20"/>
      <c r="BP317" s="20">
        <v>0.1</v>
      </c>
      <c r="BQ317" s="20">
        <v>0.1</v>
      </c>
      <c r="BR317" s="20">
        <v>0</v>
      </c>
      <c r="BS317" s="20">
        <v>0</v>
      </c>
      <c r="BT317" s="20">
        <v>0</v>
      </c>
      <c r="BU317" s="20">
        <v>0</v>
      </c>
      <c r="BV317" s="20">
        <v>0</v>
      </c>
      <c r="BW317" s="20">
        <v>0</v>
      </c>
      <c r="BX317" s="20">
        <v>0</v>
      </c>
      <c r="BY317" s="20">
        <v>0.3</v>
      </c>
      <c r="BZ317" s="20">
        <v>0</v>
      </c>
      <c r="CA317" s="20" t="s">
        <v>118</v>
      </c>
      <c r="CB317" s="20">
        <v>0</v>
      </c>
      <c r="CC317" s="20">
        <v>0</v>
      </c>
      <c r="CD317" s="20">
        <v>0</v>
      </c>
      <c r="CE317" s="20">
        <v>0</v>
      </c>
      <c r="CF317" s="20">
        <v>0</v>
      </c>
      <c r="CG317" s="20">
        <v>0</v>
      </c>
      <c r="CH317" s="20">
        <v>0</v>
      </c>
      <c r="CI317" s="20">
        <v>0</v>
      </c>
      <c r="CJ317" s="20">
        <v>0</v>
      </c>
      <c r="CK317" s="20"/>
      <c r="CL317" s="1" t="e">
        <v>#VALUE!</v>
      </c>
      <c r="CM317" t="e">
        <v>#VALUE!</v>
      </c>
      <c r="CN317" t="e">
        <v>#VALUE!</v>
      </c>
      <c r="CO317" s="1" t="e">
        <v>#VALUE!</v>
      </c>
      <c r="CP317" s="1" t="e">
        <v>#VALUE!</v>
      </c>
      <c r="CQ317" t="e">
        <v>#VALUE!</v>
      </c>
      <c r="CS317" s="33" t="s">
        <v>1558</v>
      </c>
    </row>
    <row r="318" spans="1:97">
      <c r="A318" s="20" t="s">
        <v>123</v>
      </c>
      <c r="B318" s="20" t="s">
        <v>123</v>
      </c>
      <c r="C318" s="20" t="s">
        <v>102</v>
      </c>
      <c r="D318" s="20">
        <v>0</v>
      </c>
      <c r="E318" s="21" t="s">
        <v>767</v>
      </c>
      <c r="F318" s="22" t="s">
        <v>1330</v>
      </c>
      <c r="G318" s="37" t="s">
        <v>1331</v>
      </c>
      <c r="H318" s="20" t="s">
        <v>118</v>
      </c>
      <c r="I318" s="20" t="s">
        <v>118</v>
      </c>
      <c r="J318" s="20" t="s">
        <v>118</v>
      </c>
      <c r="K318" s="20" t="s">
        <v>118</v>
      </c>
      <c r="L318" s="20" t="s">
        <v>118</v>
      </c>
      <c r="M318" s="20" t="s">
        <v>118</v>
      </c>
      <c r="N318" s="24" t="s">
        <v>118</v>
      </c>
      <c r="O318" s="70" t="s">
        <v>118</v>
      </c>
      <c r="P318" s="24"/>
      <c r="Q318" s="24" t="s">
        <v>118</v>
      </c>
      <c r="R318" s="70" t="s">
        <v>118</v>
      </c>
      <c r="S318" s="33" t="e">
        <v>#N/A</v>
      </c>
      <c r="T318" s="33" t="e">
        <v>#N/A</v>
      </c>
      <c r="U318" s="33" t="e">
        <v>#N/A</v>
      </c>
      <c r="V318" s="33" t="e">
        <v>#VALUE!</v>
      </c>
      <c r="W318" s="33"/>
      <c r="X318" s="24"/>
      <c r="Y318" s="20" t="s">
        <v>118</v>
      </c>
      <c r="Z318" s="20" t="s">
        <v>118</v>
      </c>
      <c r="AA318" s="20" t="s">
        <v>118</v>
      </c>
      <c r="AB318" s="20" t="s">
        <v>118</v>
      </c>
      <c r="AC318" s="20" t="s">
        <v>118</v>
      </c>
      <c r="AD318" s="20">
        <v>0</v>
      </c>
      <c r="AE318" s="20">
        <v>0</v>
      </c>
      <c r="AF318" s="20">
        <v>0</v>
      </c>
      <c r="AG318" s="20" t="e">
        <v>#N/A</v>
      </c>
      <c r="AH318" s="25" t="s">
        <v>118</v>
      </c>
      <c r="AI318" s="25" t="s">
        <v>118</v>
      </c>
      <c r="AJ318" s="25" t="s">
        <v>118</v>
      </c>
      <c r="AK318" s="25" t="s">
        <v>118</v>
      </c>
      <c r="AL318" s="25" t="s">
        <v>118</v>
      </c>
      <c r="AM318" s="25" t="s">
        <v>118</v>
      </c>
      <c r="AN318" s="25" t="s">
        <v>118</v>
      </c>
      <c r="AO318" s="25" t="s">
        <v>118</v>
      </c>
      <c r="AP318" s="25" t="s">
        <v>118</v>
      </c>
      <c r="AQ318" s="25" t="s">
        <v>118</v>
      </c>
      <c r="AR318" s="25" t="s">
        <v>118</v>
      </c>
      <c r="AS318" s="25" t="s">
        <v>118</v>
      </c>
      <c r="AT318" s="25" t="s">
        <v>118</v>
      </c>
      <c r="AU318" s="25" t="s">
        <v>118</v>
      </c>
      <c r="AV318" s="25" t="s">
        <v>118</v>
      </c>
      <c r="AW318" s="25" t="s">
        <v>118</v>
      </c>
      <c r="AX318" s="25" t="s">
        <v>118</v>
      </c>
      <c r="AY318" s="25" t="s">
        <v>118</v>
      </c>
      <c r="AZ318" s="25" t="s">
        <v>118</v>
      </c>
      <c r="BA318" s="25" t="s">
        <v>118</v>
      </c>
      <c r="BB318" s="25" t="s">
        <v>118</v>
      </c>
      <c r="BC318" s="25" t="s">
        <v>118</v>
      </c>
      <c r="BD318" s="25" t="s">
        <v>118</v>
      </c>
      <c r="BE318" s="25" t="s">
        <v>118</v>
      </c>
      <c r="BF318" s="25" t="s">
        <v>118</v>
      </c>
      <c r="BG318" s="20"/>
      <c r="BH318" s="26" t="s">
        <v>118</v>
      </c>
      <c r="BI318" s="26" t="s">
        <v>118</v>
      </c>
      <c r="BJ318" s="26" t="s">
        <v>118</v>
      </c>
      <c r="BK318" s="26" t="s">
        <v>118</v>
      </c>
      <c r="BL318" s="26"/>
      <c r="BM318" s="20"/>
      <c r="BN318" s="60">
        <v>0</v>
      </c>
      <c r="BO318" s="20"/>
      <c r="BP318" s="20">
        <v>0.1</v>
      </c>
      <c r="BQ318" s="20">
        <v>0.1</v>
      </c>
      <c r="BR318" s="20">
        <v>0</v>
      </c>
      <c r="BS318" s="20">
        <v>0</v>
      </c>
      <c r="BT318" s="20">
        <v>0</v>
      </c>
      <c r="BU318" s="20">
        <v>0</v>
      </c>
      <c r="BV318" s="20">
        <v>0</v>
      </c>
      <c r="BW318" s="20">
        <v>0</v>
      </c>
      <c r="BX318" s="20">
        <v>0</v>
      </c>
      <c r="BY318" s="20">
        <v>0.3</v>
      </c>
      <c r="BZ318" s="20">
        <v>0</v>
      </c>
      <c r="CA318" s="20" t="s">
        <v>118</v>
      </c>
      <c r="CB318" s="20">
        <v>0</v>
      </c>
      <c r="CC318" s="20">
        <v>0</v>
      </c>
      <c r="CD318" s="20">
        <v>0</v>
      </c>
      <c r="CE318" s="20">
        <v>0</v>
      </c>
      <c r="CF318" s="20">
        <v>0</v>
      </c>
      <c r="CG318" s="20">
        <v>0</v>
      </c>
      <c r="CH318" s="20">
        <v>0</v>
      </c>
      <c r="CI318" s="20">
        <v>0</v>
      </c>
      <c r="CJ318" s="20">
        <v>0</v>
      </c>
      <c r="CK318" s="20"/>
      <c r="CL318" s="1" t="e">
        <v>#VALUE!</v>
      </c>
      <c r="CM318" t="e">
        <v>#VALUE!</v>
      </c>
      <c r="CN318" t="e">
        <v>#VALUE!</v>
      </c>
      <c r="CO318" s="1" t="e">
        <v>#VALUE!</v>
      </c>
      <c r="CP318" s="1" t="e">
        <v>#VALUE!</v>
      </c>
      <c r="CQ318" t="e">
        <v>#VALUE!</v>
      </c>
      <c r="CS318" s="33" t="s">
        <v>1558</v>
      </c>
    </row>
    <row r="319" spans="1:97">
      <c r="A319" s="20" t="s">
        <v>102</v>
      </c>
      <c r="B319" s="20" t="s">
        <v>123</v>
      </c>
      <c r="C319" s="20" t="s">
        <v>102</v>
      </c>
      <c r="D319" s="20">
        <v>0</v>
      </c>
      <c r="E319" s="21" t="s">
        <v>1012</v>
      </c>
      <c r="F319" s="22" t="s">
        <v>1332</v>
      </c>
      <c r="G319" s="37" t="s">
        <v>1333</v>
      </c>
      <c r="H319" s="20" t="s">
        <v>336</v>
      </c>
      <c r="I319" s="20" t="s">
        <v>154</v>
      </c>
      <c r="J319" s="20" t="s">
        <v>155</v>
      </c>
      <c r="K319" s="20" t="s">
        <v>1334</v>
      </c>
      <c r="L319" s="20" t="s">
        <v>1335</v>
      </c>
      <c r="M319" s="20" t="s">
        <v>1336</v>
      </c>
      <c r="N319" s="20">
        <v>0</v>
      </c>
      <c r="O319" s="33">
        <v>0</v>
      </c>
      <c r="P319" s="20"/>
      <c r="Q319" s="20">
        <v>0</v>
      </c>
      <c r="R319" s="33">
        <v>0</v>
      </c>
      <c r="S319" s="33" t="e">
        <v>#N/A</v>
      </c>
      <c r="T319" s="33" t="e">
        <v>#N/A</v>
      </c>
      <c r="U319" s="33" t="e">
        <v>#N/A</v>
      </c>
      <c r="V319" s="33" t="e">
        <v>#N/A</v>
      </c>
      <c r="W319" s="33"/>
      <c r="X319" s="20"/>
      <c r="Y319" s="20" t="s">
        <v>158</v>
      </c>
      <c r="Z319" s="20" t="s">
        <v>1189</v>
      </c>
      <c r="AA319" s="20" t="s">
        <v>170</v>
      </c>
      <c r="AB319" s="20">
        <v>0</v>
      </c>
      <c r="AC319" s="20">
        <v>0</v>
      </c>
      <c r="AD319" s="20">
        <v>0</v>
      </c>
      <c r="AE319" s="20">
        <v>0</v>
      </c>
      <c r="AF319" s="20">
        <v>0</v>
      </c>
      <c r="AG319" s="20" t="s">
        <v>1337</v>
      </c>
      <c r="AH319" s="25">
        <v>90</v>
      </c>
      <c r="AI319" s="25">
        <v>90</v>
      </c>
      <c r="AJ319" s="25">
        <v>90</v>
      </c>
      <c r="AK319" s="25">
        <v>90</v>
      </c>
      <c r="AL319" s="25">
        <v>90</v>
      </c>
      <c r="AM319" s="25">
        <v>100</v>
      </c>
      <c r="AN319" s="25">
        <v>100</v>
      </c>
      <c r="AO319" s="25">
        <v>100</v>
      </c>
      <c r="AP319" s="25">
        <v>100</v>
      </c>
      <c r="AQ319" s="25">
        <v>100</v>
      </c>
      <c r="AR319" s="25">
        <v>80</v>
      </c>
      <c r="AS319" s="25">
        <v>80</v>
      </c>
      <c r="AT319" s="25">
        <v>80</v>
      </c>
      <c r="AU319" s="25">
        <v>80</v>
      </c>
      <c r="AV319" s="25">
        <v>80</v>
      </c>
      <c r="AW319" s="44">
        <v>72</v>
      </c>
      <c r="AX319" s="44">
        <v>72</v>
      </c>
      <c r="AY319" s="44">
        <v>72</v>
      </c>
      <c r="AZ319" s="44">
        <v>72</v>
      </c>
      <c r="BA319" s="44">
        <v>72</v>
      </c>
      <c r="BB319" s="30">
        <v>90</v>
      </c>
      <c r="BC319" s="30">
        <v>90</v>
      </c>
      <c r="BD319" s="30">
        <v>90</v>
      </c>
      <c r="BE319" s="30">
        <v>90</v>
      </c>
      <c r="BF319" s="30">
        <v>90</v>
      </c>
      <c r="BG319" s="20" t="s">
        <v>1338</v>
      </c>
      <c r="BH319" s="26" t="s">
        <v>118</v>
      </c>
      <c r="BI319" s="26" t="s">
        <v>118</v>
      </c>
      <c r="BJ319" s="26" t="s">
        <v>118</v>
      </c>
      <c r="BK319" s="26" t="s">
        <v>118</v>
      </c>
      <c r="BL319" s="26">
        <v>117.75999999999999</v>
      </c>
      <c r="BM319" s="20" t="s">
        <v>1339</v>
      </c>
      <c r="BN319" s="60">
        <v>117.75999999999999</v>
      </c>
      <c r="BO319" s="20"/>
      <c r="BP319" s="20">
        <v>0.1</v>
      </c>
      <c r="BQ319" s="20">
        <v>0.1</v>
      </c>
      <c r="BR319" s="20">
        <v>0</v>
      </c>
      <c r="BS319" s="20">
        <v>0</v>
      </c>
      <c r="BT319" s="20">
        <v>0</v>
      </c>
      <c r="BU319" s="20">
        <v>12</v>
      </c>
      <c r="BV319" s="20">
        <v>0</v>
      </c>
      <c r="BW319" s="20">
        <v>0</v>
      </c>
      <c r="BX319" s="20">
        <v>0</v>
      </c>
      <c r="BY319" s="20">
        <v>8</v>
      </c>
      <c r="BZ319" s="20">
        <v>0</v>
      </c>
      <c r="CA319" s="20" t="s">
        <v>118</v>
      </c>
      <c r="CB319" s="20">
        <v>0</v>
      </c>
      <c r="CC319" s="20">
        <v>0</v>
      </c>
      <c r="CD319" s="20">
        <v>0</v>
      </c>
      <c r="CE319" s="20">
        <v>0</v>
      </c>
      <c r="CF319" s="20">
        <v>0</v>
      </c>
      <c r="CG319" s="20">
        <v>0</v>
      </c>
      <c r="CH319" s="20">
        <v>0</v>
      </c>
      <c r="CI319" s="20">
        <v>0</v>
      </c>
      <c r="CJ319" s="20">
        <v>0</v>
      </c>
      <c r="CK319" s="20"/>
      <c r="CL319" s="1">
        <v>0</v>
      </c>
      <c r="CM319">
        <v>0</v>
      </c>
      <c r="CN319">
        <v>0</v>
      </c>
      <c r="CO319" s="1">
        <v>0</v>
      </c>
      <c r="CP319" s="1">
        <v>0</v>
      </c>
      <c r="CQ319" t="e">
        <v>#DIV/0!</v>
      </c>
      <c r="CS319" s="33">
        <v>0</v>
      </c>
    </row>
    <row r="320" spans="1:97">
      <c r="A320" s="20" t="s">
        <v>123</v>
      </c>
      <c r="B320" s="20" t="s">
        <v>123</v>
      </c>
      <c r="C320" s="20" t="s">
        <v>102</v>
      </c>
      <c r="D320" s="20">
        <v>0</v>
      </c>
      <c r="E320" s="21" t="s">
        <v>767</v>
      </c>
      <c r="F320" s="22" t="s">
        <v>1340</v>
      </c>
      <c r="G320" s="37" t="s">
        <v>1341</v>
      </c>
      <c r="H320" s="20" t="s">
        <v>118</v>
      </c>
      <c r="I320" s="20" t="s">
        <v>118</v>
      </c>
      <c r="J320" s="20" t="s">
        <v>118</v>
      </c>
      <c r="K320" s="20" t="s">
        <v>118</v>
      </c>
      <c r="L320" s="20" t="s">
        <v>118</v>
      </c>
      <c r="M320" s="20" t="s">
        <v>118</v>
      </c>
      <c r="N320" s="24" t="s">
        <v>118</v>
      </c>
      <c r="O320" s="70" t="s">
        <v>118</v>
      </c>
      <c r="P320" s="24"/>
      <c r="Q320" s="24" t="s">
        <v>118</v>
      </c>
      <c r="R320" s="70" t="s">
        <v>118</v>
      </c>
      <c r="S320" s="33" t="e">
        <v>#N/A</v>
      </c>
      <c r="T320" s="33" t="e">
        <v>#N/A</v>
      </c>
      <c r="U320" s="33" t="e">
        <v>#N/A</v>
      </c>
      <c r="V320" s="33" t="e">
        <v>#VALUE!</v>
      </c>
      <c r="W320" s="33"/>
      <c r="X320" s="24"/>
      <c r="Y320" s="20" t="s">
        <v>118</v>
      </c>
      <c r="Z320" s="20" t="s">
        <v>118</v>
      </c>
      <c r="AA320" s="20" t="s">
        <v>118</v>
      </c>
      <c r="AB320" s="20" t="s">
        <v>118</v>
      </c>
      <c r="AC320" s="20" t="s">
        <v>118</v>
      </c>
      <c r="AD320" s="20">
        <v>0</v>
      </c>
      <c r="AE320" s="20">
        <v>0</v>
      </c>
      <c r="AF320" s="20">
        <v>0</v>
      </c>
      <c r="AG320" s="20" t="e">
        <v>#N/A</v>
      </c>
      <c r="AH320" s="25" t="s">
        <v>118</v>
      </c>
      <c r="AI320" s="25" t="s">
        <v>118</v>
      </c>
      <c r="AJ320" s="25" t="s">
        <v>118</v>
      </c>
      <c r="AK320" s="25" t="s">
        <v>118</v>
      </c>
      <c r="AL320" s="25" t="s">
        <v>118</v>
      </c>
      <c r="AM320" s="25" t="s">
        <v>118</v>
      </c>
      <c r="AN320" s="25" t="s">
        <v>118</v>
      </c>
      <c r="AO320" s="25" t="s">
        <v>118</v>
      </c>
      <c r="AP320" s="25" t="s">
        <v>118</v>
      </c>
      <c r="AQ320" s="25" t="s">
        <v>118</v>
      </c>
      <c r="AR320" s="25" t="s">
        <v>118</v>
      </c>
      <c r="AS320" s="25" t="s">
        <v>118</v>
      </c>
      <c r="AT320" s="25" t="s">
        <v>118</v>
      </c>
      <c r="AU320" s="25" t="s">
        <v>118</v>
      </c>
      <c r="AV320" s="25" t="s">
        <v>118</v>
      </c>
      <c r="AW320" s="25" t="s">
        <v>118</v>
      </c>
      <c r="AX320" s="25" t="s">
        <v>118</v>
      </c>
      <c r="AY320" s="25" t="s">
        <v>118</v>
      </c>
      <c r="AZ320" s="25" t="s">
        <v>118</v>
      </c>
      <c r="BA320" s="25" t="s">
        <v>118</v>
      </c>
      <c r="BB320" s="25" t="s">
        <v>118</v>
      </c>
      <c r="BC320" s="25" t="s">
        <v>118</v>
      </c>
      <c r="BD320" s="25" t="s">
        <v>118</v>
      </c>
      <c r="BE320" s="25" t="s">
        <v>118</v>
      </c>
      <c r="BF320" s="25" t="s">
        <v>118</v>
      </c>
      <c r="BG320" s="20"/>
      <c r="BH320" s="26" t="s">
        <v>118</v>
      </c>
      <c r="BI320" s="26" t="s">
        <v>118</v>
      </c>
      <c r="BJ320" s="26" t="s">
        <v>118</v>
      </c>
      <c r="BK320" s="26" t="s">
        <v>118</v>
      </c>
      <c r="BL320" s="26"/>
      <c r="BM320" s="20"/>
      <c r="BN320" s="60">
        <v>0</v>
      </c>
      <c r="BO320" s="20"/>
      <c r="BP320" s="20">
        <v>0.1</v>
      </c>
      <c r="BQ320" s="20">
        <v>0.1</v>
      </c>
      <c r="BR320" s="20">
        <v>0</v>
      </c>
      <c r="BS320" s="20">
        <v>0</v>
      </c>
      <c r="BT320" s="20">
        <v>0</v>
      </c>
      <c r="BU320" s="20">
        <v>0</v>
      </c>
      <c r="BV320" s="20">
        <v>0</v>
      </c>
      <c r="BW320" s="20">
        <v>0</v>
      </c>
      <c r="BX320" s="20">
        <v>0</v>
      </c>
      <c r="BY320" s="20">
        <v>0.3</v>
      </c>
      <c r="BZ320" s="20">
        <v>0</v>
      </c>
      <c r="CA320" s="20" t="s">
        <v>118</v>
      </c>
      <c r="CB320" s="20">
        <v>0</v>
      </c>
      <c r="CC320" s="20">
        <v>0</v>
      </c>
      <c r="CD320" s="20">
        <v>0</v>
      </c>
      <c r="CE320" s="20">
        <v>0</v>
      </c>
      <c r="CF320" s="20">
        <v>0</v>
      </c>
      <c r="CG320" s="20">
        <v>0</v>
      </c>
      <c r="CH320" s="20">
        <v>0</v>
      </c>
      <c r="CI320" s="20">
        <v>0</v>
      </c>
      <c r="CJ320" s="20">
        <v>0</v>
      </c>
      <c r="CK320" s="20"/>
      <c r="CL320" s="1" t="e">
        <v>#VALUE!</v>
      </c>
      <c r="CM320" t="e">
        <v>#VALUE!</v>
      </c>
      <c r="CN320" t="e">
        <v>#VALUE!</v>
      </c>
      <c r="CO320" s="1" t="e">
        <v>#VALUE!</v>
      </c>
      <c r="CP320" s="1" t="e">
        <v>#VALUE!</v>
      </c>
      <c r="CQ320" t="e">
        <v>#VALUE!</v>
      </c>
      <c r="CS320" s="33" t="s">
        <v>1558</v>
      </c>
    </row>
    <row r="321" spans="1:97">
      <c r="A321" s="20" t="s">
        <v>102</v>
      </c>
      <c r="B321" s="20" t="s">
        <v>123</v>
      </c>
      <c r="C321" s="20" t="s">
        <v>102</v>
      </c>
      <c r="D321" s="20" t="s">
        <v>1216</v>
      </c>
      <c r="E321" s="21" t="s">
        <v>977</v>
      </c>
      <c r="F321" s="22" t="s">
        <v>1342</v>
      </c>
      <c r="G321" s="37" t="s">
        <v>1343</v>
      </c>
      <c r="H321" s="20" t="s">
        <v>118</v>
      </c>
      <c r="I321" s="20" t="s">
        <v>118</v>
      </c>
      <c r="J321" s="20" t="s">
        <v>118</v>
      </c>
      <c r="K321" s="20" t="s">
        <v>118</v>
      </c>
      <c r="L321" s="20" t="s">
        <v>118</v>
      </c>
      <c r="M321" s="20" t="s">
        <v>118</v>
      </c>
      <c r="N321" s="24" t="s">
        <v>118</v>
      </c>
      <c r="O321" s="70" t="s">
        <v>118</v>
      </c>
      <c r="P321" s="24"/>
      <c r="Q321" s="24" t="s">
        <v>118</v>
      </c>
      <c r="R321" s="70" t="s">
        <v>118</v>
      </c>
      <c r="S321" s="33" t="e">
        <v>#N/A</v>
      </c>
      <c r="T321" s="33" t="e">
        <v>#N/A</v>
      </c>
      <c r="U321" s="33" t="e">
        <v>#N/A</v>
      </c>
      <c r="V321" s="33" t="e">
        <v>#VALUE!</v>
      </c>
      <c r="W321" s="33"/>
      <c r="X321" s="24"/>
      <c r="Y321" s="20" t="s">
        <v>118</v>
      </c>
      <c r="Z321" s="20" t="s">
        <v>118</v>
      </c>
      <c r="AA321" s="20" t="s">
        <v>118</v>
      </c>
      <c r="AB321" s="20" t="s">
        <v>118</v>
      </c>
      <c r="AC321" s="20" t="s">
        <v>118</v>
      </c>
      <c r="AD321" s="20" t="s">
        <v>1344</v>
      </c>
      <c r="AE321" s="20" t="s">
        <v>115</v>
      </c>
      <c r="AF321" s="20">
        <v>0</v>
      </c>
      <c r="AG321" s="33" t="s">
        <v>1345</v>
      </c>
      <c r="AH321" s="30">
        <v>37067</v>
      </c>
      <c r="AI321" s="30">
        <v>38549.68</v>
      </c>
      <c r="AJ321" s="30">
        <v>40091.667200000004</v>
      </c>
      <c r="AK321" s="30">
        <v>41695.333888000008</v>
      </c>
      <c r="AL321" s="30">
        <v>43363.147243520012</v>
      </c>
      <c r="AM321" s="30">
        <v>100</v>
      </c>
      <c r="AN321" s="30">
        <v>100</v>
      </c>
      <c r="AO321" s="30">
        <v>100</v>
      </c>
      <c r="AP321" s="30">
        <v>100</v>
      </c>
      <c r="AQ321" s="30">
        <v>100</v>
      </c>
      <c r="AR321" s="30">
        <v>10</v>
      </c>
      <c r="AS321" s="30">
        <v>20</v>
      </c>
      <c r="AT321" s="30">
        <v>30</v>
      </c>
      <c r="AU321" s="30">
        <v>40</v>
      </c>
      <c r="AV321" s="30">
        <v>50</v>
      </c>
      <c r="AW321" s="30">
        <v>3706.7000000000003</v>
      </c>
      <c r="AX321" s="30">
        <v>7709.9360000000006</v>
      </c>
      <c r="AY321" s="30">
        <v>12027.500160000001</v>
      </c>
      <c r="AZ321" s="30">
        <v>16678.133555200006</v>
      </c>
      <c r="BA321" s="30">
        <v>21681.573621760006</v>
      </c>
      <c r="BB321" s="30">
        <v>37067</v>
      </c>
      <c r="BC321" s="30">
        <v>38549.68</v>
      </c>
      <c r="BD321" s="30">
        <v>40091.667200000004</v>
      </c>
      <c r="BE321" s="30">
        <v>41695.333888000008</v>
      </c>
      <c r="BF321" s="30">
        <v>43363.147243520012</v>
      </c>
      <c r="BG321" s="20" t="s">
        <v>984</v>
      </c>
      <c r="BH321" s="26" t="s">
        <v>118</v>
      </c>
      <c r="BI321" s="26" t="s">
        <v>118</v>
      </c>
      <c r="BJ321" s="26" t="s">
        <v>118</v>
      </c>
      <c r="BK321" s="26" t="s">
        <v>118</v>
      </c>
      <c r="BL321" s="26"/>
      <c r="BM321" s="20"/>
      <c r="BN321" s="60">
        <v>0</v>
      </c>
      <c r="BO321" s="20"/>
      <c r="BP321" s="20">
        <v>0.1</v>
      </c>
      <c r="BQ321" s="20">
        <v>0.1</v>
      </c>
      <c r="BR321" s="20">
        <v>0</v>
      </c>
      <c r="BS321" s="20">
        <v>0</v>
      </c>
      <c r="BT321" s="20">
        <v>0</v>
      </c>
      <c r="BU321" s="20">
        <v>0</v>
      </c>
      <c r="BV321" s="20">
        <v>0</v>
      </c>
      <c r="BW321" s="20">
        <v>0</v>
      </c>
      <c r="BX321" s="20">
        <v>0</v>
      </c>
      <c r="BY321" s="20">
        <v>0.3</v>
      </c>
      <c r="BZ321" s="20">
        <v>0</v>
      </c>
      <c r="CA321" s="20" t="s">
        <v>118</v>
      </c>
      <c r="CB321" s="20">
        <v>0</v>
      </c>
      <c r="CC321" s="20">
        <v>0</v>
      </c>
      <c r="CD321" s="20">
        <v>0</v>
      </c>
      <c r="CE321" s="20">
        <v>0</v>
      </c>
      <c r="CF321" s="20">
        <v>0</v>
      </c>
      <c r="CG321" s="20">
        <v>0</v>
      </c>
      <c r="CH321" s="20">
        <v>0</v>
      </c>
      <c r="CI321" s="20">
        <v>0</v>
      </c>
      <c r="CJ321" s="20">
        <v>0</v>
      </c>
      <c r="CK321" s="20"/>
      <c r="CL321" s="1" t="e">
        <v>#VALUE!</v>
      </c>
      <c r="CM321" t="e">
        <v>#VALUE!</v>
      </c>
      <c r="CN321" t="e">
        <v>#VALUE!</v>
      </c>
      <c r="CO321" s="1" t="e">
        <v>#VALUE!</v>
      </c>
      <c r="CP321" s="1" t="e">
        <v>#VALUE!</v>
      </c>
      <c r="CQ321" t="e">
        <v>#VALUE!</v>
      </c>
      <c r="CS321" s="33" t="s">
        <v>1558</v>
      </c>
    </row>
    <row r="322" spans="1:97">
      <c r="A322" s="20" t="s">
        <v>123</v>
      </c>
      <c r="B322" s="20" t="s">
        <v>102</v>
      </c>
      <c r="C322" s="20" t="s">
        <v>123</v>
      </c>
      <c r="D322" s="20">
        <v>0</v>
      </c>
      <c r="E322" s="21" t="s">
        <v>1072</v>
      </c>
      <c r="F322" s="22" t="s">
        <v>1346</v>
      </c>
      <c r="G322" s="28" t="s">
        <v>1347</v>
      </c>
      <c r="H322" s="20" t="s">
        <v>118</v>
      </c>
      <c r="I322" s="20" t="s">
        <v>118</v>
      </c>
      <c r="J322" s="20" t="s">
        <v>155</v>
      </c>
      <c r="K322" s="20" t="s">
        <v>1348</v>
      </c>
      <c r="L322" s="20" t="s">
        <v>1347</v>
      </c>
      <c r="M322" s="20" t="s">
        <v>111</v>
      </c>
      <c r="N322" s="20">
        <v>0</v>
      </c>
      <c r="O322" s="33">
        <v>0.39979999999999999</v>
      </c>
      <c r="P322" s="20"/>
      <c r="Q322" s="20">
        <v>0</v>
      </c>
      <c r="R322" s="33">
        <v>40.192</v>
      </c>
      <c r="S322" s="33" t="e">
        <v>#N/A</v>
      </c>
      <c r="T322" s="33" t="e">
        <v>#N/A</v>
      </c>
      <c r="U322" s="33" t="e">
        <v>#N/A</v>
      </c>
      <c r="V322" s="33" t="e">
        <v>#N/A</v>
      </c>
      <c r="W322" s="33"/>
      <c r="X322" s="20"/>
      <c r="Y322" s="20" t="s">
        <v>168</v>
      </c>
      <c r="Z322" s="20" t="s">
        <v>113</v>
      </c>
      <c r="AA322" s="20" t="s">
        <v>170</v>
      </c>
      <c r="AB322" s="20">
        <v>100.53</v>
      </c>
      <c r="AC322" s="20">
        <v>0</v>
      </c>
      <c r="AD322" s="20">
        <v>0</v>
      </c>
      <c r="AE322" s="20">
        <v>0</v>
      </c>
      <c r="AF322" s="20">
        <v>0</v>
      </c>
      <c r="AG322" s="20" t="e">
        <v>#N/A</v>
      </c>
      <c r="AH322" s="25" t="s">
        <v>118</v>
      </c>
      <c r="AI322" s="25" t="s">
        <v>118</v>
      </c>
      <c r="AJ322" s="25" t="s">
        <v>118</v>
      </c>
      <c r="AK322" s="25" t="s">
        <v>118</v>
      </c>
      <c r="AL322" s="25" t="s">
        <v>118</v>
      </c>
      <c r="AM322" s="25" t="s">
        <v>118</v>
      </c>
      <c r="AN322" s="25" t="s">
        <v>118</v>
      </c>
      <c r="AO322" s="25" t="s">
        <v>118</v>
      </c>
      <c r="AP322" s="25" t="s">
        <v>118</v>
      </c>
      <c r="AQ322" s="25" t="s">
        <v>118</v>
      </c>
      <c r="AR322" s="25" t="s">
        <v>118</v>
      </c>
      <c r="AS322" s="25" t="s">
        <v>118</v>
      </c>
      <c r="AT322" s="25" t="s">
        <v>118</v>
      </c>
      <c r="AU322" s="25" t="s">
        <v>118</v>
      </c>
      <c r="AV322" s="25" t="s">
        <v>118</v>
      </c>
      <c r="AW322" s="25" t="s">
        <v>118</v>
      </c>
      <c r="AX322" s="25" t="s">
        <v>118</v>
      </c>
      <c r="AY322" s="25" t="s">
        <v>118</v>
      </c>
      <c r="AZ322" s="25" t="s">
        <v>118</v>
      </c>
      <c r="BA322" s="25" t="s">
        <v>118</v>
      </c>
      <c r="BB322" s="25" t="s">
        <v>118</v>
      </c>
      <c r="BC322" s="25" t="s">
        <v>118</v>
      </c>
      <c r="BD322" s="25" t="s">
        <v>118</v>
      </c>
      <c r="BE322" s="25" t="s">
        <v>118</v>
      </c>
      <c r="BF322" s="25" t="s">
        <v>118</v>
      </c>
      <c r="BG322" s="20"/>
      <c r="BH322" s="26" t="s">
        <v>118</v>
      </c>
      <c r="BI322" s="26" t="s">
        <v>118</v>
      </c>
      <c r="BJ322" s="26" t="s">
        <v>118</v>
      </c>
      <c r="BK322" s="26" t="s">
        <v>118</v>
      </c>
      <c r="BL322" s="26"/>
      <c r="BM322" s="20"/>
      <c r="BN322" s="60">
        <v>0</v>
      </c>
      <c r="BO322" s="20"/>
      <c r="BP322" s="20" t="s">
        <v>118</v>
      </c>
      <c r="BQ322" s="20" t="s">
        <v>118</v>
      </c>
      <c r="BR322" s="20" t="s">
        <v>118</v>
      </c>
      <c r="BS322" s="20" t="s">
        <v>118</v>
      </c>
      <c r="BT322" s="20" t="s">
        <v>118</v>
      </c>
      <c r="BU322" s="20" t="s">
        <v>118</v>
      </c>
      <c r="BV322" s="20" t="s">
        <v>118</v>
      </c>
      <c r="BW322" s="20" t="s">
        <v>118</v>
      </c>
      <c r="BX322" s="20" t="s">
        <v>118</v>
      </c>
      <c r="BY322" s="20" t="s">
        <v>118</v>
      </c>
      <c r="BZ322" s="20" t="s">
        <v>118</v>
      </c>
      <c r="CA322" s="20" t="s">
        <v>118</v>
      </c>
      <c r="CB322" s="20" t="s">
        <v>118</v>
      </c>
      <c r="CC322" s="20" t="s">
        <v>118</v>
      </c>
      <c r="CD322" s="20" t="s">
        <v>118</v>
      </c>
      <c r="CE322" s="20" t="s">
        <v>118</v>
      </c>
      <c r="CF322" s="20" t="s">
        <v>118</v>
      </c>
      <c r="CG322" s="20" t="s">
        <v>118</v>
      </c>
      <c r="CH322" s="20" t="s">
        <v>118</v>
      </c>
      <c r="CI322" s="20" t="s">
        <v>118</v>
      </c>
      <c r="CJ322" s="20" t="s">
        <v>118</v>
      </c>
      <c r="CK322" s="20"/>
      <c r="CL322" s="1" t="e">
        <v>#VALUE!</v>
      </c>
      <c r="CM322" t="e">
        <v>#VALUE!</v>
      </c>
      <c r="CN322" t="e">
        <v>#VALUE!</v>
      </c>
      <c r="CO322" s="1" t="e">
        <v>#VALUE!</v>
      </c>
      <c r="CP322" s="1" t="e">
        <v>#VALUE!</v>
      </c>
      <c r="CQ322" t="e">
        <v>#VALUE!</v>
      </c>
      <c r="CS322" s="33">
        <v>0</v>
      </c>
    </row>
    <row r="323" spans="1:97">
      <c r="A323" s="20" t="s">
        <v>102</v>
      </c>
      <c r="B323" s="20" t="s">
        <v>102</v>
      </c>
      <c r="C323" s="20" t="s">
        <v>102</v>
      </c>
      <c r="D323" s="20">
        <v>0</v>
      </c>
      <c r="E323" s="21" t="s">
        <v>103</v>
      </c>
      <c r="F323" s="22" t="s">
        <v>1349</v>
      </c>
      <c r="G323" s="28" t="s">
        <v>1350</v>
      </c>
      <c r="H323" s="20" t="s">
        <v>153</v>
      </c>
      <c r="I323" s="20" t="s">
        <v>154</v>
      </c>
      <c r="J323" s="20" t="s">
        <v>155</v>
      </c>
      <c r="K323" s="20" t="s">
        <v>1351</v>
      </c>
      <c r="L323" s="20" t="s">
        <v>1615</v>
      </c>
      <c r="M323" s="20" t="s">
        <v>581</v>
      </c>
      <c r="N323" s="24">
        <v>800</v>
      </c>
      <c r="O323" s="70">
        <v>0.08</v>
      </c>
      <c r="P323" s="24"/>
      <c r="Q323" s="24">
        <v>3576</v>
      </c>
      <c r="R323" s="70">
        <v>0.35759999999999997</v>
      </c>
      <c r="S323" s="33" t="e">
        <v>#N/A</v>
      </c>
      <c r="T323" s="33" t="e">
        <v>#N/A</v>
      </c>
      <c r="U323" s="33" t="e">
        <v>#N/A</v>
      </c>
      <c r="V323" s="33" t="e">
        <v>#N/A</v>
      </c>
      <c r="W323" s="33"/>
      <c r="X323" s="24"/>
      <c r="Y323" s="20">
        <v>1000</v>
      </c>
      <c r="Z323" s="20" t="s">
        <v>1474</v>
      </c>
      <c r="AA323" s="20" t="s">
        <v>148</v>
      </c>
      <c r="AB323" s="20">
        <v>191</v>
      </c>
      <c r="AC323" s="20" t="s">
        <v>118</v>
      </c>
      <c r="AD323" s="20" t="s">
        <v>134</v>
      </c>
      <c r="AE323" s="20" t="s">
        <v>115</v>
      </c>
      <c r="AF323" s="20" t="s">
        <v>160</v>
      </c>
      <c r="AG323" s="20" t="e">
        <v>#N/A</v>
      </c>
      <c r="AH323" s="25">
        <v>2573730.4292299999</v>
      </c>
      <c r="AI323" s="25">
        <v>2580425.4097099998</v>
      </c>
      <c r="AJ323" s="25">
        <v>2665242.6715199999</v>
      </c>
      <c r="AK323" s="25">
        <v>2761824.44257</v>
      </c>
      <c r="AL323" s="25">
        <v>2716542.2052199999</v>
      </c>
      <c r="AM323" s="25">
        <v>100</v>
      </c>
      <c r="AN323" s="25">
        <v>100</v>
      </c>
      <c r="AO323" s="25">
        <v>100</v>
      </c>
      <c r="AP323" s="25">
        <v>100</v>
      </c>
      <c r="AQ323" s="25">
        <v>100</v>
      </c>
      <c r="AR323" s="25">
        <v>100</v>
      </c>
      <c r="AS323" s="25">
        <v>100</v>
      </c>
      <c r="AT323" s="25">
        <v>100</v>
      </c>
      <c r="AU323" s="25">
        <v>100</v>
      </c>
      <c r="AV323" s="25">
        <v>100</v>
      </c>
      <c r="AW323" s="25">
        <v>2573730.4292299999</v>
      </c>
      <c r="AX323" s="25">
        <v>2580425.4097099998</v>
      </c>
      <c r="AY323" s="25">
        <v>2665242.6715199999</v>
      </c>
      <c r="AZ323" s="25">
        <v>2761824.44257</v>
      </c>
      <c r="BA323" s="25">
        <v>2716542.2052199999</v>
      </c>
      <c r="BB323" s="25">
        <v>2573730.4292299999</v>
      </c>
      <c r="BC323" s="25">
        <v>2580425.4097099998</v>
      </c>
      <c r="BD323" s="25">
        <v>2665242.6715199999</v>
      </c>
      <c r="BE323" s="25">
        <v>2761824.44257</v>
      </c>
      <c r="BF323" s="25">
        <v>2716542.2052199999</v>
      </c>
      <c r="BG323" s="20"/>
      <c r="BH323" s="26" t="s">
        <v>118</v>
      </c>
      <c r="BI323" s="26" t="s">
        <v>118</v>
      </c>
      <c r="BJ323" s="26" t="s">
        <v>118</v>
      </c>
      <c r="BK323" s="26" t="s">
        <v>118</v>
      </c>
      <c r="BL323" s="26">
        <v>0.35759999999999997</v>
      </c>
      <c r="BM323" s="20" t="s">
        <v>1352</v>
      </c>
      <c r="BN323" s="60">
        <v>0.35759999999999997</v>
      </c>
      <c r="BO323" s="20">
        <v>2015</v>
      </c>
      <c r="BP323" s="20">
        <v>0</v>
      </c>
      <c r="BQ323" s="20">
        <v>0</v>
      </c>
      <c r="BR323" s="20">
        <v>0</v>
      </c>
      <c r="BS323" s="20">
        <v>1</v>
      </c>
      <c r="BT323" s="20">
        <v>0</v>
      </c>
      <c r="BU323" s="20">
        <v>0</v>
      </c>
      <c r="BV323" s="20">
        <v>0</v>
      </c>
      <c r="BW323" s="20">
        <v>0</v>
      </c>
      <c r="BX323" s="20">
        <v>0</v>
      </c>
      <c r="BY323" s="20">
        <v>0</v>
      </c>
      <c r="BZ323" s="20">
        <v>0</v>
      </c>
      <c r="CA323" s="20">
        <v>0</v>
      </c>
      <c r="CB323" s="20">
        <v>0</v>
      </c>
      <c r="CC323" s="20">
        <v>0</v>
      </c>
      <c r="CD323" s="20">
        <v>0</v>
      </c>
      <c r="CE323" s="20">
        <v>0</v>
      </c>
      <c r="CF323" s="20">
        <v>0</v>
      </c>
      <c r="CG323" s="20">
        <v>0</v>
      </c>
      <c r="CH323" s="20">
        <v>0</v>
      </c>
      <c r="CI323" s="20">
        <v>0</v>
      </c>
      <c r="CJ323" s="20">
        <v>0</v>
      </c>
      <c r="CK323" s="20"/>
      <c r="CL323" s="1">
        <v>205898.43433839999</v>
      </c>
      <c r="CM323">
        <v>0.08</v>
      </c>
      <c r="CN323">
        <v>920366.00149264792</v>
      </c>
      <c r="CO323" s="1">
        <v>0.35759999999999997</v>
      </c>
      <c r="CP323" s="1">
        <v>0.386208</v>
      </c>
      <c r="CQ323">
        <v>4.8275999999999994</v>
      </c>
      <c r="CS323" s="33">
        <v>0</v>
      </c>
    </row>
    <row r="324" spans="1:97">
      <c r="A324" s="20" t="s">
        <v>102</v>
      </c>
      <c r="B324" s="20" t="s">
        <v>102</v>
      </c>
      <c r="C324" s="20" t="s">
        <v>102</v>
      </c>
      <c r="D324" s="20" t="s">
        <v>1568</v>
      </c>
      <c r="E324" s="21" t="s">
        <v>103</v>
      </c>
      <c r="F324" s="22" t="s">
        <v>1353</v>
      </c>
      <c r="G324" s="28" t="s">
        <v>1354</v>
      </c>
      <c r="H324" s="20" t="s">
        <v>153</v>
      </c>
      <c r="I324" s="20" t="s">
        <v>234</v>
      </c>
      <c r="J324" s="20" t="s">
        <v>1355</v>
      </c>
      <c r="K324" s="20" t="s">
        <v>1356</v>
      </c>
      <c r="L324" s="20" t="s">
        <v>1357</v>
      </c>
      <c r="M324" s="20" t="s">
        <v>1358</v>
      </c>
      <c r="N324" s="20">
        <v>197905.5</v>
      </c>
      <c r="O324" s="33">
        <v>0.28630753116889507</v>
      </c>
      <c r="P324" s="20"/>
      <c r="Q324" s="20">
        <v>1654814.196</v>
      </c>
      <c r="R324" s="33">
        <v>2.3900399999999999</v>
      </c>
      <c r="S324" s="33" t="e">
        <v>#N/A</v>
      </c>
      <c r="T324" s="33" t="e">
        <v>#N/A</v>
      </c>
      <c r="U324" s="33" t="e">
        <v>#N/A</v>
      </c>
      <c r="V324" s="33" t="e">
        <v>#N/A</v>
      </c>
      <c r="W324" s="33"/>
      <c r="X324" s="20"/>
      <c r="Y324" s="20">
        <v>1000</v>
      </c>
      <c r="Z324" s="20" t="s">
        <v>1475</v>
      </c>
      <c r="AA324" s="20" t="s">
        <v>148</v>
      </c>
      <c r="AB324" s="20">
        <v>11.745000000000001</v>
      </c>
      <c r="AC324" s="20" t="s">
        <v>118</v>
      </c>
      <c r="AD324" s="20" t="s">
        <v>134</v>
      </c>
      <c r="AE324" s="20" t="s">
        <v>115</v>
      </c>
      <c r="AF324" s="20" t="s">
        <v>160</v>
      </c>
      <c r="AG324" s="20" t="e">
        <v>#N/A</v>
      </c>
      <c r="AH324" s="25">
        <v>2573730.4292299999</v>
      </c>
      <c r="AI324" s="25">
        <v>2580425.4097099998</v>
      </c>
      <c r="AJ324" s="25">
        <v>2665242.6715199999</v>
      </c>
      <c r="AK324" s="25">
        <v>2761824.44257</v>
      </c>
      <c r="AL324" s="25">
        <v>2716542.2052199999</v>
      </c>
      <c r="AM324" s="25">
        <v>100</v>
      </c>
      <c r="AN324" s="25">
        <v>100</v>
      </c>
      <c r="AO324" s="25">
        <v>100</v>
      </c>
      <c r="AP324" s="25">
        <v>100</v>
      </c>
      <c r="AQ324" s="25">
        <v>100</v>
      </c>
      <c r="AR324" s="25">
        <v>100</v>
      </c>
      <c r="AS324" s="25">
        <v>100</v>
      </c>
      <c r="AT324" s="25">
        <v>100</v>
      </c>
      <c r="AU324" s="25">
        <v>100</v>
      </c>
      <c r="AV324" s="25">
        <v>100</v>
      </c>
      <c r="AW324" s="25">
        <v>2573730.4292299999</v>
      </c>
      <c r="AX324" s="25">
        <v>2580425.4097099998</v>
      </c>
      <c r="AY324" s="25">
        <v>2665242.6715199999</v>
      </c>
      <c r="AZ324" s="25">
        <v>2761824.44257</v>
      </c>
      <c r="BA324" s="25">
        <v>2716542.2052199999</v>
      </c>
      <c r="BB324" s="25">
        <v>2573730.4292299999</v>
      </c>
      <c r="BC324" s="25">
        <v>2580425.4097099998</v>
      </c>
      <c r="BD324" s="25">
        <v>2665242.6715199999</v>
      </c>
      <c r="BE324" s="25">
        <v>2761824.44257</v>
      </c>
      <c r="BF324" s="25">
        <v>2716542.2052199999</v>
      </c>
      <c r="BG324" s="20"/>
      <c r="BH324" s="26" t="s">
        <v>118</v>
      </c>
      <c r="BI324" s="26" t="s">
        <v>118</v>
      </c>
      <c r="BJ324" s="26" t="s">
        <v>118</v>
      </c>
      <c r="BK324" s="26" t="s">
        <v>118</v>
      </c>
      <c r="BL324" s="26">
        <v>1.3278E-2</v>
      </c>
      <c r="BM324" s="20" t="s">
        <v>1359</v>
      </c>
      <c r="BN324" s="60">
        <v>1.3278E-2</v>
      </c>
      <c r="BO324" s="20">
        <v>2019</v>
      </c>
      <c r="BP324" s="20">
        <v>0</v>
      </c>
      <c r="BQ324" s="20">
        <v>0</v>
      </c>
      <c r="BR324" s="20">
        <v>0</v>
      </c>
      <c r="BS324" s="20">
        <v>0</v>
      </c>
      <c r="BT324" s="20">
        <v>0</v>
      </c>
      <c r="BU324" s="20">
        <v>0</v>
      </c>
      <c r="BV324" s="20">
        <v>0</v>
      </c>
      <c r="BW324" s="20">
        <v>0</v>
      </c>
      <c r="BX324" s="20">
        <v>0</v>
      </c>
      <c r="BY324" s="20">
        <v>0</v>
      </c>
      <c r="BZ324" s="20">
        <v>0</v>
      </c>
      <c r="CA324" s="20">
        <v>0</v>
      </c>
      <c r="CB324" s="20">
        <v>0</v>
      </c>
      <c r="CC324" s="20">
        <v>0</v>
      </c>
      <c r="CD324" s="20">
        <v>0</v>
      </c>
      <c r="CE324" s="20">
        <v>0</v>
      </c>
      <c r="CF324" s="20">
        <v>0</v>
      </c>
      <c r="CG324" s="20">
        <v>0</v>
      </c>
      <c r="CH324" s="20">
        <v>0</v>
      </c>
      <c r="CI324" s="20">
        <v>0</v>
      </c>
      <c r="CJ324" s="20">
        <v>0</v>
      </c>
      <c r="CK324" s="20"/>
      <c r="CL324" s="1">
        <v>736878.40508710186</v>
      </c>
      <c r="CM324">
        <v>0.28630753116889507</v>
      </c>
      <c r="CN324">
        <v>6151318.6750768684</v>
      </c>
      <c r="CO324" s="1">
        <v>2.3900399999999999</v>
      </c>
      <c r="CP324" s="1">
        <v>2.4330607199999998</v>
      </c>
      <c r="CQ324">
        <v>8.4980674803301568</v>
      </c>
      <c r="CS324" s="33">
        <v>0</v>
      </c>
    </row>
    <row r="325" spans="1:97">
      <c r="A325" s="20" t="s">
        <v>123</v>
      </c>
      <c r="B325" s="20" t="s">
        <v>123</v>
      </c>
      <c r="C325" s="20" t="s">
        <v>102</v>
      </c>
      <c r="D325" s="20">
        <v>0</v>
      </c>
      <c r="E325" s="77" t="s">
        <v>291</v>
      </c>
      <c r="F325" s="22" t="s">
        <v>1569</v>
      </c>
      <c r="G325" s="77" t="s">
        <v>1570</v>
      </c>
      <c r="H325" s="20" t="s">
        <v>118</v>
      </c>
      <c r="I325" s="20" t="s">
        <v>118</v>
      </c>
      <c r="J325" s="20" t="s">
        <v>118</v>
      </c>
      <c r="K325" s="20" t="s">
        <v>118</v>
      </c>
      <c r="L325" s="20" t="s">
        <v>118</v>
      </c>
      <c r="M325" s="20" t="s">
        <v>118</v>
      </c>
      <c r="N325" s="20" t="s">
        <v>118</v>
      </c>
      <c r="O325" s="33" t="s">
        <v>118</v>
      </c>
      <c r="P325" s="20"/>
      <c r="Q325" s="20" t="s">
        <v>118</v>
      </c>
      <c r="R325" s="33" t="s">
        <v>118</v>
      </c>
      <c r="S325" s="33" t="e">
        <v>#N/A</v>
      </c>
      <c r="T325" s="33" t="e">
        <v>#N/A</v>
      </c>
      <c r="U325" s="33" t="e">
        <v>#N/A</v>
      </c>
      <c r="V325" s="33" t="e">
        <v>#VALUE!</v>
      </c>
      <c r="W325" s="33"/>
      <c r="X325" s="20"/>
      <c r="Y325" s="20" t="s">
        <v>118</v>
      </c>
      <c r="Z325" s="20" t="s">
        <v>118</v>
      </c>
      <c r="AA325" s="20" t="s">
        <v>118</v>
      </c>
      <c r="AB325" s="20" t="s">
        <v>118</v>
      </c>
      <c r="AC325" s="20" t="s">
        <v>118</v>
      </c>
      <c r="AD325" s="20">
        <v>0</v>
      </c>
      <c r="AE325" s="20">
        <v>0</v>
      </c>
      <c r="AF325" s="20">
        <v>0</v>
      </c>
      <c r="AG325" s="20" t="e">
        <v>#N/A</v>
      </c>
      <c r="AH325" s="25" t="s">
        <v>118</v>
      </c>
      <c r="AI325" s="25" t="s">
        <v>118</v>
      </c>
      <c r="AJ325" s="25" t="s">
        <v>118</v>
      </c>
      <c r="AK325" s="25" t="s">
        <v>118</v>
      </c>
      <c r="AL325" s="25" t="s">
        <v>118</v>
      </c>
      <c r="AM325" s="25" t="s">
        <v>118</v>
      </c>
      <c r="AN325" s="25" t="s">
        <v>118</v>
      </c>
      <c r="AO325" s="25" t="s">
        <v>118</v>
      </c>
      <c r="AP325" s="25" t="s">
        <v>118</v>
      </c>
      <c r="AQ325" s="25" t="s">
        <v>118</v>
      </c>
      <c r="AR325" s="25" t="s">
        <v>118</v>
      </c>
      <c r="AS325" s="25" t="s">
        <v>118</v>
      </c>
      <c r="AT325" s="25" t="s">
        <v>118</v>
      </c>
      <c r="AU325" s="25" t="s">
        <v>118</v>
      </c>
      <c r="AV325" s="25" t="s">
        <v>118</v>
      </c>
      <c r="AW325" s="25" t="s">
        <v>118</v>
      </c>
      <c r="AX325" s="25" t="s">
        <v>118</v>
      </c>
      <c r="AY325" s="25" t="s">
        <v>118</v>
      </c>
      <c r="AZ325" s="25" t="s">
        <v>118</v>
      </c>
      <c r="BA325" s="25" t="s">
        <v>118</v>
      </c>
      <c r="BB325" s="25" t="s">
        <v>118</v>
      </c>
      <c r="BC325" s="25" t="s">
        <v>118</v>
      </c>
      <c r="BD325" s="25" t="s">
        <v>118</v>
      </c>
      <c r="BE325" s="25" t="s">
        <v>118</v>
      </c>
      <c r="BF325" s="25" t="s">
        <v>118</v>
      </c>
      <c r="BG325" s="20"/>
      <c r="BH325" s="26" t="s">
        <v>118</v>
      </c>
      <c r="BI325" s="26" t="s">
        <v>118</v>
      </c>
      <c r="BJ325" s="26" t="s">
        <v>118</v>
      </c>
      <c r="BK325" s="26" t="s">
        <v>118</v>
      </c>
      <c r="BL325" s="26"/>
      <c r="BM325" s="20"/>
      <c r="BN325" s="60">
        <v>0</v>
      </c>
      <c r="BO325" s="20">
        <v>2020</v>
      </c>
      <c r="BP325" s="20">
        <v>0</v>
      </c>
      <c r="BQ325" s="20">
        <v>0</v>
      </c>
      <c r="BR325" s="20">
        <v>0</v>
      </c>
      <c r="BS325" s="20">
        <v>0</v>
      </c>
      <c r="BT325" s="20">
        <v>1</v>
      </c>
      <c r="BU325" s="20">
        <v>0</v>
      </c>
      <c r="BV325" s="20">
        <v>0</v>
      </c>
      <c r="BW325" s="20">
        <v>1</v>
      </c>
      <c r="BX325" s="20">
        <v>0</v>
      </c>
      <c r="BY325" s="20">
        <v>0</v>
      </c>
      <c r="BZ325" s="20">
        <v>0</v>
      </c>
      <c r="CA325" s="20" t="s">
        <v>118</v>
      </c>
      <c r="CB325" s="20">
        <v>0</v>
      </c>
      <c r="CC325" s="20">
        <v>0</v>
      </c>
      <c r="CD325" s="20">
        <v>0</v>
      </c>
      <c r="CE325" s="20">
        <v>0</v>
      </c>
      <c r="CF325" s="20">
        <v>0</v>
      </c>
      <c r="CG325" s="20">
        <v>0</v>
      </c>
      <c r="CH325" s="20">
        <v>0</v>
      </c>
      <c r="CI325" s="20">
        <v>0</v>
      </c>
      <c r="CJ325" s="20">
        <v>0</v>
      </c>
      <c r="CK325" s="20"/>
      <c r="CL325" s="1" t="e">
        <v>#VALUE!</v>
      </c>
      <c r="CM325" t="e">
        <v>#VALUE!</v>
      </c>
      <c r="CN325" t="e">
        <v>#VALUE!</v>
      </c>
      <c r="CO325" s="1" t="e">
        <v>#VALUE!</v>
      </c>
      <c r="CP325" s="1" t="e">
        <v>#VALUE!</v>
      </c>
      <c r="CQ325" t="e">
        <v>#VALUE!</v>
      </c>
      <c r="CS325" s="33">
        <v>0</v>
      </c>
    </row>
    <row r="326" spans="1:97">
      <c r="A326" s="20" t="s">
        <v>102</v>
      </c>
      <c r="B326" s="20" t="s">
        <v>102</v>
      </c>
      <c r="C326" s="20" t="s">
        <v>102</v>
      </c>
      <c r="D326" s="20">
        <v>0</v>
      </c>
      <c r="E326" s="77" t="s">
        <v>291</v>
      </c>
      <c r="F326" s="22" t="s">
        <v>1571</v>
      </c>
      <c r="G326" s="77" t="s">
        <v>1572</v>
      </c>
      <c r="H326" s="20" t="s">
        <v>336</v>
      </c>
      <c r="I326" s="20" t="s">
        <v>107</v>
      </c>
      <c r="J326" s="20" t="s">
        <v>1573</v>
      </c>
      <c r="K326" s="20" t="s">
        <v>1574</v>
      </c>
      <c r="L326" s="20" t="s">
        <v>1575</v>
      </c>
      <c r="M326" s="20" t="s">
        <v>111</v>
      </c>
      <c r="N326" s="20">
        <v>166</v>
      </c>
      <c r="O326" s="33">
        <v>1.859277345937591E-3</v>
      </c>
      <c r="P326" s="20"/>
      <c r="Q326" s="20">
        <v>179464</v>
      </c>
      <c r="R326" s="33">
        <v>2.0100804193454449</v>
      </c>
      <c r="S326" s="33" t="e">
        <v>#N/A</v>
      </c>
      <c r="T326" s="33" t="e">
        <v>#N/A</v>
      </c>
      <c r="U326" s="33" t="e">
        <v>#N/A</v>
      </c>
      <c r="V326" s="33" t="e">
        <v>#N/A</v>
      </c>
      <c r="W326" s="33"/>
      <c r="X326" s="20"/>
      <c r="Y326" s="20" t="s">
        <v>112</v>
      </c>
      <c r="Z326" s="20" t="s">
        <v>353</v>
      </c>
      <c r="AA326" s="20" t="s">
        <v>430</v>
      </c>
      <c r="AB326" s="20">
        <v>1081.1084337349398</v>
      </c>
      <c r="AC326" s="20">
        <v>0</v>
      </c>
      <c r="AD326" s="20">
        <v>0</v>
      </c>
      <c r="AE326" s="20">
        <v>0</v>
      </c>
      <c r="AF326" s="20">
        <v>0</v>
      </c>
      <c r="AG326" s="78" t="s">
        <v>1576</v>
      </c>
      <c r="AH326" s="25">
        <v>17283100</v>
      </c>
      <c r="AI326" s="25">
        <v>17660300</v>
      </c>
      <c r="AJ326" s="25">
        <v>18046300</v>
      </c>
      <c r="AK326" s="25">
        <v>18438300</v>
      </c>
      <c r="AL326" s="25">
        <v>18833100</v>
      </c>
      <c r="AM326" s="25">
        <v>100</v>
      </c>
      <c r="AN326" s="25">
        <v>100</v>
      </c>
      <c r="AO326" s="25">
        <v>100</v>
      </c>
      <c r="AP326" s="25">
        <v>100</v>
      </c>
      <c r="AQ326" s="25">
        <v>100</v>
      </c>
      <c r="AR326" s="25">
        <v>53</v>
      </c>
      <c r="AS326" s="25">
        <v>53</v>
      </c>
      <c r="AT326" s="25">
        <v>53</v>
      </c>
      <c r="AU326" s="25">
        <v>53</v>
      </c>
      <c r="AV326" s="25">
        <v>53</v>
      </c>
      <c r="AW326" s="25">
        <v>9160043</v>
      </c>
      <c r="AX326" s="25">
        <v>9359959</v>
      </c>
      <c r="AY326" s="25">
        <v>9564539</v>
      </c>
      <c r="AZ326" s="25">
        <v>9772299</v>
      </c>
      <c r="BA326" s="25">
        <v>9981543</v>
      </c>
      <c r="BB326" s="25">
        <v>4854822.79</v>
      </c>
      <c r="BC326" s="25">
        <v>4960778.2700000005</v>
      </c>
      <c r="BD326" s="25">
        <v>5069205.67</v>
      </c>
      <c r="BE326" s="25">
        <v>5179318.4700000007</v>
      </c>
      <c r="BF326" s="25">
        <v>5290217.79</v>
      </c>
      <c r="BG326" s="20" t="s">
        <v>1577</v>
      </c>
      <c r="BH326" s="26" t="s">
        <v>118</v>
      </c>
      <c r="BI326" s="26" t="s">
        <v>118</v>
      </c>
      <c r="BJ326" s="26" t="s">
        <v>118</v>
      </c>
      <c r="BK326" s="26" t="s">
        <v>118</v>
      </c>
      <c r="BL326" s="26">
        <v>2.7126000000000006</v>
      </c>
      <c r="BM326" s="20" t="s">
        <v>1578</v>
      </c>
      <c r="BN326" s="60">
        <v>2.7126000000000006</v>
      </c>
      <c r="BO326" s="20">
        <v>2021</v>
      </c>
      <c r="BP326" s="20">
        <v>0</v>
      </c>
      <c r="BQ326" s="20">
        <v>0</v>
      </c>
      <c r="BR326" s="20">
        <v>0</v>
      </c>
      <c r="BS326" s="20">
        <v>0</v>
      </c>
      <c r="BT326" s="20">
        <v>1</v>
      </c>
      <c r="BU326" s="20">
        <v>0</v>
      </c>
      <c r="BV326" s="20">
        <v>0</v>
      </c>
      <c r="BW326" s="20">
        <v>1</v>
      </c>
      <c r="BX326" s="20">
        <v>0</v>
      </c>
      <c r="BY326" s="20">
        <v>0</v>
      </c>
      <c r="BZ326" s="20">
        <v>0</v>
      </c>
      <c r="CA326" s="20" t="s">
        <v>118</v>
      </c>
      <c r="CB326" s="20">
        <v>0</v>
      </c>
      <c r="CC326" s="20">
        <v>0</v>
      </c>
      <c r="CD326" s="20">
        <v>0</v>
      </c>
      <c r="CE326" s="20">
        <v>0</v>
      </c>
      <c r="CF326" s="20">
        <v>0</v>
      </c>
      <c r="CG326" s="20">
        <v>0</v>
      </c>
      <c r="CH326" s="20">
        <v>0</v>
      </c>
      <c r="CI326" s="20">
        <v>0</v>
      </c>
      <c r="CJ326" s="20">
        <v>0</v>
      </c>
      <c r="CK326" s="20"/>
      <c r="CL326" s="1">
        <v>9026.4620319885307</v>
      </c>
      <c r="CM326" s="65">
        <v>1.859277345937591E-3</v>
      </c>
      <c r="CN326">
        <v>9758584.2295710221</v>
      </c>
      <c r="CO326" s="1">
        <v>2.0100804193454449</v>
      </c>
      <c r="CP326" s="1">
        <v>2.4784291570529335</v>
      </c>
      <c r="CQ326">
        <v>1333.0066987951809</v>
      </c>
      <c r="CS326" s="33">
        <v>0</v>
      </c>
    </row>
    <row r="327" spans="1:97">
      <c r="A327" s="20"/>
      <c r="B327" s="20"/>
      <c r="C327" s="20"/>
      <c r="E327" s="79"/>
      <c r="F327" s="80"/>
      <c r="G327" s="81"/>
      <c r="O327" s="82"/>
      <c r="R327" s="82"/>
      <c r="S327" s="82"/>
      <c r="T327" s="82"/>
      <c r="U327" s="82"/>
      <c r="V327" s="82"/>
      <c r="W327" s="82"/>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c r="BH327" s="84"/>
      <c r="BI327" s="84"/>
      <c r="BJ327" s="84"/>
      <c r="BK327" s="84"/>
      <c r="BL327" s="84"/>
      <c r="BN327" s="65"/>
      <c r="CL327" s="1"/>
      <c r="CO327" s="1"/>
      <c r="CP327" s="1"/>
      <c r="CS327" s="82"/>
    </row>
    <row r="328" spans="1:97">
      <c r="A328" s="20" t="s">
        <v>1597</v>
      </c>
      <c r="B328" s="20"/>
      <c r="C328" s="20"/>
      <c r="E328" s="79"/>
      <c r="F328" s="80"/>
      <c r="G328" s="81"/>
      <c r="O328" s="82"/>
      <c r="R328" s="82"/>
      <c r="S328" s="82"/>
      <c r="T328" s="82"/>
      <c r="U328" s="82"/>
      <c r="V328" s="82"/>
      <c r="W328" s="82"/>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c r="BH328" s="84"/>
      <c r="BI328" s="84"/>
      <c r="BJ328" s="84"/>
      <c r="BK328" s="84"/>
      <c r="BL328" s="84"/>
      <c r="BN328" s="65"/>
      <c r="CL328" s="1"/>
      <c r="CM328" s="1"/>
      <c r="CO328" s="1"/>
      <c r="CP328" s="1"/>
      <c r="CS328" s="82"/>
    </row>
    <row r="329" spans="1:97" ht="63">
      <c r="A329" s="5" t="s">
        <v>13</v>
      </c>
      <c r="B329" s="5" t="s">
        <v>14</v>
      </c>
      <c r="C329" s="5" t="s">
        <v>15</v>
      </c>
      <c r="AH329" s="68"/>
    </row>
    <row r="330" spans="1:97">
      <c r="A330" s="20">
        <v>188</v>
      </c>
      <c r="B330" s="20">
        <v>143</v>
      </c>
      <c r="C330" s="20">
        <v>232</v>
      </c>
      <c r="D330" t="s">
        <v>1360</v>
      </c>
      <c r="E330">
        <v>278</v>
      </c>
      <c r="CL330" s="1"/>
      <c r="CM330" s="49"/>
      <c r="CN330" s="2"/>
      <c r="CO330" s="1"/>
    </row>
    <row r="331" spans="1:97">
      <c r="A331" s="50">
        <v>0.67625899280575541</v>
      </c>
      <c r="B331" s="50">
        <v>0.51438848920863312</v>
      </c>
      <c r="C331" s="50">
        <v>0.83453237410071945</v>
      </c>
      <c r="CL331" s="1"/>
      <c r="CM331" s="49"/>
      <c r="CN331" s="2"/>
      <c r="CO331" s="1"/>
    </row>
    <row r="332" spans="1:97">
      <c r="I332" s="55"/>
      <c r="L332" t="s">
        <v>16</v>
      </c>
      <c r="M332">
        <v>0</v>
      </c>
    </row>
    <row r="333" spans="1:97" ht="110.25">
      <c r="B333" s="51" t="s">
        <v>1361</v>
      </c>
      <c r="C333" s="51" t="s">
        <v>1362</v>
      </c>
      <c r="D333" s="51" t="s">
        <v>1363</v>
      </c>
      <c r="E333" s="51" t="s">
        <v>1364</v>
      </c>
      <c r="F333" s="51" t="s">
        <v>1365</v>
      </c>
      <c r="G333" s="51" t="s">
        <v>1366</v>
      </c>
      <c r="H333" t="s">
        <v>1598</v>
      </c>
      <c r="L333" t="s">
        <v>13</v>
      </c>
      <c r="M333" t="s">
        <v>102</v>
      </c>
      <c r="CO333" t="s">
        <v>1367</v>
      </c>
      <c r="CP333" t="s">
        <v>139</v>
      </c>
      <c r="CQ333">
        <v>0.55091649562481881</v>
      </c>
    </row>
    <row r="334" spans="1:97">
      <c r="A334" s="52" t="s">
        <v>1081</v>
      </c>
      <c r="B334" s="53">
        <v>0</v>
      </c>
      <c r="C334" s="53">
        <v>1</v>
      </c>
      <c r="D334" s="53">
        <v>0</v>
      </c>
      <c r="E334" s="53">
        <v>2</v>
      </c>
      <c r="F334" s="53">
        <v>0</v>
      </c>
      <c r="G334" s="54">
        <v>0</v>
      </c>
      <c r="H334">
        <v>8</v>
      </c>
      <c r="L334" t="s">
        <v>14</v>
      </c>
      <c r="M334" t="s">
        <v>102</v>
      </c>
      <c r="CP334" t="s">
        <v>339</v>
      </c>
      <c r="CQ334">
        <v>0.45644152847875974</v>
      </c>
    </row>
    <row r="335" spans="1:97">
      <c r="A335" s="52" t="s">
        <v>256</v>
      </c>
      <c r="B335" s="53">
        <v>21</v>
      </c>
      <c r="C335" s="53">
        <v>9</v>
      </c>
      <c r="D335" s="53">
        <v>0</v>
      </c>
      <c r="E335" s="53">
        <v>0</v>
      </c>
      <c r="F335" s="53">
        <v>3</v>
      </c>
      <c r="G335" s="54">
        <v>0.51219512195121952</v>
      </c>
      <c r="H335">
        <v>41</v>
      </c>
      <c r="L335" t="s">
        <v>15</v>
      </c>
      <c r="M335" t="s">
        <v>102</v>
      </c>
      <c r="CP335" t="s">
        <v>1433</v>
      </c>
      <c r="CQ335">
        <v>0.46155601771321325</v>
      </c>
    </row>
    <row r="336" spans="1:97">
      <c r="A336" s="52" t="s">
        <v>1055</v>
      </c>
      <c r="B336" s="53">
        <v>4</v>
      </c>
      <c r="C336" s="53">
        <v>1</v>
      </c>
      <c r="D336" s="53">
        <v>0</v>
      </c>
      <c r="E336" s="53">
        <v>0</v>
      </c>
      <c r="F336" s="53">
        <v>0</v>
      </c>
      <c r="G336" s="54">
        <v>0.8</v>
      </c>
      <c r="H336">
        <v>5</v>
      </c>
      <c r="L336" t="s">
        <v>30</v>
      </c>
      <c r="CP336" t="s">
        <v>1369</v>
      </c>
      <c r="CQ336">
        <v>1.4849999999999999</v>
      </c>
    </row>
    <row r="337" spans="1:95">
      <c r="A337" s="52" t="s">
        <v>354</v>
      </c>
      <c r="B337" s="53">
        <v>7</v>
      </c>
      <c r="C337" s="53">
        <v>2</v>
      </c>
      <c r="D337" s="53">
        <v>0</v>
      </c>
      <c r="E337" s="53">
        <v>0</v>
      </c>
      <c r="F337" s="53">
        <v>0</v>
      </c>
      <c r="G337" s="54">
        <v>0.7</v>
      </c>
      <c r="H337">
        <v>10</v>
      </c>
      <c r="CP337" t="s">
        <v>1370</v>
      </c>
      <c r="CQ337">
        <v>1.444</v>
      </c>
    </row>
    <row r="338" spans="1:95">
      <c r="A338" s="52" t="s">
        <v>977</v>
      </c>
      <c r="B338" s="53">
        <v>6</v>
      </c>
      <c r="C338" s="53">
        <v>0</v>
      </c>
      <c r="D338" s="53">
        <v>0</v>
      </c>
      <c r="E338" s="53">
        <v>0</v>
      </c>
      <c r="F338" s="53">
        <v>0</v>
      </c>
      <c r="G338" s="54">
        <v>1</v>
      </c>
      <c r="H338">
        <v>6</v>
      </c>
      <c r="L338" t="s">
        <v>1372</v>
      </c>
      <c r="M338" t="s">
        <v>1373</v>
      </c>
      <c r="CP338" t="s">
        <v>1371</v>
      </c>
      <c r="CQ338">
        <v>1.421</v>
      </c>
    </row>
    <row r="339" spans="1:95">
      <c r="A339" s="52" t="s">
        <v>767</v>
      </c>
      <c r="B339" s="53">
        <v>23</v>
      </c>
      <c r="C339" s="53">
        <v>10</v>
      </c>
      <c r="D339" s="53">
        <v>0</v>
      </c>
      <c r="E339" s="53">
        <v>2</v>
      </c>
      <c r="F339" s="53">
        <v>0</v>
      </c>
      <c r="G339" s="54">
        <v>0.37704918032786883</v>
      </c>
      <c r="H339" s="55">
        <v>61</v>
      </c>
      <c r="L339" t="s">
        <v>1381</v>
      </c>
      <c r="CP339" t="s">
        <v>1374</v>
      </c>
      <c r="CQ339">
        <v>1.389</v>
      </c>
    </row>
    <row r="340" spans="1:95">
      <c r="A340" s="52" t="s">
        <v>1012</v>
      </c>
      <c r="B340" s="53">
        <v>3</v>
      </c>
      <c r="C340" s="53">
        <v>4</v>
      </c>
      <c r="D340" s="53">
        <v>0</v>
      </c>
      <c r="E340" s="53">
        <v>0</v>
      </c>
      <c r="F340" s="53">
        <v>1</v>
      </c>
      <c r="G340" s="54">
        <v>0.21428571428571427</v>
      </c>
      <c r="H340">
        <v>14</v>
      </c>
      <c r="CP340" t="s">
        <v>1375</v>
      </c>
      <c r="CQ340">
        <v>1.353</v>
      </c>
    </row>
    <row r="341" spans="1:95">
      <c r="A341" s="52" t="s">
        <v>689</v>
      </c>
      <c r="B341" s="53">
        <v>10</v>
      </c>
      <c r="C341" s="53">
        <v>3</v>
      </c>
      <c r="D341" s="53">
        <v>0</v>
      </c>
      <c r="E341" s="53">
        <v>0</v>
      </c>
      <c r="F341" s="53">
        <v>2</v>
      </c>
      <c r="G341" s="54">
        <v>0.45454545454545453</v>
      </c>
      <c r="H341">
        <v>22</v>
      </c>
      <c r="CP341" t="s">
        <v>1376</v>
      </c>
      <c r="CQ341">
        <v>1.3089999999999999</v>
      </c>
    </row>
    <row r="342" spans="1:95">
      <c r="A342" s="52" t="s">
        <v>1122</v>
      </c>
      <c r="B342" s="53">
        <v>0</v>
      </c>
      <c r="C342" s="53">
        <v>0</v>
      </c>
      <c r="D342" s="53">
        <v>0</v>
      </c>
      <c r="E342" s="53">
        <v>0</v>
      </c>
      <c r="F342" s="53">
        <v>0</v>
      </c>
      <c r="G342" s="54">
        <v>0</v>
      </c>
      <c r="H342">
        <v>17</v>
      </c>
      <c r="CP342" t="s">
        <v>1377</v>
      </c>
      <c r="CQ342">
        <v>1.268</v>
      </c>
    </row>
    <row r="343" spans="1:95">
      <c r="A343" s="52" t="s">
        <v>103</v>
      </c>
      <c r="B343" s="53">
        <v>37</v>
      </c>
      <c r="C343" s="53">
        <v>7</v>
      </c>
      <c r="D343" s="53">
        <v>0</v>
      </c>
      <c r="E343" s="53">
        <v>0</v>
      </c>
      <c r="F343" s="53">
        <v>0</v>
      </c>
      <c r="G343" s="54">
        <v>0.77083333333333337</v>
      </c>
      <c r="H343">
        <v>48</v>
      </c>
      <c r="CP343" t="s">
        <v>1378</v>
      </c>
      <c r="CQ343">
        <v>1.2330000000000001</v>
      </c>
    </row>
    <row r="344" spans="1:95">
      <c r="A344" s="52" t="s">
        <v>450</v>
      </c>
      <c r="B344" s="53">
        <v>9</v>
      </c>
      <c r="C344" s="53">
        <v>4</v>
      </c>
      <c r="D344" s="53">
        <v>0</v>
      </c>
      <c r="E344" s="53">
        <v>1</v>
      </c>
      <c r="F344" s="53">
        <v>0</v>
      </c>
      <c r="G344" s="54">
        <v>0.5</v>
      </c>
      <c r="H344">
        <v>18</v>
      </c>
      <c r="CP344" t="s">
        <v>1379</v>
      </c>
      <c r="CQ344">
        <v>1.1870000000000001</v>
      </c>
    </row>
    <row r="345" spans="1:95">
      <c r="A345" s="52" t="s">
        <v>291</v>
      </c>
      <c r="B345" s="53">
        <v>8</v>
      </c>
      <c r="C345" s="53">
        <v>2</v>
      </c>
      <c r="D345" s="53">
        <v>0</v>
      </c>
      <c r="E345" s="53">
        <v>0</v>
      </c>
      <c r="F345" s="53">
        <v>0</v>
      </c>
      <c r="G345" s="54">
        <v>0.66666666666666663</v>
      </c>
      <c r="H345">
        <v>12</v>
      </c>
      <c r="CP345" t="s">
        <v>1368</v>
      </c>
      <c r="CQ345">
        <v>1.1919999999999999</v>
      </c>
    </row>
    <row r="346" spans="1:95">
      <c r="A346" s="52" t="s">
        <v>1072</v>
      </c>
      <c r="B346" s="53">
        <v>0</v>
      </c>
      <c r="C346" s="53">
        <v>0</v>
      </c>
      <c r="D346" s="53">
        <v>0</v>
      </c>
      <c r="E346" s="53">
        <v>0</v>
      </c>
      <c r="F346" s="53">
        <v>0</v>
      </c>
      <c r="G346" s="54">
        <v>0</v>
      </c>
      <c r="H346">
        <v>16</v>
      </c>
      <c r="CP346" t="s">
        <v>1380</v>
      </c>
      <c r="CQ346">
        <v>1.1719999999999999</v>
      </c>
    </row>
    <row r="347" spans="1:95">
      <c r="B347" s="56">
        <v>128</v>
      </c>
      <c r="C347" s="56">
        <v>43</v>
      </c>
      <c r="D347" s="56">
        <v>0</v>
      </c>
      <c r="E347" s="56">
        <v>5</v>
      </c>
      <c r="F347" s="56">
        <v>6</v>
      </c>
      <c r="G347" s="57">
        <v>0.46376811594202899</v>
      </c>
      <c r="H347">
        <v>278</v>
      </c>
      <c r="CP347" t="s">
        <v>1382</v>
      </c>
      <c r="CQ347">
        <v>1.137</v>
      </c>
    </row>
    <row r="348" spans="1:95">
      <c r="B348" s="19"/>
      <c r="G348" s="58"/>
      <c r="CP348" t="s">
        <v>1383</v>
      </c>
      <c r="CQ348">
        <v>1.1140000000000001</v>
      </c>
    </row>
    <row r="349" spans="1:95" ht="126">
      <c r="B349" s="51" t="s">
        <v>1385</v>
      </c>
      <c r="C349" s="51" t="s">
        <v>1386</v>
      </c>
      <c r="D349" s="51" t="s">
        <v>1387</v>
      </c>
      <c r="E349" s="51" t="s">
        <v>1388</v>
      </c>
      <c r="L349" s="19"/>
      <c r="M349" s="19"/>
      <c r="N349" s="19"/>
      <c r="O349" s="19"/>
      <c r="P349" s="19"/>
      <c r="Q349" s="19"/>
      <c r="CP349" t="s">
        <v>1384</v>
      </c>
      <c r="CQ349">
        <v>1.097</v>
      </c>
    </row>
    <row r="350" spans="1:95">
      <c r="B350" s="59">
        <v>0.46043165467625902</v>
      </c>
      <c r="C350" s="59">
        <v>0.15467625899280577</v>
      </c>
      <c r="D350" s="59">
        <v>1.7985611510791366E-2</v>
      </c>
      <c r="E350" s="59">
        <v>2.1582733812949641E-2</v>
      </c>
      <c r="CP350" t="s">
        <v>1389</v>
      </c>
      <c r="CQ350">
        <v>1.08</v>
      </c>
    </row>
    <row r="351" spans="1:95">
      <c r="L351" s="19"/>
      <c r="M351" s="19"/>
      <c r="N351" s="19"/>
      <c r="O351" s="19"/>
      <c r="P351" s="19"/>
      <c r="Q351" s="19"/>
      <c r="CP351" t="s">
        <v>1390</v>
      </c>
      <c r="CQ351">
        <v>1.079</v>
      </c>
    </row>
    <row r="352" spans="1:95">
      <c r="CP352" t="s">
        <v>1391</v>
      </c>
      <c r="CQ352" s="85">
        <v>1.0649999999999999</v>
      </c>
    </row>
    <row r="353" spans="1:95">
      <c r="CP353" t="s">
        <v>1392</v>
      </c>
      <c r="CQ353">
        <v>1.0429999999999999</v>
      </c>
    </row>
    <row r="354" spans="1:95">
      <c r="A354" t="s">
        <v>1579</v>
      </c>
      <c r="B354" t="s">
        <v>1580</v>
      </c>
      <c r="C354">
        <v>4</v>
      </c>
      <c r="G354">
        <v>96</v>
      </c>
      <c r="CP354" t="s">
        <v>1393</v>
      </c>
      <c r="CQ354">
        <v>1.018</v>
      </c>
    </row>
    <row r="355" spans="1:95">
      <c r="B355" t="s">
        <v>1581</v>
      </c>
      <c r="C355">
        <v>11</v>
      </c>
      <c r="G355">
        <v>129</v>
      </c>
    </row>
    <row r="356" spans="1:95">
      <c r="B356" t="s">
        <v>1582</v>
      </c>
      <c r="C356">
        <v>56</v>
      </c>
      <c r="G356">
        <v>55</v>
      </c>
      <c r="Z356" t="s">
        <v>1476</v>
      </c>
    </row>
    <row r="357" spans="1:95">
      <c r="B357" t="s">
        <v>1599</v>
      </c>
      <c r="C357">
        <v>25</v>
      </c>
    </row>
    <row r="358" spans="1:95">
      <c r="C358">
        <v>278</v>
      </c>
    </row>
  </sheetData>
  <autoFilter ref="A3:CS326"/>
  <mergeCells count="9">
    <mergeCell ref="BB2:BG2"/>
    <mergeCell ref="BH2:BO2"/>
    <mergeCell ref="BP2:CJ2"/>
    <mergeCell ref="H2:AC2"/>
    <mergeCell ref="AD2:AF2"/>
    <mergeCell ref="AH2:AL2"/>
    <mergeCell ref="AM2:AQ2"/>
    <mergeCell ref="AR2:AV2"/>
    <mergeCell ref="AW2:BA2"/>
  </mergeCells>
  <conditionalFormatting sqref="C4:C322">
    <cfRule type="beginsWith" dxfId="14" priority="14" operator="beginsWith" text="com">
      <formula>LEFT(C4,LEN("com"))="com"</formula>
    </cfRule>
    <cfRule type="containsText" dxfId="13" priority="15" operator="containsText" text="Incomplete">
      <formula>NOT(ISERROR(SEARCH("Incomplete",C4)))</formula>
    </cfRule>
  </conditionalFormatting>
  <conditionalFormatting sqref="C323:C328">
    <cfRule type="beginsWith" dxfId="12" priority="12" operator="beginsWith" text="com">
      <formula>LEFT(C323,LEN("com"))="com"</formula>
    </cfRule>
    <cfRule type="containsText" dxfId="11" priority="13" operator="containsText" text="Incomplete">
      <formula>NOT(ISERROR(SEARCH("Incomplete",C323)))</formula>
    </cfRule>
  </conditionalFormatting>
  <conditionalFormatting sqref="C4:C328">
    <cfRule type="expression" dxfId="10" priority="11">
      <formula>ISERROR(C4)</formula>
    </cfRule>
  </conditionalFormatting>
  <conditionalFormatting sqref="A4:A322">
    <cfRule type="beginsWith" dxfId="9" priority="9" operator="beginsWith" text="com">
      <formula>LEFT(A4,LEN("com"))="com"</formula>
    </cfRule>
    <cfRule type="containsText" dxfId="8" priority="10" operator="containsText" text="Incomplete">
      <formula>NOT(ISERROR(SEARCH("Incomplete",A4)))</formula>
    </cfRule>
  </conditionalFormatting>
  <conditionalFormatting sqref="A323:A328">
    <cfRule type="beginsWith" dxfId="7" priority="7" operator="beginsWith" text="com">
      <formula>LEFT(A323,LEN("com"))="com"</formula>
    </cfRule>
    <cfRule type="containsText" dxfId="6" priority="8" operator="containsText" text="Incomplete">
      <formula>NOT(ISERROR(SEARCH("Incomplete",A323)))</formula>
    </cfRule>
  </conditionalFormatting>
  <conditionalFormatting sqref="A4:A328">
    <cfRule type="expression" dxfId="5" priority="6">
      <formula>ISERROR(A4)</formula>
    </cfRule>
  </conditionalFormatting>
  <conditionalFormatting sqref="B4:B328">
    <cfRule type="beginsWith" dxfId="4" priority="4" operator="beginsWith" text="com">
      <formula>LEFT(B4,LEN("com"))="com"</formula>
    </cfRule>
    <cfRule type="containsText" dxfId="3" priority="5" operator="containsText" text="Incomplete">
      <formula>NOT(ISERROR(SEARCH("Incomplete",B4)))</formula>
    </cfRule>
  </conditionalFormatting>
  <conditionalFormatting sqref="B323:B328">
    <cfRule type="beginsWith" dxfId="2" priority="2" operator="beginsWith" text="com">
      <formula>LEFT(B323,LEN("com"))="com"</formula>
    </cfRule>
    <cfRule type="containsText" dxfId="1" priority="3" operator="containsText" text="Incomplete">
      <formula>NOT(ISERROR(SEARCH("Incomplete",B323)))</formula>
    </cfRule>
  </conditionalFormatting>
  <conditionalFormatting sqref="B4:B328">
    <cfRule type="expression" dxfId="0" priority="1">
      <formula>ISERROR(B4)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 sqref="C2"/>
    </sheetView>
  </sheetViews>
  <sheetFormatPr defaultColWidth="11" defaultRowHeight="15.75"/>
  <cols>
    <col min="2" max="2" width="32.625" customWidth="1"/>
    <col min="3" max="3" width="37.125" customWidth="1"/>
    <col min="5" max="5" width="15" bestFit="1" customWidth="1"/>
  </cols>
  <sheetData>
    <row r="1" spans="1:5">
      <c r="A1" s="20"/>
      <c r="B1" s="20" t="s">
        <v>1503</v>
      </c>
      <c r="C1" s="20" t="s">
        <v>1504</v>
      </c>
    </row>
    <row r="2" spans="1:5">
      <c r="A2" s="20" t="s">
        <v>1491</v>
      </c>
      <c r="B2" s="26">
        <v>821.32</v>
      </c>
      <c r="C2" s="26">
        <f>B2/$C$15*1000000000</f>
        <v>221708517.16813016</v>
      </c>
      <c r="D2" s="66">
        <f>C2/$C$13</f>
        <v>0.36047945716530388</v>
      </c>
    </row>
    <row r="3" spans="1:5">
      <c r="A3" s="20" t="s">
        <v>1492</v>
      </c>
      <c r="B3" s="26">
        <v>517.54999999999995</v>
      </c>
      <c r="C3" s="26">
        <f t="shared" ref="C3:C11" si="0">B3/$C$15*1000000000</f>
        <v>139708326.91321987</v>
      </c>
      <c r="D3" s="66">
        <f t="shared" ref="D3:D11" si="1">C3/$C$13</f>
        <v>0.22715402407819485</v>
      </c>
    </row>
    <row r="4" spans="1:5">
      <c r="A4" s="20" t="s">
        <v>1493</v>
      </c>
      <c r="B4" s="26">
        <v>244.77</v>
      </c>
      <c r="C4" s="26">
        <f t="shared" si="0"/>
        <v>66073629.945993304</v>
      </c>
      <c r="D4" s="66">
        <f t="shared" si="1"/>
        <v>0.10743018157399239</v>
      </c>
    </row>
    <row r="5" spans="1:5">
      <c r="A5" s="20" t="s">
        <v>1494</v>
      </c>
      <c r="B5" s="26">
        <v>276.95999999999998</v>
      </c>
      <c r="C5" s="26">
        <f t="shared" si="0"/>
        <v>74763053.273858339</v>
      </c>
      <c r="D5" s="66">
        <f t="shared" si="1"/>
        <v>0.1215584552385216</v>
      </c>
      <c r="E5" s="65">
        <f>C2+C5</f>
        <v>296471570.44198847</v>
      </c>
    </row>
    <row r="6" spans="1:5">
      <c r="A6" s="20" t="s">
        <v>1495</v>
      </c>
      <c r="B6" s="26">
        <v>115.75</v>
      </c>
      <c r="C6" s="26">
        <f t="shared" si="0"/>
        <v>31245751.792493872</v>
      </c>
      <c r="D6" s="66">
        <f t="shared" si="1"/>
        <v>5.080297224819063E-2</v>
      </c>
    </row>
    <row r="7" spans="1:5">
      <c r="A7" s="20" t="s">
        <v>1496</v>
      </c>
      <c r="B7" s="26">
        <v>84.77</v>
      </c>
      <c r="C7" s="26">
        <f t="shared" si="0"/>
        <v>22882957.921811711</v>
      </c>
      <c r="D7" s="66">
        <f t="shared" si="1"/>
        <v>3.7205770690964313E-2</v>
      </c>
    </row>
    <row r="8" spans="1:5">
      <c r="A8" s="20" t="s">
        <v>1497</v>
      </c>
      <c r="B8" s="26">
        <v>79.31</v>
      </c>
      <c r="C8" s="26">
        <f t="shared" si="0"/>
        <v>21409076.238986515</v>
      </c>
      <c r="D8" s="66">
        <f t="shared" si="1"/>
        <v>3.4809362669580984E-2</v>
      </c>
    </row>
    <row r="9" spans="1:5">
      <c r="A9" s="20" t="s">
        <v>1498</v>
      </c>
      <c r="B9" s="26">
        <v>61.38</v>
      </c>
      <c r="C9" s="26">
        <f t="shared" si="0"/>
        <v>16569021.555276664</v>
      </c>
      <c r="D9" s="66">
        <f t="shared" si="1"/>
        <v>2.6939839625001648E-2</v>
      </c>
    </row>
    <row r="10" spans="1:5">
      <c r="A10" s="20" t="s">
        <v>1499</v>
      </c>
      <c r="B10" s="26">
        <v>60.63</v>
      </c>
      <c r="C10" s="26">
        <f t="shared" si="0"/>
        <v>16366565.280163312</v>
      </c>
      <c r="D10" s="66">
        <f t="shared" si="1"/>
        <v>2.6610662698987451E-2</v>
      </c>
    </row>
    <row r="11" spans="1:5">
      <c r="A11" s="20" t="s">
        <v>1500</v>
      </c>
      <c r="B11" s="26">
        <v>15.97</v>
      </c>
      <c r="C11" s="26">
        <f t="shared" si="0"/>
        <v>4310968.9514136249</v>
      </c>
      <c r="D11" s="66">
        <f t="shared" si="1"/>
        <v>7.0092740112622396E-3</v>
      </c>
    </row>
    <row r="13" spans="1:5">
      <c r="A13" t="s">
        <v>1401</v>
      </c>
      <c r="B13" s="26">
        <f>SUM(B2:B11)</f>
        <v>2278.41</v>
      </c>
      <c r="C13" s="26">
        <f>SUM(C2:C11)</f>
        <v>615037869.04134738</v>
      </c>
    </row>
    <row r="15" spans="1:5" ht="20.25">
      <c r="B15" t="s">
        <v>1501</v>
      </c>
      <c r="C15" s="64">
        <v>3704.5036</v>
      </c>
    </row>
    <row r="17" spans="1:1">
      <c r="A17" t="s">
        <v>1502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F22" sqref="F22"/>
    </sheetView>
  </sheetViews>
  <sheetFormatPr defaultColWidth="11" defaultRowHeight="15.75"/>
  <cols>
    <col min="1" max="3" width="14" customWidth="1"/>
    <col min="4" max="4" width="23.625" bestFit="1" customWidth="1"/>
    <col min="5" max="7" width="14" customWidth="1"/>
    <col min="8" max="8" width="16.375" bestFit="1" customWidth="1"/>
  </cols>
  <sheetData>
    <row r="1" spans="1:8">
      <c r="A1" s="92"/>
      <c r="B1" s="136" t="s">
        <v>1618</v>
      </c>
      <c r="C1" s="136"/>
      <c r="D1" s="136"/>
      <c r="E1" s="136" t="s">
        <v>1619</v>
      </c>
      <c r="F1" s="136"/>
      <c r="G1" s="136"/>
      <c r="H1" s="93" t="s">
        <v>1620</v>
      </c>
    </row>
    <row r="2" spans="1:8" ht="75">
      <c r="A2" s="94"/>
      <c r="B2" s="93" t="s">
        <v>1621</v>
      </c>
      <c r="C2" s="93" t="s">
        <v>1622</v>
      </c>
      <c r="D2" s="93" t="s">
        <v>1623</v>
      </c>
      <c r="E2" s="95" t="s">
        <v>1624</v>
      </c>
      <c r="F2" s="95" t="s">
        <v>1625</v>
      </c>
      <c r="G2" s="95" t="s">
        <v>1626</v>
      </c>
      <c r="H2" s="95" t="s">
        <v>1627</v>
      </c>
    </row>
    <row r="3" spans="1:8">
      <c r="A3" s="96" t="s">
        <v>1628</v>
      </c>
      <c r="B3" s="96">
        <v>5831</v>
      </c>
      <c r="C3" s="97">
        <v>2250</v>
      </c>
      <c r="D3" s="98">
        <v>8081</v>
      </c>
      <c r="E3" s="99">
        <v>70560</v>
      </c>
      <c r="F3" s="99">
        <v>70560</v>
      </c>
      <c r="G3" s="99">
        <v>40560</v>
      </c>
      <c r="H3" s="100">
        <v>565065360</v>
      </c>
    </row>
    <row r="4" spans="1:8">
      <c r="A4" s="96" t="s">
        <v>1629</v>
      </c>
      <c r="B4" s="97">
        <v>7516</v>
      </c>
      <c r="C4" s="97">
        <v>19344</v>
      </c>
      <c r="D4" s="98">
        <v>26860</v>
      </c>
      <c r="E4" s="99">
        <v>53460</v>
      </c>
      <c r="F4" s="99">
        <v>53460</v>
      </c>
      <c r="G4" s="99">
        <v>30060</v>
      </c>
      <c r="H4" s="100">
        <v>1401534230.4000001</v>
      </c>
    </row>
    <row r="5" spans="1:8">
      <c r="A5" s="96" t="s">
        <v>1630</v>
      </c>
      <c r="B5" s="96">
        <v>348</v>
      </c>
      <c r="C5" s="97">
        <v>123</v>
      </c>
      <c r="D5" s="98">
        <v>471</v>
      </c>
      <c r="E5" s="99">
        <v>71940</v>
      </c>
      <c r="F5" s="99">
        <v>71940</v>
      </c>
      <c r="G5" s="99">
        <v>42240</v>
      </c>
      <c r="H5" s="100">
        <v>33606104.400000006</v>
      </c>
    </row>
    <row r="6" spans="1:8">
      <c r="A6" s="96" t="s">
        <v>1631</v>
      </c>
      <c r="B6" s="96">
        <v>3400</v>
      </c>
      <c r="C6" s="97">
        <v>1161</v>
      </c>
      <c r="D6" s="98">
        <v>4561</v>
      </c>
      <c r="E6" s="99">
        <v>75190</v>
      </c>
      <c r="F6" s="99">
        <v>75190</v>
      </c>
      <c r="G6" s="99">
        <v>44290</v>
      </c>
      <c r="H6" s="100">
        <v>340215097.59999996</v>
      </c>
    </row>
    <row r="7" spans="1:8">
      <c r="A7" s="96" t="s">
        <v>1632</v>
      </c>
      <c r="B7" s="98">
        <v>298</v>
      </c>
      <c r="C7" s="98">
        <v>117</v>
      </c>
      <c r="D7" s="98">
        <v>415</v>
      </c>
      <c r="E7" s="99">
        <v>75555</v>
      </c>
      <c r="F7" s="99">
        <v>75555</v>
      </c>
      <c r="G7" s="99">
        <v>44505</v>
      </c>
      <c r="H7" s="100">
        <v>31079228.400000002</v>
      </c>
    </row>
    <row r="8" spans="1:8">
      <c r="A8" s="96" t="s">
        <v>1633</v>
      </c>
      <c r="B8" s="98">
        <v>291</v>
      </c>
      <c r="C8" s="98">
        <v>156</v>
      </c>
      <c r="D8" s="98">
        <v>447</v>
      </c>
      <c r="E8" s="99">
        <v>75555</v>
      </c>
      <c r="F8" s="99">
        <v>75555</v>
      </c>
      <c r="G8" s="99">
        <v>44505</v>
      </c>
      <c r="H8" s="100">
        <v>33404956.200000003</v>
      </c>
    </row>
    <row r="9" spans="1:8">
      <c r="A9" s="96" t="s">
        <v>1634</v>
      </c>
      <c r="B9" s="98">
        <v>22</v>
      </c>
      <c r="C9" s="98">
        <v>24</v>
      </c>
      <c r="D9" s="98">
        <v>46</v>
      </c>
      <c r="E9" s="99">
        <v>75555</v>
      </c>
      <c r="F9" s="99">
        <v>75555</v>
      </c>
      <c r="G9" s="99">
        <v>44505</v>
      </c>
      <c r="H9" s="100">
        <v>3418894.8000000003</v>
      </c>
    </row>
    <row r="10" spans="1:8">
      <c r="A10" s="96" t="s">
        <v>1635</v>
      </c>
      <c r="B10" s="98">
        <v>171</v>
      </c>
      <c r="C10" s="98">
        <v>49</v>
      </c>
      <c r="D10" s="98">
        <v>220</v>
      </c>
      <c r="E10" s="99">
        <v>76380</v>
      </c>
      <c r="F10" s="99">
        <v>76380</v>
      </c>
      <c r="G10" s="99">
        <v>44880</v>
      </c>
      <c r="H10" s="100">
        <v>16686294</v>
      </c>
    </row>
    <row r="11" spans="1:8">
      <c r="A11" s="96" t="s">
        <v>1636</v>
      </c>
      <c r="B11" s="96"/>
      <c r="C11" s="96"/>
      <c r="D11" s="96"/>
      <c r="E11" s="99">
        <v>20646</v>
      </c>
      <c r="F11" s="99">
        <v>20646</v>
      </c>
      <c r="G11" s="99">
        <v>12276</v>
      </c>
      <c r="H11" s="100">
        <v>0</v>
      </c>
    </row>
    <row r="19" spans="4:4">
      <c r="D19" s="102"/>
    </row>
  </sheetData>
  <mergeCells count="2">
    <mergeCell ref="B1:D1"/>
    <mergeCell ref="E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F22" sqref="F2:F22"/>
    </sheetView>
  </sheetViews>
  <sheetFormatPr defaultColWidth="11" defaultRowHeight="15.75"/>
  <cols>
    <col min="2" max="2" width="34.875" customWidth="1"/>
    <col min="3" max="3" width="11.5" bestFit="1" customWidth="1"/>
    <col min="4" max="4" width="15" bestFit="1" customWidth="1"/>
    <col min="6" max="6" width="26.125" customWidth="1"/>
    <col min="7" max="7" width="11.125" bestFit="1" customWidth="1"/>
    <col min="10" max="10" width="16.625" bestFit="1" customWidth="1"/>
    <col min="11" max="11" width="14" bestFit="1" customWidth="1"/>
  </cols>
  <sheetData>
    <row r="1" spans="1:11">
      <c r="A1" t="s">
        <v>1424</v>
      </c>
      <c r="B1" t="s">
        <v>1425</v>
      </c>
      <c r="C1" t="s">
        <v>1399</v>
      </c>
      <c r="D1" t="s">
        <v>1400</v>
      </c>
      <c r="E1" t="s">
        <v>1401</v>
      </c>
      <c r="F1" t="s">
        <v>1402</v>
      </c>
      <c r="G1" t="s">
        <v>1594</v>
      </c>
    </row>
    <row r="2" spans="1:11">
      <c r="A2" t="s">
        <v>1403</v>
      </c>
      <c r="B2" t="s">
        <v>73</v>
      </c>
      <c r="C2" s="67">
        <v>2795</v>
      </c>
      <c r="D2" s="67">
        <v>903</v>
      </c>
      <c r="E2" s="67">
        <v>3698</v>
      </c>
      <c r="F2" s="2">
        <v>116164396.80000001</v>
      </c>
      <c r="G2" s="2">
        <f>F2/E2</f>
        <v>31412.762790697678</v>
      </c>
    </row>
    <row r="3" spans="1:11">
      <c r="A3" t="s">
        <v>1404</v>
      </c>
      <c r="B3" t="s">
        <v>74</v>
      </c>
      <c r="C3" s="67">
        <v>686</v>
      </c>
      <c r="D3" s="67">
        <v>123</v>
      </c>
      <c r="E3" s="67">
        <v>809</v>
      </c>
      <c r="F3" s="2">
        <v>42124963.200000003</v>
      </c>
      <c r="G3" s="2">
        <f t="shared" ref="G3:G21" si="0">F3/E3</f>
        <v>52070.411866501861</v>
      </c>
    </row>
    <row r="4" spans="1:11">
      <c r="A4" t="s">
        <v>1405</v>
      </c>
      <c r="B4" t="s">
        <v>75</v>
      </c>
      <c r="C4" s="67">
        <v>1167</v>
      </c>
      <c r="D4" s="67">
        <v>768</v>
      </c>
      <c r="E4" s="67">
        <v>1935</v>
      </c>
      <c r="F4" s="2">
        <v>99049651.199999988</v>
      </c>
      <c r="G4" s="2">
        <f t="shared" si="0"/>
        <v>51188.450232558134</v>
      </c>
    </row>
    <row r="5" spans="1:11">
      <c r="A5" t="s">
        <v>1406</v>
      </c>
      <c r="B5" t="s">
        <v>76</v>
      </c>
      <c r="C5" s="67">
        <v>4086</v>
      </c>
      <c r="D5" s="67">
        <v>9262</v>
      </c>
      <c r="E5" s="67">
        <v>13348</v>
      </c>
      <c r="F5" s="2">
        <v>261959592</v>
      </c>
      <c r="G5" s="2">
        <f t="shared" si="0"/>
        <v>19625.38148037159</v>
      </c>
    </row>
    <row r="6" spans="1:11">
      <c r="A6" t="s">
        <v>1407</v>
      </c>
      <c r="B6" t="s">
        <v>77</v>
      </c>
      <c r="C6" s="67">
        <v>1003</v>
      </c>
      <c r="D6" s="67">
        <v>3835</v>
      </c>
      <c r="E6" s="67">
        <v>4838</v>
      </c>
      <c r="F6" s="2">
        <v>295473180</v>
      </c>
      <c r="G6" s="2">
        <f t="shared" si="0"/>
        <v>61073.414634146342</v>
      </c>
      <c r="H6" s="68">
        <f>SUM(E5:E6)</f>
        <v>18186</v>
      </c>
      <c r="I6" s="69">
        <f>0.5*H6</f>
        <v>9093</v>
      </c>
      <c r="J6" s="69">
        <f>1223274/3696.8</f>
        <v>330.90077905215321</v>
      </c>
      <c r="K6">
        <f>J6*I6*12</f>
        <v>36106569.407054752</v>
      </c>
    </row>
    <row r="7" spans="1:11">
      <c r="A7" t="s">
        <v>1408</v>
      </c>
      <c r="B7" t="s">
        <v>78</v>
      </c>
      <c r="C7" s="67">
        <v>199</v>
      </c>
      <c r="D7" s="67">
        <v>66</v>
      </c>
      <c r="E7" s="67">
        <v>265</v>
      </c>
      <c r="F7" s="2">
        <v>18915124.800000001</v>
      </c>
      <c r="G7" s="2">
        <f t="shared" si="0"/>
        <v>71377.829433962266</v>
      </c>
    </row>
    <row r="8" spans="1:11">
      <c r="A8" t="s">
        <v>1409</v>
      </c>
      <c r="B8" t="s">
        <v>79</v>
      </c>
      <c r="C8" s="67">
        <v>2</v>
      </c>
      <c r="D8" s="67">
        <v>1</v>
      </c>
      <c r="E8" s="67">
        <v>3</v>
      </c>
      <c r="F8" s="2">
        <v>213562.8</v>
      </c>
      <c r="G8" s="2">
        <f t="shared" si="0"/>
        <v>71187.599999999991</v>
      </c>
    </row>
    <row r="9" spans="1:11">
      <c r="A9" t="s">
        <v>1410</v>
      </c>
      <c r="B9" t="s">
        <v>80</v>
      </c>
      <c r="C9" s="67">
        <v>35</v>
      </c>
      <c r="D9" s="67">
        <v>16</v>
      </c>
      <c r="E9" s="67">
        <v>51</v>
      </c>
      <c r="F9" s="2">
        <v>3632824.8</v>
      </c>
      <c r="G9" s="2">
        <f t="shared" si="0"/>
        <v>71231.858823529401</v>
      </c>
      <c r="H9" s="68">
        <f>SUM(E7:E9)</f>
        <v>319</v>
      </c>
      <c r="I9" s="65">
        <f>0.5*H9</f>
        <v>159.5</v>
      </c>
      <c r="J9">
        <f>1278401/3696.8</f>
        <v>345.8128651806968</v>
      </c>
      <c r="K9" s="65">
        <f>I9*J9*12</f>
        <v>661885.8239558537</v>
      </c>
    </row>
    <row r="10" spans="1:11">
      <c r="A10" t="s">
        <v>1411</v>
      </c>
      <c r="B10" t="s">
        <v>81</v>
      </c>
      <c r="C10" s="67">
        <v>6</v>
      </c>
      <c r="D10" s="67">
        <v>6</v>
      </c>
      <c r="E10" s="67">
        <v>12</v>
      </c>
      <c r="F10" s="2">
        <v>853696.8</v>
      </c>
      <c r="G10" s="2">
        <f t="shared" si="0"/>
        <v>71141.400000000009</v>
      </c>
    </row>
    <row r="11" spans="1:11">
      <c r="A11" t="s">
        <v>1412</v>
      </c>
      <c r="B11" t="s">
        <v>82</v>
      </c>
      <c r="C11" s="67">
        <v>1098</v>
      </c>
      <c r="D11" s="67">
        <v>261</v>
      </c>
      <c r="E11" s="67">
        <v>1359</v>
      </c>
      <c r="F11" s="2">
        <v>100584158.39999999</v>
      </c>
      <c r="G11" s="2">
        <f t="shared" si="0"/>
        <v>74013.361589403969</v>
      </c>
      <c r="K11" s="2">
        <f>SUM(K6:K9)</f>
        <v>36768455.231010608</v>
      </c>
    </row>
    <row r="12" spans="1:11">
      <c r="A12" t="s">
        <v>1413</v>
      </c>
      <c r="B12" t="s">
        <v>83</v>
      </c>
      <c r="C12" s="67">
        <v>1198</v>
      </c>
      <c r="D12" s="67">
        <v>519</v>
      </c>
      <c r="E12" s="67">
        <v>1717</v>
      </c>
      <c r="F12" s="2">
        <v>134090294.39999999</v>
      </c>
      <c r="G12" s="2">
        <f t="shared" si="0"/>
        <v>78095.686895748397</v>
      </c>
      <c r="K12" s="65">
        <f>K11+14823578</f>
        <v>51592033.231010608</v>
      </c>
    </row>
    <row r="13" spans="1:11">
      <c r="A13" t="s">
        <v>1414</v>
      </c>
      <c r="B13" t="s">
        <v>84</v>
      </c>
      <c r="C13" s="67">
        <v>6</v>
      </c>
      <c r="D13" s="67">
        <v>3</v>
      </c>
      <c r="E13" s="67">
        <v>9</v>
      </c>
      <c r="F13" s="2">
        <v>183905.64</v>
      </c>
      <c r="G13" s="2">
        <f t="shared" si="0"/>
        <v>20433.960000000003</v>
      </c>
    </row>
    <row r="14" spans="1:11">
      <c r="A14" t="s">
        <v>1415</v>
      </c>
      <c r="B14" t="s">
        <v>85</v>
      </c>
      <c r="C14" s="67">
        <v>242</v>
      </c>
      <c r="D14" s="67">
        <v>72</v>
      </c>
      <c r="E14" s="67">
        <v>314</v>
      </c>
      <c r="F14" s="2">
        <v>23554364.399999999</v>
      </c>
      <c r="G14" s="2">
        <f t="shared" si="0"/>
        <v>75013.899363057324</v>
      </c>
    </row>
    <row r="15" spans="1:11">
      <c r="A15" t="s">
        <v>1416</v>
      </c>
      <c r="B15" t="s">
        <v>86</v>
      </c>
      <c r="C15" s="67">
        <v>5</v>
      </c>
      <c r="D15" s="67">
        <v>0</v>
      </c>
      <c r="E15" s="67">
        <v>5</v>
      </c>
      <c r="F15" s="2">
        <v>377775</v>
      </c>
      <c r="G15" s="2">
        <f t="shared" si="0"/>
        <v>75555</v>
      </c>
    </row>
    <row r="16" spans="1:11">
      <c r="A16" t="s">
        <v>1417</v>
      </c>
      <c r="B16" t="s">
        <v>87</v>
      </c>
      <c r="C16" s="67">
        <v>51</v>
      </c>
      <c r="D16" s="67">
        <v>45</v>
      </c>
      <c r="E16" s="67">
        <v>96</v>
      </c>
      <c r="F16" s="2">
        <v>7147089</v>
      </c>
      <c r="G16" s="2">
        <f t="shared" si="0"/>
        <v>74448.84375</v>
      </c>
    </row>
    <row r="17" spans="1:7">
      <c r="A17" t="s">
        <v>1418</v>
      </c>
      <c r="B17" t="s">
        <v>88</v>
      </c>
      <c r="C17" s="67">
        <v>291</v>
      </c>
      <c r="D17" s="67">
        <v>156</v>
      </c>
      <c r="E17" s="67">
        <v>447</v>
      </c>
      <c r="F17" s="2">
        <v>33404956.200000003</v>
      </c>
      <c r="G17" s="2">
        <f t="shared" si="0"/>
        <v>74731.445637583893</v>
      </c>
    </row>
    <row r="18" spans="1:7">
      <c r="A18" t="s">
        <v>1419</v>
      </c>
      <c r="B18" t="s">
        <v>89</v>
      </c>
      <c r="C18" s="67">
        <v>22</v>
      </c>
      <c r="D18" s="67">
        <v>24</v>
      </c>
      <c r="E18" s="67">
        <v>46</v>
      </c>
      <c r="F18" s="2">
        <v>3418894.8000000003</v>
      </c>
      <c r="G18" s="2">
        <f t="shared" si="0"/>
        <v>74323.8</v>
      </c>
    </row>
    <row r="19" spans="1:7">
      <c r="A19" t="s">
        <v>1420</v>
      </c>
      <c r="B19" t="s">
        <v>90</v>
      </c>
      <c r="C19" s="67">
        <v>125</v>
      </c>
      <c r="D19" s="67">
        <v>21</v>
      </c>
      <c r="E19" s="67">
        <v>146</v>
      </c>
      <c r="F19" s="2">
        <v>11301249.6</v>
      </c>
      <c r="G19" s="2">
        <f t="shared" si="0"/>
        <v>77405.819178082194</v>
      </c>
    </row>
    <row r="20" spans="1:7">
      <c r="A20" t="s">
        <v>1421</v>
      </c>
      <c r="B20" t="s">
        <v>91</v>
      </c>
      <c r="C20" s="67">
        <v>43</v>
      </c>
      <c r="D20" s="67">
        <v>28</v>
      </c>
      <c r="E20" s="67">
        <v>71</v>
      </c>
      <c r="F20" s="2">
        <v>5221543.2</v>
      </c>
      <c r="G20" s="2">
        <f t="shared" si="0"/>
        <v>73542.861971830993</v>
      </c>
    </row>
    <row r="21" spans="1:7">
      <c r="A21" t="s">
        <v>1422</v>
      </c>
      <c r="B21" t="s">
        <v>92</v>
      </c>
      <c r="C21" s="67">
        <v>3</v>
      </c>
      <c r="D21" s="67">
        <v>0</v>
      </c>
      <c r="E21" s="67">
        <v>3</v>
      </c>
      <c r="F21" s="2">
        <v>236520</v>
      </c>
      <c r="G21" s="2">
        <f t="shared" si="0"/>
        <v>78840</v>
      </c>
    </row>
    <row r="22" spans="1:7">
      <c r="A22" t="s">
        <v>1423</v>
      </c>
      <c r="B22" t="s">
        <v>93</v>
      </c>
      <c r="C22" s="67">
        <v>0</v>
      </c>
      <c r="D22" s="67">
        <v>0</v>
      </c>
      <c r="E22" s="67">
        <v>0</v>
      </c>
      <c r="F22" s="2">
        <v>0</v>
      </c>
      <c r="G22" s="2">
        <v>0</v>
      </c>
    </row>
    <row r="23" spans="1:7">
      <c r="G23" s="86"/>
    </row>
    <row r="24" spans="1:7">
      <c r="G24" s="86"/>
    </row>
    <row r="26" spans="1:7">
      <c r="B26" t="s">
        <v>1589</v>
      </c>
      <c r="C26" s="68">
        <f>SUM(E2:E4)</f>
        <v>6442</v>
      </c>
    </row>
    <row r="27" spans="1:7">
      <c r="B27" t="s">
        <v>1590</v>
      </c>
      <c r="C27" s="68">
        <f>SUM(E5:E6)</f>
        <v>18186</v>
      </c>
    </row>
    <row r="28" spans="1:7">
      <c r="B28" t="s">
        <v>1591</v>
      </c>
      <c r="C28" s="68">
        <f>SUM(E7:E9)</f>
        <v>319</v>
      </c>
    </row>
    <row r="29" spans="1:7">
      <c r="B29" t="s">
        <v>1592</v>
      </c>
      <c r="C29" s="68">
        <f>SUM(E10:E12)</f>
        <v>3088</v>
      </c>
    </row>
    <row r="34" spans="3:4">
      <c r="C34" s="88"/>
      <c r="D34" s="65"/>
    </row>
    <row r="35" spans="3:4">
      <c r="C35" s="65"/>
    </row>
    <row r="36" spans="3:4">
      <c r="C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Table for manuscript</vt:lpstr>
      <vt:lpstr>References</vt:lpstr>
      <vt:lpstr>raw_data</vt:lpstr>
      <vt:lpstr>resource_constraints</vt:lpstr>
      <vt:lpstr>hr_constraint</vt:lpstr>
      <vt:lpstr>hr_constraint_old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2020-12-09T15:32:36Z</dcterms:created>
  <dcterms:modified xsi:type="dcterms:W3CDTF">2022-10-18T13:57:09Z</dcterms:modified>
</cp:coreProperties>
</file>