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data!$A$1:$AF$130</definedName>
    <definedName name="_xlnm._FilterDatabase" localSheetId="3" hidden="1">raw_data!$A$3:$CS$328</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9" i="2" l="1"/>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A129" i="2"/>
  <c r="A130" i="2"/>
  <c r="AI130" i="2" l="1"/>
  <c r="G129" i="2"/>
  <c r="G130" i="2"/>
  <c r="AI129"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CJ98" i="1"/>
  <c r="AF53" i="2" s="1"/>
  <c r="CI98" i="1"/>
  <c r="AE53" i="2" s="1"/>
  <c r="CH98" i="1"/>
  <c r="AD53" i="2" s="1"/>
  <c r="CG98" i="1"/>
  <c r="AC53" i="2" s="1"/>
  <c r="CF98" i="1"/>
  <c r="AB53" i="2" s="1"/>
  <c r="CE98" i="1"/>
  <c r="AA53" i="2" s="1"/>
  <c r="CD98" i="1"/>
  <c r="Z53" i="2" s="1"/>
  <c r="CC98" i="1"/>
  <c r="Y53" i="2" s="1"/>
  <c r="CB98" i="1"/>
  <c r="X53" i="2" s="1"/>
  <c r="BZ98" i="1"/>
  <c r="V53" i="2" s="1"/>
  <c r="BY98" i="1"/>
  <c r="U53" i="2" s="1"/>
  <c r="BX98" i="1"/>
  <c r="T53" i="2" s="1"/>
  <c r="BN98" i="1"/>
  <c r="K53" i="2" s="1"/>
  <c r="BL98" i="1"/>
  <c r="BL99" i="1"/>
  <c r="BN99" i="1" s="1"/>
  <c r="K54" i="2" s="1"/>
  <c r="R99" i="1"/>
  <c r="CN99" i="1" s="1"/>
  <c r="CO99" i="1" s="1"/>
  <c r="Q99" i="1"/>
  <c r="Q98" i="1"/>
  <c r="R98" i="1" s="1"/>
  <c r="O99" i="1"/>
  <c r="CL99" i="1" s="1"/>
  <c r="CM99" i="1" s="1"/>
  <c r="E54" i="2" s="1"/>
  <c r="N99" i="1"/>
  <c r="N98" i="1"/>
  <c r="O98" i="1" s="1"/>
  <c r="CL98" i="1" s="1"/>
  <c r="CM98" i="1" s="1"/>
  <c r="E53" i="2" s="1"/>
  <c r="AB98" i="1" l="1"/>
  <c r="AB99" i="1"/>
  <c r="CN98" i="1"/>
  <c r="CP99" i="1"/>
  <c r="CO98" i="1" l="1"/>
  <c r="CP98" i="1"/>
  <c r="CQ99" i="1"/>
  <c r="F54"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I54" i="2" l="1"/>
  <c r="G54" i="2"/>
  <c r="CQ98" i="1"/>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7" i="2"/>
  <c r="AI123" i="2"/>
  <c r="AI70" i="2"/>
  <c r="G69" i="2"/>
  <c r="G67" i="2"/>
  <c r="AI55" i="2"/>
  <c r="AI82" i="2"/>
  <c r="AI78" i="2"/>
  <c r="AI65" i="2"/>
  <c r="G112" i="2"/>
  <c r="AI111" i="2"/>
  <c r="G100" i="2"/>
  <c r="G81" i="2"/>
  <c r="AI80" i="2"/>
  <c r="G70" i="2"/>
  <c r="AI125" i="2"/>
  <c r="AI63" i="2"/>
  <c r="AI41" i="2"/>
  <c r="G30" i="2"/>
  <c r="AI19" i="2"/>
  <c r="G15" i="2"/>
  <c r="AI113" i="2"/>
  <c r="G10" i="2"/>
  <c r="G21" i="2"/>
  <c r="G44" i="2"/>
  <c r="AI8" i="2"/>
  <c r="G6" i="2"/>
  <c r="G126" i="2"/>
  <c r="AI116" i="2"/>
  <c r="G115" i="2"/>
  <c r="G113" i="2"/>
  <c r="AI85" i="2"/>
  <c r="G84" i="2"/>
  <c r="G82" i="2"/>
  <c r="AI57" i="2"/>
  <c r="G55" i="2"/>
  <c r="AI109" i="2"/>
  <c r="G99" i="2"/>
  <c r="AI94" i="2"/>
  <c r="AI51" i="2"/>
  <c r="G48" i="2"/>
  <c r="G34" i="2"/>
  <c r="G33" i="2"/>
  <c r="G31" i="2"/>
  <c r="AI14" i="2"/>
  <c r="G66" i="2"/>
  <c r="AI56" i="2"/>
  <c r="G47" i="2"/>
  <c r="AI27" i="2"/>
  <c r="G125" i="2"/>
  <c r="G124" i="2"/>
  <c r="AI122"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8"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6" i="2"/>
  <c r="AI124" i="2"/>
  <c r="G117" i="2"/>
  <c r="AI115" i="2"/>
  <c r="AI110" i="2"/>
  <c r="AI108" i="2"/>
  <c r="G127" i="2"/>
  <c r="G123" i="2"/>
  <c r="G121"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2" i="2"/>
  <c r="G118" i="2"/>
  <c r="G114" i="2"/>
  <c r="G110" i="2"/>
  <c r="G106" i="2"/>
  <c r="G102" i="2"/>
  <c r="G98" i="2"/>
  <c r="G95" i="2"/>
  <c r="G91" i="2"/>
  <c r="G87" i="2"/>
  <c r="G83" i="2"/>
  <c r="G79" i="2"/>
  <c r="G75" i="2"/>
  <c r="G71" i="2"/>
  <c r="G68" i="2"/>
  <c r="G64" i="2"/>
  <c r="G60" i="2"/>
  <c r="G56" i="2"/>
  <c r="G50" i="2"/>
  <c r="G46" i="2"/>
  <c r="G42" i="2"/>
  <c r="G36" i="2"/>
  <c r="G32" i="2"/>
  <c r="G28" i="2"/>
  <c r="G24" i="2"/>
  <c r="G20" i="2"/>
  <c r="G16" i="2"/>
  <c r="G128"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<sst xmlns="http://schemas.openxmlformats.org/spreadsheetml/2006/main" count="12691" uniqueCount="1658">
  <si>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</si>
  <si>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</si>
  <si>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</si>
  <si>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</si>
  <si>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</si>
  <si>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</si>
  <si>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</si>
  <si>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</si>
  <si>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</si>
  <si>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</si>
  <si>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</si>
  <si>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</si>
  <si>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</si>
  <si>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</si>
  <si>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</si>
  <si>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</si>
  <si>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</si>
  <si>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</si>
  <si>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</si>
  <si>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</si>
  <si>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</si>
  <si>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</si>
  <si>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</si>
  <si>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</si>
  <si>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</si>
  <si>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</si>
  <si>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</si>
  <si>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</si>
  <si>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</si>
  <si>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</si>
  <si>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</si>
  <si>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</si>
  <si>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</si>
  <si>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</si>
  <si>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</si>
  <si>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</si>
  <si>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</si>
  <si>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</si>
  <si>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</si>
  <si>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</si>
  <si>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</si>
  <si>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</si>
  <si>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</si>
  <si>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</si>
  <si>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</si>
  <si>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</si>
  <si>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</si>
  <si>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</si>
  <si>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</si>
  <si>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</si>
  <si>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</si>
  <si>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</si>
  <si>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</si>
  <si>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</si>
  <si>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</si>
  <si>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</si>
  <si>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</si>
  <si>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</si>
  <si>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</si>
  <si>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</si>
  <si>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</si>
  <si>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</si>
  <si>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</si>
  <si>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</si>
  <si>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</si>
  <si>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</si>
  <si>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</si>
  <si>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</si>
  <si>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</si>
  <si>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</si>
  <si>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</si>
  <si>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</si>
  <si>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</si>
  <si>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</si>
  <si>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</si>
  <si>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</si>
  <si>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</si>
  <si>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</si>
  <si>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</si>
  <si>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</si>
  <si>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</si>
  <si>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</si>
  <si>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</si>
  <si>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</si>
  <si>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</si>
  <si>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</si>
  <si>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</si>
  <si>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</si>
  <si>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</si>
  <si>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</si>
  <si>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</si>
  <si>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</si>
  <si>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</si>
  <si>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</si>
  <si>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</si>
  <si>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</si>
  <si>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</si>
  <si>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</si>
  <si>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</si>
  <si>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</si>
  <si>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</si>
  <si>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</si>
  <si>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</si>
  <si>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</si>
  <si>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</si>
  <si>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</si>
  <si>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</si>
  <si>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</si>
  <si>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</si>
  <si>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</si>
  <si>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</si>
  <si>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</si>
  <si>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</si>
  <si>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</si>
  <si>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</si>
  <si>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</si>
  <si>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</si>
  <si>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</si>
  <si>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</si>
  <si>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</si>
  <si>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</si>
  <si>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</si>
  <si>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</si>
  <si>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</si>
  <si>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</si>
  <si>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</si>
  <si>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</si>
  <si>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</si>
  <si>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</si>
  <si>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</si>
  <si>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</si>
  <si>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</si>
  <si>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</si>
  <si>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</si>
  <si>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</si>
  <si>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</si>
  <si>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</si>
  <si>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</si>
  <si>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</si>
  <si>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</si>
  <si>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</si>
  <si>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</si>
  <si>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</si>
  <si>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</si>
  <si>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</si>
  <si>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</si>
  <si>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</si>
  <si>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</si>
  <si>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</si>
  <si>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</si>
  <si>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</si>
  <si>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</si>
  <si>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</si>
  <si>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</si>
  <si>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</si>
  <si>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</si>
  <si>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</si>
  <si>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</si>
  <si>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</si>
  <si>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</si>
  <si>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</si>
  <si>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</si>
  <si>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</si>
  <si>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</si>
  <si>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</si>
  <si>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</si>
  <si>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</si>
  <si>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</si>
  <si>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</si>
  <si>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</si>
  <si>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</si>
  <si>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</si>
  <si>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</si>
  <si>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</si>
  <si>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</si>
  <si>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</si>
  <si>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</si>
  <si>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</si>
  <si>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</si>
  <si>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</si>
  <si>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</si>
  <si>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</si>
  <si>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</si>
  <si>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</si>
  <si>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</si>
  <si>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</si>
  <si>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</si>
  <si>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</si>
  <si>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</si>
  <si>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</si>
  <si>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</si>
  <si>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</si>
  <si>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</si>
  <si>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</si>
  <si>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</si>
  <si>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</si>
  <si>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</si>
  <si>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</si>
  <si>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</si>
  <si>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</si>
  <si>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</si>
  <si>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</si>
  <si>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</si>
  <si>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</si>
  <si>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</si>
  <si>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</si>
  <si>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</si>
  <si>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</si>
  <si>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</si>
  <si>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</si>
  <si>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</si>
  <si>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</si>
  <si>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</si>
  <si>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</si>
  <si>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</si>
  <si>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</si>
  <si>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</si>
  <si>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</si>
  <si>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</si>
  <si>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</si>
  <si>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</si>
  <si>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</si>
  <si>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</si>
  <si>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</si>
  <si>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</si>
  <si>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</si>
  <si>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</si>
  <si>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</si>
  <si>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</si>
  <si>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</si>
  <si>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</si>
  <si>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</si>
  <si>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</si>
  <si>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</si>
  <si>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</si>
  <si>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</si>
  <si>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</si>
  <si>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</si>
  <si>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</si>
  <si>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</si>
  <si>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</si>
  <si>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</si>
  <si>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</si>
  <si>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</si>
  <si>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</si>
  <si>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</si>
  <si>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</si>
  <si>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</si>
  <si>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</si>
  <si>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</si>
  <si>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</si>
  <si>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</si>
  <si>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</si>
  <si>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</si>
  <si>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</si>
  <si>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</si>
  <si>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</si>
  <si>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</si>
  <si>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</si>
  <si>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</si>
  <si>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</si>
  <si>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</si>
  <si>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</si>
  <si>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</si>
  <si>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</si>
  <si>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</si>
  <si>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</si>
  <si>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</si>
  <si>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</si>
  <si>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</si>
  <si>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</si>
  <si>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</si>
  <si>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</si>
  <si>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</si>
  <si>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</si>
  <si>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</si>
  <si>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</si>
  <si>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</si>
  <si>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</si>
  <si>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</si>
  <si>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</si>
  <si>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</si>
  <si>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</si>
  <si>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</si>
  <si>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</si>
  <si>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</si>
  <si>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</si>
  <si>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</si>
  <si>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</si>
  <si>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</si>
  <si>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</si>
  <si>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</si>
  <si>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</si>
  <si>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</si>
  <si>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</si>
  <si>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</si>
  <si>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</si>
  <si>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</si>
  <si>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</si>
  <si>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</si>
  <si>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</si>
  <si>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</si>
  <si>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</si>
  <si>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</si>
  <si>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</si>
  <si>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</si>
  <si>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</si>
  <si>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</si>
  <si>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</si>
  <si>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</si>
  <si>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</si>
  <si>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</si>
  <si>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</si>
  <si>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</si>
  <si>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</si>
  <si>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</si>
  <si>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</si>
  <si>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</si>
  <si>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</si>
  <si>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</si>
  <si>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</si>
  <si>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</si>
  <si>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</si>
  <si>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</si>
  <si>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</si>
  <si>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</si>
  <si>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</si>
  <si>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</si>
  <si>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</si>
  <si>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</si>
  <si>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</si>
  <si>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</si>
  <si>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</si>
  <si>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</si>
  <si>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</si>
  <si>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</si>
  <si>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</si>
  <si>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</si>
  <si>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</si>
  <si>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</si>
  <si>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</si>
  <si>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</si>
  <si>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</si>
  <si>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</si>
  <si>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</si>
  <si>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</si>
  <si>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</si>
  <si>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</si>
  <si>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</si>
  <si>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</si>
  <si>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</si>
  <si>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</si>
  <si>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</si>
  <si>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</si>
  <si>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</si>
  <si>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</si>
  <si>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</si>
  <si>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</si>
  <si>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</si>
  <si>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</si>
  <si>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</si>
  <si>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</si>
  <si>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</si>
  <si>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</si>
  <si>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</si>
  <si>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</si>
  <si>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</si>
  <si>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</si>
  <si>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</si>
  <si>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</si>
  <si>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</si>
  <si>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</si>
  <si>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</si>
  <si>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</si>
  <si>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</si>
  <si>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</si>
  <si>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</si>
  <si>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</si>
  <si>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</si>
  <si>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</si>
  <si>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</si>
  <si>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</si>
  <si>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</si>
  <si>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</si>
  <si>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</si>
  <si>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</si>
  <si>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</si>
  <si>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</si>
  <si>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</si>
  <si>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</si>
  <si>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</si>
  <si>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</si>
  <si>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</si>
  <si>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</si>
  <si>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</si>
  <si>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</si>
  <si>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</si>
  <si>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</si>
  <si>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</si>
  <si>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</si>
  <si>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</si>
  <si>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</si>
  <si>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</si>
  <si>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</si>
  <si>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</si>
  <si>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</si>
  <si>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</si>
  <si>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</si>
  <si>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</si>
  <si>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</si>
  <si>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</si>
  <si>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</si>
  <si>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</si>
  <si>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</si>
  <si>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</si>
  <si>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</si>
  <si>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</si>
  <si>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</si>
  <si>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</si>
  <si>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</si>
  <si>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</si>
  <si>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</si>
  <si>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</si>
  <si>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</si>
  <si>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</si>
  <si>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</si>
  <si>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</si>
  <si>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</si>
  <si>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</si>
  <si>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</si>
  <si>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</si>
  <si>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</si>
  <si>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</si>
  <si>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</si>
  <si>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</si>
  <si>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</si>
  <si>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</si>
  <si>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</si>
  <si>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</si>
  <si>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</si>
  <si>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</si>
  <si>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</si>
  <si>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</si>
  <si>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</si>
  <si>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</si>
  <si>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</si>
  <si>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</si>
  <si>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</si>
  <si>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</si>
  <si>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</si>
  <si>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</si>
  <si>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</si>
  <si>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</si>
  <si>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</si>
  <si>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</si>
  <si>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</si>
  <si>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</si>
  <si>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</si>
  <si>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</si>
  <si>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</si>
  <si>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</si>
  <si>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</si>
  <si>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</si>
  <si>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</si>
  <si>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</si>
  <si>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</si>
  <si>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</si>
  <si>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</si>
  <si>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</si>
  <si>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</si>
  <si>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</si>
  <si>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</si>
  <si>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</si>
  <si>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</si>
  <si>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</si>
  <si>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</si>
  <si>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</si>
  <si>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</si>
  <si>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</si>
  <si>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</si>
  <si>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</si>
  <si>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</si>
  <si>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</si>
  <si>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</si>
  <si>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</si>
  <si>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</si>
  <si>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</si>
  <si>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</si>
  <si>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</si>
  <si>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</si>
  <si>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</si>
  <si>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</si>
  <si>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</si>
  <si>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</si>
  <si>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</si>
  <si>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</si>
  <si>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</si>
  <si>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</si>
  <si>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</si>
  <si>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</si>
  <si>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</si>
  <si>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</si>
  <si>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</si>
  <si>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</si>
  <si>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</si>
  <si>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</si>
  <si>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</si>
  <si>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</si>
  <si>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</si>
  <si>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</si>
  <si>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</si>
  <si>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</si>
  <si>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</si>
  <si>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</si>
  <si>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</si>
  <si>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</si>
  <si>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</si>
  <si>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</si>
  <si>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</si>
  <si>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</si>
  <si>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</si>
  <si>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</si>
  <si>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</si>
  <si>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</si>
  <si>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</si>
  <si>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</si>
  <si>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</si>
  <si>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</si>
  <si>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</si>
  <si>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</si>
  <si>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</si>
  <si>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</si>
  <si>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</si>
  <si>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</si>
  <si>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</si>
  <si>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</si>
  <si>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</si>
  <si>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</si>
  <si>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</si>
  <si>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</si>
  <si>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</si>
  <si>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</si>
  <si>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</si>
  <si>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</si>
  <si>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</si>
  <si>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</si>
  <si>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</si>
  <si>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</si>
  <si>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</si>
  <si>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</si>
  <si>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</si>
  <si>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</si>
  <si>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</si>
  <si>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</si>
  <si>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</si>
  <si>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</si>
  <si>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</si>
  <si>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</si>
  <si>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</si>
  <si>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</si>
  <si>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</si>
  <si>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</si>
  <si>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</si>
  <si>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</si>
  <si>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</si>
  <si>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</si>
  <si>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</si>
  <si>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</si>
  <si>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</si>
  <si>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</si>
  <si>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</si>
  <si>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</si>
  <si>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</si>
  <si>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</si>
  <si>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</si>
  <si>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</si>
  <si>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</si>
  <si>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</si>
  <si>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</si>
  <si>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</si>
  <si>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</si>
  <si>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</si>
  <si>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</si>
  <si>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</si>
  <si>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</si>
  <si>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</si>
  <si>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</si>
  <si>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</si>
  <si>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</si>
  <si>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</si>
  <si>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</si>
  <si>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</si>
  <si>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</si>
  <si>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</si>
  <si>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</si>
  <si>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</si>
  <si>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</si>
  <si>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</si>
  <si>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</si>
  <si>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</si>
  <si>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</si>
  <si>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</si>
  <si>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</si>
  <si>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</si>
  <si>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</si>
  <si>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</si>
  <si>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</si>
  <si>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</si>
  <si>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</si>
  <si>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</si>
  <si>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</si>
  <si>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</si>
  <si>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</si>
  <si>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</si>
  <si>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</si>
  <si>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</si>
  <si>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</si>
  <si>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</si>
  <si>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</si>
  <si>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</si>
  <si>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</si>
  <si>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</si>
  <si>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</si>
  <si>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</si>
  <si>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</si>
  <si>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</si>
  <si>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</si>
  <si>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</si>
  <si>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</si>
  <si>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</si>
  <si>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</si>
  <si>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</si>
  <si>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</si>
  <si>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</si>
  <si>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</si>
  <si>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</si>
  <si>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</si>
  <si>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</si>
  <si>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</si>
  <si>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</si>
  <si>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</si>
  <si>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</si>
  <si>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</si>
  <si>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</si>
  <si>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</si>
  <si>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</si>
  <si>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</si>
  <si>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</si>
  <si>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</si>
  <si>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</si>
  <si>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</si>
  <si>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</si>
  <si>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</si>
  <si>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</si>
  <si>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</si>
  <si>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</si>
  <si>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</si>
  <si>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</si>
  <si>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</si>
  <si>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</si>
  <si>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</si>
  <si>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</si>
  <si>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</si>
  <si>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</si>
  <si>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</si>
  <si>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</si>
  <si>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</si>
  <si>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</si>
  <si>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</si>
  <si>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</si>
  <si>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</si>
  <si>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</si>
  <si>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</si>
  <si>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</si>
  <si>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</si>
  <si>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</si>
  <si>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</si>
  <si>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</si>
  <si>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</si>
  <si>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</si>
  <si>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</si>
  <si>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</si>
  <si>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</si>
  <si>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</si>
  <si>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</si>
  <si>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</si>
  <si>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</si>
  <si>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</si>
  <si>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</si>
  <si>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</si>
  <si>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</si>
  <si>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</si>
  <si>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</si>
  <si>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</si>
  <si>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</si>
  <si>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</si>
  <si>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</si>
  <si>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</si>
  <si>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</si>
  <si>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</si>
  <si>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</si>
  <si>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</si>
  <si>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</si>
  <si>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</si>
  <si>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</si>
  <si>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</si>
  <si>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</si>
  <si>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</si>
  <si>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</si>
  <si>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</si>
  <si>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</si>
  <si>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</si>
  <si>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</si>
  <si>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</si>
  <si>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</si>
  <si>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</si>
  <si>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</si>
  <si>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</si>
  <si>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</si>
  <si>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</si>
  <si>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</si>
  <si>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</si>
  <si>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</si>
  <si>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</si>
  <si>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</si>
  <si>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</si>
  <si>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</si>
  <si>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</si>
  <si>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</si>
  <si>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</si>
  <si>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</si>
  <si>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</si>
  <si>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</si>
  <si>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</si>
  <si>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</si>
  <si>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</si>
  <si>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</si>
  <si>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</si>
  <si>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</si>
  <si>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</si>
  <si>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</si>
  <si>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</si>
  <si>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</si>
  <si>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</si>
  <si>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</si>
  <si>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</si>
  <si>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</si>
  <si>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</si>
  <si>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</si>
  <si>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</si>
  <si>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</si>
  <si>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</si>
  <si>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</si>
  <si>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</si>
  <si>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</si>
  <si>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</si>
  <si>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</si>
  <si>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</si>
  <si>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</si>
  <si>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</si>
  <si>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</si>
  <si>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</si>
  <si>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</si>
  <si>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</si>
  <si>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</si>
  <si>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</si>
  <si>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</si>
  <si>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</si>
  <si>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</si>
  <si>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</si>
  <si>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</si>
  <si>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</si>
  <si>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</si>
  <si>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</si>
  <si>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</si>
  <si>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</si>
  <si>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</si>
  <si>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</si>
  <si>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</si>
  <si>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</si>
  <si>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</si>
  <si>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</si>
  <si>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</si>
  <si>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</si>
  <si>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</si>
  <si>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</si>
  <si>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</si>
  <si>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</si>
  <si>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</si>
  <si>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</si>
  <si>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</si>
  <si>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</si>
  <si>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</si>
  <si>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</si>
  <si>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</si>
  <si>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</si>
  <si>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</si>
  <si>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</si>
  <si>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</si>
  <si>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</si>
  <si>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</si>
  <si>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</si>
  <si>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</si>
  <si>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</si>
  <si>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</si>
  <si>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</si>
  <si>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</si>
  <si>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</si>
  <si>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</si>
  <si>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</si>
  <si>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</si>
  <si>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</si>
  <si>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</si>
  <si>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</si>
  <si>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</si>
  <si>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</si>
  <si>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</si>
  <si>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</si>
  <si>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</si>
  <si>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</si>
  <si>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</si>
  <si>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</si>
  <si>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</si>
  <si>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</si>
  <si>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</si>
  <si>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</si>
  <si>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</si>
  <si>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</si>
  <si>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</si>
  <si>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</si>
  <si>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</si>
  <si>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</si>
  <si>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</si>
  <si>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</si>
  <si>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</si>
  <si>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</si>
  <si>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</si>
  <si>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</si>
  <si>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</si>
  <si>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</si>
  <si>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</si>
  <si>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</si>
  <si>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</si>
  <si>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</si>
  <si>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</si>
  <si>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</si>
  <si>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</si>
  <si>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</si>
  <si>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</si>
  <si>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</si>
  <si>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</si>
  <si>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</si>
  <si>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</si>
  <si>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</si>
  <si>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</si>
  <si>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</si>
  <si>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</si>
  <si>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</si>
  <si>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</si>
  <si>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</si>
  <si>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</si>
  <si>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</si>
  <si>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</si>
  <si>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</si>
  <si>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</si>
  <si>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</si>
  <si>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</si>
  <si>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</si>
  <si>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</si>
  <si>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</si>
  <si>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</si>
  <si>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</si>
  <si>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</si>
  <si>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</si>
  <si>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</si>
  <si>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</si>
  <si>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</si>
  <si>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</si>
  <si>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</si>
  <si>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</si>
  <si>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</si>
  <si>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</si>
  <si>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</si>
  <si>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</si>
  <si>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</si>
  <si>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</si>
  <si>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</si>
  <si>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</si>
  <si>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</si>
  <si>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</si>
  <si>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</si>
  <si>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</si>
  <si>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</si>
  <si>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</si>
  <si>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</si>
  <si>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</si>
  <si>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</si>
  <si>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</si>
  <si>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</si>
  <si>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</si>
  <si>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</si>
  <si>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</si>
  <si>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</si>
  <si>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</si>
  <si>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</si>
  <si>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</si>
  <si>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</si>
  <si>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</si>
  <si>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</si>
  <si>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</si>
  <si>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</si>
  <si>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</si>
  <si>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</si>
  <si>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</si>
  <si>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</si>
  <si>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</si>
  <si>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</si>
  <si>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</si>
  <si>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</si>
  <si>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</si>
  <si>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</si>
  <si>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</si>
  <si>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</si>
  <si>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</si>
  <si>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</si>
  <si>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</si>
  <si>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</si>
  <si>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</si>
  <si>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</si>
  <si>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</si>
  <si>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</si>
  <si>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</si>
  <si>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</si>
  <si>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</si>
  <si>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</si>
  <si>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</si>
  <si>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</si>
  <si>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</si>
  <si>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</si>
  <si>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</si>
  <si>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</si>
  <si>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</si>
  <si>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</si>
  <si>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</si>
  <si>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</si>
  <si>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</si>
  <si>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</si>
  <si>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</si>
  <si>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</si>
  <si>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</si>
  <si>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</si>
  <si>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</si>
  <si>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</si>
  <si>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</si>
  <si>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</si>
  <si>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</si>
  <si>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</si>
  <si>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</si>
  <si>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</si>
  <si>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</si>
  <si>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</si>
  <si>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</si>
  <si>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</si>
  <si>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</si>
  <si>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</si>
  <si>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</si>
  <si>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</si>
  <si>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</si>
  <si>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</si>
  <si>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</si>
  <si>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</si>
  <si>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</si>
  <si>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</si>
  <si>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</si>
  <si>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</si>
  <si>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</si>
  <si>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</si>
  <si>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</si>
  <si>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</si>
  <si>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</si>
  <si>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</si>
  <si>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</si>
  <si>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</si>
  <si>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</si>
  <si>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</si>
  <si>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</si>
  <si>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</si>
  <si>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</si>
  <si>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</si>
  <si>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</si>
  <si>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</si>
  <si>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</si>
  <si>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</si>
  <si>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</si>
  <si>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</si>
  <si>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</si>
  <si>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</si>
  <si>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</si>
  <si>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</si>
  <si>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</si>
  <si>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</si>
  <si>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</si>
  <si>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</si>
  <si>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</si>
  <si>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</si>
  <si>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</si>
  <si>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</si>
  <si>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</si>
  <si>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</si>
  <si>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</si>
  <si>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</si>
  <si>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</si>
  <si>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</si>
  <si>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</si>
  <si>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</si>
  <si>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</si>
  <si>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</si>
  <si>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</si>
  <si>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</si>
  <si>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</si>
  <si>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</si>
  <si>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</si>
  <si>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</si>
  <si>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</si>
  <si>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</si>
  <si>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</si>
  <si>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</si>
  <si>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</si>
  <si>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</si>
  <si>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</si>
  <si>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</si>
  <si>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</si>
  <si>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</si>
  <si>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</si>
  <si>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</si>
  <si>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</si>
  <si>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</si>
  <si>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</si>
  <si>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</si>
  <si>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</si>
  <si>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</si>
  <si>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</si>
  <si>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</si>
  <si>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</si>
  <si>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</si>
  <si>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</si>
  <si>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</si>
  <si>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</si>
  <si>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</si>
  <si>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</si>
  <si>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</si>
  <si>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</si>
  <si>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</si>
  <si>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</si>
  <si>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</si>
  <si>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</si>
  <si>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</si>
  <si>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</si>
  <si>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</si>
  <si>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</si>
  <si>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</si>
  <si>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</si>
  <si>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</si>
  <si>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</si>
  <si>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</si>
  <si>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</si>
  <si>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</si>
  <si>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</si>
  <si>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</si>
  <si>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</si>
  <si>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</si>
  <si>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</si>
  <si>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</si>
  <si>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</si>
  <si>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</si>
  <si>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</si>
  <si>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</si>
  <si>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</si>
  <si>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</si>
  <si>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</si>
  <si>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</si>
  <si>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</si>
  <si>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</si>
  <si>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</si>
  <si>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</si>
  <si>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</si>
  <si>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</si>
  <si>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</si>
  <si>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</si>
  <si>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</si>
  <si>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</si>
  <si>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</si>
  <si>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</si>
  <si>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</si>
  <si>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</si>
  <si>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</si>
  <si>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</si>
  <si>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</si>
  <si>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</si>
  <si>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</si>
  <si>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</si>
  <si>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</si>
  <si>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</si>
  <si>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</si>
  <si>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</si>
  <si>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</si>
  <si>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</si>
  <si>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</si>
  <si>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</si>
  <si>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</si>
  <si>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</si>
  <si>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</si>
  <si>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</si>
  <si>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</si>
  <si>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</si>
  <si>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</si>
  <si>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</si>
  <si>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</si>
  <si>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</si>
  <si>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</si>
  <si>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</si>
  <si>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</si>
  <si>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</si>
  <si>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</si>
  <si>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</si>
  <si>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</si>
  <si>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</si>
  <si>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</si>
  <si>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</si>
  <si>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</si>
  <si>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</si>
  <si>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</si>
  <si>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</si>
  <si>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</si>
  <si>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</si>
  <si>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</si>
  <si>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</si>
  <si>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</si>
  <si>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</si>
  <si>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</si>
  <si>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</si>
  <si>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</si>
  <si>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</si>
  <si>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</si>
  <si>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</si>
  <si>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</si>
  <si>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</si>
  <si>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</si>
  <si>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</si>
  <si>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</si>
  <si>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</si>
  <si>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</si>
  <si>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</si>
  <si>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</si>
  <si>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</si>
  <si>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</si>
  <si>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</si>
  <si>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</si>
  <si>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</si>
  <si>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</si>
  <si>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</si>
  <si>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</si>
  <si>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</si>
  <si>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</si>
  <si>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</si>
  <si>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</si>
  <si>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</si>
  <si>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</si>
  <si>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</si>
  <si>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</si>
  <si>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</si>
  <si>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</si>
  <si>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</si>
  <si>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</si>
  <si>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</si>
  <si>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</si>
  <si>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</si>
  <si>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</si>
  <si>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</si>
  <si>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</si>
  <si>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</si>
  <si>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</si>
  <si>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</si>
  <si>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</si>
  <si>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</si>
  <si>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</si>
  <si>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</si>
  <si>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</si>
  <si>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</si>
  <si>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</si>
  <si>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</si>
  <si>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</si>
  <si>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</si>
  <si>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</si>
  <si>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</si>
  <si>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</si>
  <si>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</si>
  <si>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</si>
  <si>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</si>
  <si>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</si>
  <si>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</si>
  <si>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</si>
  <si>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</si>
  <si>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</si>
  <si>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</si>
  <si>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</si>
  <si>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</si>
  <si>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</si>
  <si>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</si>
  <si>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</si>
  <si>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</si>
  <si>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</si>
  <si>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</si>
  <si>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</si>
  <si>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</si>
  <si>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</si>
  <si>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</si>
  <si>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</si>
  <si>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</si>
  <si>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</si>
  <si>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</si>
  <si>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</si>
  <si>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</si>
  <si>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</si>
  <si>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</si>
  <si>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</si>
  <si>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</si>
  <si>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</si>
  <si>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</si>
  <si>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</si>
  <si>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</si>
  <si>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</si>
  <si>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</si>
  <si>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</si>
  <si>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</si>
  <si>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</si>
  <si>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</si>
  <si>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</si>
  <si>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</si>
  <si>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</si>
  <si>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</si>
  <si>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</si>
  <si>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</si>
  <si>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</si>
  <si>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</si>
  <si>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</si>
  <si>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</si>
  <si>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</si>
  <si>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</si>
  <si>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</si>
  <si>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</si>
  <si>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</si>
  <si>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</si>
  <si>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</si>
  <si>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</si>
  <si>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</si>
  <si>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</si>
  <si>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</si>
  <si>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</si>
  <si>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</si>
  <si>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</si>
  <si>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</si>
  <si>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</si>
  <si>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</si>
  <si>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</si>
  <si>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</si>
  <si>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</si>
  <si>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</si>
  <si>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</si>
  <si>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</si>
  <si>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</si>
  <si>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</si>
  <si>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</si>
  <si>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</si>
  <si>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</si>
  <si>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</si>
  <si>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</si>
  <si>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</si>
  <si>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</si>
  <si>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</si>
  <si>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</si>
  <si>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</si>
  <si>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</si>
  <si>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</si>
  <si>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</si>
  <si>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</si>
  <si>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</si>
  <si>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</si>
  <si>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</si>
  <si>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</si>
  <si>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</si>
  <si>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</si>
  <si>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</si>
  <si>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</si>
  <si>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</si>
  <si>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</si>
  <si>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</si>
  <si>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</si>
  <si>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</si>
  <si>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</si>
  <si>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</si>
  <si>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</si>
  <si>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</si>
  <si>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</si>
  <si>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</si>
  <si>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</si>
  <si>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</si>
  <si>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</si>
  <si>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</si>
  <si>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</si>
  <si>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</si>
  <si>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</si>
  <si>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</si>
  <si>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</si>
  <si>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</si>
  <si>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</si>
  <si>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</si>
  <si>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</si>
  <si>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</si>
  <si>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</si>
  <si>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</si>
  <si>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</si>
  <si>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</si>
  <si>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</si>
  <si>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</si>
  <si>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</si>
  <si>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</si>
  <si>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</si>
  <si>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</si>
  <si>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</si>
  <si>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</si>
  <si>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</si>
  <si>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</si>
  <si>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</si>
  <si>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</si>
  <si>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</si>
  <si>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</si>
  <si>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</si>
  <si>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</si>
  <si>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</si>
  <si>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</si>
  <si>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</si>
  <si>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</si>
  <si>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</si>
  <si>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</si>
  <si>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</si>
  <si>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</si>
  <si>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</si>
  <si>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</si>
  <si>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</si>
  <si>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</si>
  <si>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</si>
  <si>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</si>
  <si>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</si>
  <si>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</si>
  <si>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</si>
  <si>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</si>
  <si>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</si>
  <si>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</si>
  <si>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</si>
  <si>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</si>
  <si>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</si>
  <si>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</si>
  <si>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</si>
  <si>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</si>
  <si>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</si>
  <si>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</si>
  <si>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</si>
  <si>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</si>
  <si>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</si>
  <si>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</si>
  <si>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</si>
  <si>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</si>
  <si>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</si>
  <si>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</si>
  <si>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</si>
  <si>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</si>
  <si>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</si>
  <si>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</si>
  <si>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</si>
  <si>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</si>
  <si>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</si>
  <si>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</si>
  <si>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</si>
  <si>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</si>
  <si>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</si>
  <si>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</si>
  <si>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</si>
  <si>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</si>
  <si>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</si>
  <si>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</si>
  <si>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</si>
  <si>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</si>
  <si>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</si>
  <si>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</si>
  <si>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</si>
  <si>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</si>
  <si>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</si>
  <si>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</si>
  <si>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</si>
  <si>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</si>
  <si>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</si>
  <si>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</si>
  <si>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</si>
  <si>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</si>
  <si>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</si>
  <si>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</si>
  <si>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</si>
  <si>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</si>
  <si>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</si>
  <si>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</si>
  <si>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</si>
  <si>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</si>
  <si>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</si>
  <si>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</si>
  <si>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</si>
  <si>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</si>
  <si>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</si>
  <si>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</si>
  <si>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</si>
  <si>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</si>
  <si>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</si>
  <si>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</si>
  <si>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</si>
  <si>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</si>
  <si>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</si>
  <si>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</si>
  <si>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</si>
  <si>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</si>
  <si>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</si>
  <si>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</si>
  <si>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</si>
  <si>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</si>
  <si>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</si>
  <si>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</si>
  <si>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</si>
  <si>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</si>
  <si>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</si>
  <si>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</si>
  <si>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</si>
  <si>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</si>
  <si>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</si>
  <si>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</si>
  <si>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</si>
  <si>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</si>
  <si>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</si>
  <si>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</si>
  <si>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</si>
  <si>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</si>
  <si>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</si>
  <si>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</si>
  <si>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</si>
  <si>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</si>
  <si>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</si>
  <si>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</si>
  <si>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</si>
  <si>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</si>
  <si>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</si>
  <si>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</si>
  <si>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</si>
  <si>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</si>
  <si>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</si>
  <si>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</si>
  <si>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</si>
  <si>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</si>
  <si>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</si>
  <si>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</si>
  <si>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</si>
  <si>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</si>
  <si>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</si>
  <si>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</si>
  <si>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</si>
  <si>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</si>
  <si>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</si>
  <si>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</si>
  <si>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</si>
  <si>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</si>
  <si>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</si>
  <si>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</si>
  <si>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</si>
  <si>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</si>
  <si>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</si>
  <si>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</si>
  <si>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</si>
  <si>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</si>
  <si>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</si>
  <si>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</si>
  <si>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</si>
  <si>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</si>
  <si>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</si>
  <si>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</si>
  <si>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</si>
  <si>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</si>
  <si>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</si>
  <si>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</si>
  <si>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</si>
  <si>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</si>
  <si>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</si>
  <si>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</si>
  <si>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</si>
  <si>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</si>
  <si>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</si>
  <si>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</si>
  <si>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</si>
  <si>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</si>
  <si>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</si>
  <si>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</si>
  <si>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</si>
  <si>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</si>
  <si>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</si>
  <si>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</si>
  <si>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</si>
  <si>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</si>
  <si>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</si>
  <si>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</si>
  <si>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</si>
  <si>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</si>
  <si>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</si>
  <si>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</si>
  <si>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</si>
  <si>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</si>
  <si>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</si>
  <si>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</si>
  <si>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</si>
  <si>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</si>
  <si>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</si>
  <si>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</si>
  <si>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</si>
  <si>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</si>
  <si>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</si>
  <si>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</si>
  <si>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</si>
  <si>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</si>
  <si>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</si>
  <si>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</si>
  <si>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</si>
  <si>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</si>
  <si>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</si>
  <si>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</si>
  <si>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</si>
  <si>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</si>
  <si>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</si>
  <si>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</si>
  <si>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</si>
  <si>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</si>
  <si>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</si>
  <si>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</si>
  <si>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</si>
  <si>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</si>
  <si>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</si>
  <si>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</si>
  <si>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</si>
  <si>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</si>
  <si>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</si>
  <si>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</si>
  <si>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</si>
  <si>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</si>
  <si>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</si>
  <si>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</si>
  <si>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</si>
  <si>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</si>
  <si>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</si>
  <si>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</si>
  <si>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</si>
  <si>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</si>
  <si>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</si>
  <si>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</si>
  <si>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</si>
  <si>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</si>
  <si>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</si>
  <si>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</si>
  <si>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</si>
  <si>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</si>
  <si>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</si>
  <si>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</si>
  <si>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</si>
  <si>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</si>
  <si>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</si>
  <si>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</si>
  <si>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</si>
  <si>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</si>
  <si>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</si>
  <si>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</si>
  <si>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</si>
  <si>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</si>
  <si>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</si>
  <si>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</si>
  <si>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</si>
  <si>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</si>
  <si>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</si>
  <si>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</si>
  <si>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</si>
  <si>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</si>
  <si>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</si>
  <si>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</si>
  <si>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</si>
  <si>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</si>
  <si>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</si>
  <si>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</si>
  <si>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</si>
  <si>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</si>
  <si>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</si>
  <si>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</si>
  <si>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</si>
  <si>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</si>
  <si>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</si>
  <si>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</si>
  <si>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</si>
  <si>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</si>
  <si>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</si>
  <si>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</si>
  <si>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</si>
  <si>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</si>
  <si>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</si>
  <si>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</si>
  <si>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</si>
  <si>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</si>
  <si>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</si>
  <si>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</si>
  <si>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</si>
  <si>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</si>
  <si>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</si>
  <si>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</si>
  <si>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</si>
  <si>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</si>
  <si>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</si>
  <si>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</si>
  <si>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</si>
  <si>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</si>
  <si>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</si>
  <si>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</si>
  <si>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</si>
  <si>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</si>
  <si>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</si>
  <si>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</si>
  <si>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</si>
  <si>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</si>
  <si>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</si>
  <si>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</si>
  <si>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</si>
  <si>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</si>
  <si>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</si>
  <si>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</si>
  <si>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</si>
  <si>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Female (40 years) for screening + Females (9-13 years) for HPV vaccination + Women with cervical cancer for treatment</t>
  </si>
  <si>
    <t>weighted average of the cost of 054,055,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</si>
  <si>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</si>
  <si>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</si>
  <si>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</si>
  <si>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</si>
  <si>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</si>
  <si>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Smear test at age 40 for cervical cancer detection + HPV vaccinations starting at age 12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</si>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</sst>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49">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23">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OHT Case data"/>
      <sheetName val="External Data"/>
      <sheetName val="2005 WHO-CHOICE conversion"/>
      <sheetName val="HRH Need estimation"/>
      <sheetName val="Epi Data"/>
      <sheetName val="OHT Cost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sheetData sheetId="1"/>
      <sheetData sheetId="2"/>
      <sheetData sheetId="3"/>
      <sheetData sheetId="4"/>
      <sheetData sheetId="5"/>
      <sheetData sheetId="6">
        <row r="23">
          <cell r="C23">
            <v>44269590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133"/>
  <sheetViews>
    <sheetView zoomScale="90" zoomScaleNormal="90" workbookViewId="0">
      <pane xSplit="3" ySplit="3" topLeftCell="AI49" activePane="bottomRight" state="frozen"/>
      <selection pane="topRight" activeCell="D1" sqref="D1"/>
      <selection pane="bottomLeft" activeCell="A4" sqref="A4"/>
      <selection pane="bottomRight" activeCell="AI49" sqref="AI4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hidden="1">
      <c r="E2" s="118" t="s">
        <v>1392</v>
      </c>
      <c r="F2" s="118"/>
      <c r="G2" s="62"/>
      <c r="H2" s="63" t="s">
        <v>1390</v>
      </c>
      <c r="I2" s="63"/>
      <c r="J2" s="63"/>
      <c r="K2" t="s">
        <v>29</v>
      </c>
      <c r="L2" s="118" t="s">
        <v>1391</v>
      </c>
      <c r="M2" s="118"/>
      <c r="N2" s="118"/>
      <c r="O2" s="118"/>
      <c r="P2" s="118"/>
      <c r="Q2" s="118"/>
      <c r="R2" s="118"/>
      <c r="S2" s="118"/>
      <c r="T2" s="118"/>
      <c r="U2" s="118"/>
      <c r="V2" s="118"/>
      <c r="W2" s="118"/>
      <c r="X2" s="118"/>
      <c r="Y2" s="118"/>
      <c r="Z2" s="118"/>
      <c r="AA2" s="118"/>
      <c r="AB2" s="118"/>
      <c r="AC2" s="118"/>
      <c r="AD2" s="118"/>
      <c r="AE2" s="118"/>
      <c r="AF2" s="118"/>
    </row>
    <row r="3" spans="1:38" ht="63" hidden="1">
      <c r="A3" s="5" t="s">
        <v>17</v>
      </c>
      <c r="B3" s="5" t="s">
        <v>18</v>
      </c>
      <c r="C3" s="5" t="s">
        <v>19</v>
      </c>
      <c r="D3" s="9" t="s">
        <v>34</v>
      </c>
      <c r="E3" s="9" t="s">
        <v>96</v>
      </c>
      <c r="F3" s="9" t="s">
        <v>99</v>
      </c>
      <c r="G3" s="9" t="s">
        <v>1393</v>
      </c>
      <c r="H3" s="3" t="s">
        <v>51</v>
      </c>
      <c r="I3" s="3" t="s">
        <v>56</v>
      </c>
      <c r="J3" s="3" t="s">
        <v>2</v>
      </c>
      <c r="K3" s="8" t="s">
        <v>1389</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1578</v>
      </c>
    </row>
    <row r="4" spans="1:38" hidden="1">
      <c r="A4" s="20" t="str">
        <f>INDEX(raw_data!$A$3:$CR$332,MATCH(data!$B4,raw_data!$F$3:$F$332,0), MATCH(data!A$3,raw_data!$A$3:$CR$3,0))</f>
        <v>RMNCH</v>
      </c>
      <c r="B4" s="22" t="s">
        <v>104</v>
      </c>
      <c r="C4" s="20" t="str">
        <f>INDEX(raw_data!$A$3:$CR$332,MATCH(data!$B4,raw_data!$F$3:$F$332,0), MATCH(data!C$3,raw_data!$A$3:$CR$3,0))</f>
        <v>Cesearian Section with indication (with complication)</v>
      </c>
      <c r="D4" s="20" t="str">
        <f>INDEX(raw_data!$A$3:$CR$332,MATCH(data!$B4,raw_data!$F$3:$F$332,0), MATCH(data!D$3,raw_data!$A$3:$CR$3,0))</f>
        <v>1 year</v>
      </c>
      <c r="E4" s="61">
        <f>INDEX(raw_data!$A$3:$CR$332,MATCH(data!$B4,raw_data!$F$3:$F$332,0), MATCH(data!E$3,raw_data!$A$3:$CR$3,0))</f>
        <v>27.188775510204081</v>
      </c>
      <c r="F4" s="61">
        <f>INDEX(raw_data!$A$3:$CR$332,MATCH(data!$B4,raw_data!$F$3:$F$332,0), MATCH(data!F$3,raw_data!$A$3:$CR$3,0))</f>
        <v>335.29126530612251</v>
      </c>
      <c r="G4" s="61">
        <f>E4-F4/154</f>
        <v>25.011559501722765</v>
      </c>
      <c r="H4" s="87">
        <f>INDEX(raw_data!$A$3:$CR$332,MATCH(data!$B4,raw_data!$F$3:$F$332,0), MATCH(data!H$3,raw_data!$A$3:$CR$3,0))</f>
        <v>92.361109999999996</v>
      </c>
      <c r="I4" s="87">
        <f>INDEX(raw_data!$A$3:$CR$332,MATCH(data!$B4,raw_data!$F$3:$F$332,0), MATCH(data!I$3,raw_data!$A$3:$CR$3,0))</f>
        <v>2139.413393560133</v>
      </c>
      <c r="J4" s="87">
        <f>INDEX(raw_data!$A$3:$CR$332,MATCH(data!$B4,raw_data!$F$3:$F$332,0), MATCH(data!J$3,raw_data!$A$3:$CR$3,0))</f>
        <v>2316.3573863069996</v>
      </c>
      <c r="K4" s="61">
        <f>INDEX(raw_data!$A$3:$CR$332,MATCH(data!$B4,raw_data!$F$3:$F$332,0), MATCH(data!K$3,raw_data!$A$3:$CR$3,0))</f>
        <v>108.30945962376171</v>
      </c>
      <c r="L4" s="20">
        <f>INDEX(raw_data!$A$3:$CR$332,MATCH(data!$B4,raw_data!$F$3:$F$332,0), MATCH(data!L$3,raw_data!$A$3:$CR$3,0))</f>
        <v>22.5</v>
      </c>
      <c r="M4" s="20">
        <f>INDEX(raw_data!$A$3:$CR$332,MATCH(data!$B4,raw_data!$F$3:$F$332,0), MATCH(data!M$3,raw_data!$A$3:$CR$3,0))</f>
        <v>22.5</v>
      </c>
      <c r="N4" s="20">
        <f>INDEX(raw_data!$A$3:$CR$332,MATCH(data!$B4,raw_data!$F$3:$F$332,0), MATCH(data!N$3,raw_data!$A$3:$CR$3,0))</f>
        <v>0</v>
      </c>
      <c r="O4" s="20">
        <f>INDEX(raw_data!$A$3:$CR$332,MATCH(data!$B4,raw_data!$F$3:$F$332,0), MATCH(data!O$3,raw_data!$A$3:$CR$3,0))</f>
        <v>50</v>
      </c>
      <c r="P4" s="20">
        <f>INDEX(raw_data!$A$3:$CR$332,MATCH(data!$B4,raw_data!$F$3:$F$332,0), MATCH(data!P$3,raw_data!$A$3:$CR$3,0))</f>
        <v>50</v>
      </c>
      <c r="Q4" s="20">
        <f>INDEX(raw_data!$A$3:$CR$332,MATCH(data!$B4,raw_data!$F$3:$F$332,0), MATCH(data!Q$3,raw_data!$A$3:$CR$3,0))</f>
        <v>5</v>
      </c>
      <c r="R4" s="20">
        <f>INDEX(raw_data!$A$3:$CR$332,MATCH(data!$B4,raw_data!$F$3:$F$332,0), MATCH(data!R$3,raw_data!$A$3:$CR$3,0))</f>
        <v>5</v>
      </c>
      <c r="S4" s="20">
        <f>INDEX(raw_data!$A$3:$CR$332,MATCH(data!$B4,raw_data!$F$3:$F$332,0), MATCH(data!S$3,raw_data!$A$3:$CR$3,0))</f>
        <v>0</v>
      </c>
      <c r="T4" s="20">
        <f>INDEX(raw_data!$A$3:$CR$332,MATCH(data!$B4,raw_data!$F$3:$F$332,0), MATCH(data!T$3,raw_data!$A$3:$CR$3,0))</f>
        <v>0</v>
      </c>
      <c r="U4" s="20">
        <f>INDEX(raw_data!$A$3:$CR$332,MATCH(data!$B4,raw_data!$F$3:$F$332,0), MATCH(data!U$3,raw_data!$A$3:$CR$3,0))</f>
        <v>0</v>
      </c>
      <c r="V4" s="20">
        <f>INDEX(raw_data!$A$3:$CR$332,MATCH(data!$B4,raw_data!$F$3:$F$332,0), MATCH(data!V$3,raw_data!$A$3:$CR$3,0))</f>
        <v>0</v>
      </c>
      <c r="W4" s="20">
        <v>0</v>
      </c>
      <c r="X4" s="20">
        <f>INDEX(raw_data!$A$3:$CR$332,MATCH(data!$B4,raw_data!$F$3:$F$332,0), MATCH(data!X$3,raw_data!$A$3:$CR$3,0))</f>
        <v>0</v>
      </c>
      <c r="Y4" s="20">
        <f>INDEX(raw_data!$A$3:$CR$332,MATCH(data!$B4,raw_data!$F$3:$F$332,0), MATCH(data!Y$3,raw_data!$A$3:$CR$3,0))</f>
        <v>0</v>
      </c>
      <c r="Z4" s="20">
        <f>INDEX(raw_data!$A$3:$CR$332,MATCH(data!$B4,raw_data!$F$3:$F$332,0), MATCH(data!Z$3,raw_data!$A$3:$CR$3,0))</f>
        <v>0</v>
      </c>
      <c r="AA4" s="20">
        <f>INDEX(raw_data!$A$3:$CR$332,MATCH(data!$B4,raw_data!$F$3:$F$332,0), MATCH(data!AA$3,raw_data!$A$3:$CR$3,0))</f>
        <v>0</v>
      </c>
      <c r="AB4" s="20">
        <f>INDEX(raw_data!$A$3:$CR$332,MATCH(data!$B4,raw_data!$F$3:$F$332,0), MATCH(data!AB$3,raw_data!$A$3:$CR$3,0))</f>
        <v>0</v>
      </c>
      <c r="AC4" s="20">
        <f>INDEX(raw_data!$A$3:$CR$332,MATCH(data!$B4,raw_data!$F$3:$F$332,0), MATCH(data!AC$3,raw_data!$A$3:$CR$3,0))</f>
        <v>0</v>
      </c>
      <c r="AD4" s="20">
        <f>INDEX(raw_data!$A$3:$CR$332,MATCH(data!$B4,raw_data!$F$3:$F$332,0), MATCH(data!AD$3,raw_data!$A$3:$CR$3,0))</f>
        <v>0</v>
      </c>
      <c r="AE4" s="20">
        <f>INDEX(raw_data!$A$3:$CR$332,MATCH(data!$B4,raw_data!$F$3:$F$332,0), MATCH(data!AE$3,raw_data!$A$3:$CR$3,0))</f>
        <v>0</v>
      </c>
      <c r="AF4" s="20">
        <f>INDEX(raw_data!$A$3:$CR$332,MATCH(data!$B4,raw_data!$F$3:$F$332,0), MATCH(data!AF$3,raw_data!$A$3:$CR$3,0))</f>
        <v>0</v>
      </c>
      <c r="AG4" s="20" t="str">
        <f>INDEX(raw_data!$A$3:$CR$332,MATCH(data!$B4,raw_data!$F$3:$F$332,0), MATCH(data!AG$3,raw_data!$A$3:$CR$3,0))</f>
        <v>Roberts (2016); World J Surg</v>
      </c>
      <c r="AH4" s="20" t="str">
        <f>INDEX(raw_data!$A$3:$CR$332,MATCH(data!$B4,raw_data!$F$3:$F$332,0), MATCH(data!AH$3,raw_data!$A$3:$CR$3,0))</f>
        <v>Emergency caesarian section, using Zambian life expectancy</v>
      </c>
      <c r="AI4" s="61">
        <f t="shared" ref="AI4" si="0">F4/E4</f>
        <v>12.331973728654534</v>
      </c>
      <c r="AL4" s="67"/>
    </row>
    <row r="5" spans="1:38" hidden="1">
      <c r="A5" s="20" t="str">
        <f>INDEX(raw_data!$A$3:$CR$332,MATCH(data!$B5,raw_data!$F$3:$F$332,0), MATCH(data!A$3,raw_data!$A$3:$CR$3,0))</f>
        <v>RMNCH</v>
      </c>
      <c r="B5" s="22" t="s">
        <v>119</v>
      </c>
      <c r="C5" s="20" t="str">
        <f>INDEX(raw_data!$A$3:$CR$332,MATCH(data!$B5,raw_data!$F$3:$F$332,0), MATCH(data!C$3,raw_data!$A$3:$CR$3,0))</f>
        <v>Cesearian section with indication</v>
      </c>
      <c r="D5" s="20" t="str">
        <f>INDEX(raw_data!$A$3:$CR$332,MATCH(data!$B5,raw_data!$F$3:$F$332,0), MATCH(data!D$3,raw_data!$A$3:$CR$3,0))</f>
        <v>1 year</v>
      </c>
      <c r="E5" s="61">
        <f>INDEX(raw_data!$A$3:$CR$332,MATCH(data!$B5,raw_data!$F$3:$F$332,0), MATCH(data!E$3,raw_data!$A$3:$CR$3,0))</f>
        <v>9.6363636363636367</v>
      </c>
      <c r="F5" s="61">
        <f>INDEX(raw_data!$A$3:$CR$332,MATCH(data!$B5,raw_data!$F$3:$F$332,0), MATCH(data!F$3,raw_data!$A$3:$CR$3,0))</f>
        <v>328.59556727272729</v>
      </c>
      <c r="G5" s="61">
        <f t="shared" ref="G5:G67" si="1">E5-F5/154</f>
        <v>7.5026261865407324</v>
      </c>
      <c r="H5" s="87">
        <f>INDEX(raw_data!$A$3:$CR$332,MATCH(data!$B5,raw_data!$F$3:$F$332,0), MATCH(data!H$3,raw_data!$A$3:$CR$3,0))</f>
        <v>92.361109999999996</v>
      </c>
      <c r="I5" s="87">
        <f>INDEX(raw_data!$A$3:$CR$332,MATCH(data!$B5,raw_data!$F$3:$F$332,0), MATCH(data!I$3,raw_data!$A$3:$CR$3,0))</f>
        <v>12123.342563507422</v>
      </c>
      <c r="J5" s="87">
        <f>INDEX(raw_data!$A$3:$CR$332,MATCH(data!$B5,raw_data!$F$3:$F$332,0), MATCH(data!J$3,raw_data!$A$3:$CR$3,0))</f>
        <v>13126.025189073</v>
      </c>
      <c r="K5" s="61">
        <f>INDEX(raw_data!$A$3:$CR$332,MATCH(data!$B5,raw_data!$F$3:$F$332,0), MATCH(data!K$3,raw_data!$A$3:$CR$3,0))</f>
        <v>62.902067792541814</v>
      </c>
      <c r="L5" s="20">
        <f>INDEX(raw_data!$A$3:$CR$332,MATCH(data!$B5,raw_data!$F$3:$F$332,0), MATCH(data!L$3,raw_data!$A$3:$CR$3,0))</f>
        <v>22.5</v>
      </c>
      <c r="M5" s="20">
        <f>INDEX(raw_data!$A$3:$CR$332,MATCH(data!$B5,raw_data!$F$3:$F$332,0), MATCH(data!M$3,raw_data!$A$3:$CR$3,0))</f>
        <v>22.5</v>
      </c>
      <c r="N5" s="20">
        <f>INDEX(raw_data!$A$3:$CR$332,MATCH(data!$B5,raw_data!$F$3:$F$332,0), MATCH(data!N$3,raw_data!$A$3:$CR$3,0))</f>
        <v>0</v>
      </c>
      <c r="O5" s="20">
        <f>INDEX(raw_data!$A$3:$CR$332,MATCH(data!$B5,raw_data!$F$3:$F$332,0), MATCH(data!O$3,raw_data!$A$3:$CR$3,0))</f>
        <v>50</v>
      </c>
      <c r="P5" s="20">
        <f>INDEX(raw_data!$A$3:$CR$332,MATCH(data!$B5,raw_data!$F$3:$F$332,0), MATCH(data!P$3,raw_data!$A$3:$CR$3,0))</f>
        <v>50</v>
      </c>
      <c r="Q5" s="20">
        <f>INDEX(raw_data!$A$3:$CR$332,MATCH(data!$B5,raw_data!$F$3:$F$332,0), MATCH(data!Q$3,raw_data!$A$3:$CR$3,0))</f>
        <v>5</v>
      </c>
      <c r="R5" s="20">
        <f>INDEX(raw_data!$A$3:$CR$332,MATCH(data!$B5,raw_data!$F$3:$F$332,0), MATCH(data!R$3,raw_data!$A$3:$CR$3,0))</f>
        <v>5</v>
      </c>
      <c r="S5" s="20">
        <f>INDEX(raw_data!$A$3:$CR$332,MATCH(data!$B5,raw_data!$F$3:$F$332,0), MATCH(data!S$3,raw_data!$A$3:$CR$3,0))</f>
        <v>0</v>
      </c>
      <c r="T5" s="20">
        <f>INDEX(raw_data!$A$3:$CR$332,MATCH(data!$B5,raw_data!$F$3:$F$332,0), MATCH(data!T$3,raw_data!$A$3:$CR$3,0))</f>
        <v>0</v>
      </c>
      <c r="U5" s="20">
        <f>INDEX(raw_data!$A$3:$CR$332,MATCH(data!$B5,raw_data!$F$3:$F$332,0), MATCH(data!U$3,raw_data!$A$3:$CR$3,0))</f>
        <v>0</v>
      </c>
      <c r="V5" s="20">
        <f>INDEX(raw_data!$A$3:$CR$332,MATCH(data!$B5,raw_data!$F$3:$F$332,0), MATCH(data!V$3,raw_data!$A$3:$CR$3,0))</f>
        <v>0</v>
      </c>
      <c r="W5" s="20">
        <v>0</v>
      </c>
      <c r="X5" s="20">
        <f>INDEX(raw_data!$A$3:$CR$332,MATCH(data!$B5,raw_data!$F$3:$F$332,0), MATCH(data!X$3,raw_data!$A$3:$CR$3,0))</f>
        <v>0</v>
      </c>
      <c r="Y5" s="20">
        <f>INDEX(raw_data!$A$3:$CR$332,MATCH(data!$B5,raw_data!$F$3:$F$332,0), MATCH(data!Y$3,raw_data!$A$3:$CR$3,0))</f>
        <v>0</v>
      </c>
      <c r="Z5" s="20">
        <f>INDEX(raw_data!$A$3:$CR$332,MATCH(data!$B5,raw_data!$F$3:$F$332,0), MATCH(data!Z$3,raw_data!$A$3:$CR$3,0))</f>
        <v>0</v>
      </c>
      <c r="AA5" s="20">
        <f>INDEX(raw_data!$A$3:$CR$332,MATCH(data!$B5,raw_data!$F$3:$F$332,0), MATCH(data!AA$3,raw_data!$A$3:$CR$3,0))</f>
        <v>0</v>
      </c>
      <c r="AB5" s="20">
        <f>INDEX(raw_data!$A$3:$CR$332,MATCH(data!$B5,raw_data!$F$3:$F$332,0), MATCH(data!AB$3,raw_data!$A$3:$CR$3,0))</f>
        <v>0</v>
      </c>
      <c r="AC5" s="20">
        <f>INDEX(raw_data!$A$3:$CR$332,MATCH(data!$B5,raw_data!$F$3:$F$332,0), MATCH(data!AC$3,raw_data!$A$3:$CR$3,0))</f>
        <v>0</v>
      </c>
      <c r="AD5" s="20">
        <f>INDEX(raw_data!$A$3:$CR$332,MATCH(data!$B5,raw_data!$F$3:$F$332,0), MATCH(data!AD$3,raw_data!$A$3:$CR$3,0))</f>
        <v>0</v>
      </c>
      <c r="AE5" s="20">
        <f>INDEX(raw_data!$A$3:$CR$332,MATCH(data!$B5,raw_data!$F$3:$F$332,0), MATCH(data!AE$3,raw_data!$A$3:$CR$3,0))</f>
        <v>0</v>
      </c>
      <c r="AF5" s="20">
        <f>INDEX(raw_data!$A$3:$CR$332,MATCH(data!$B5,raw_data!$F$3:$F$332,0), MATCH(data!AF$3,raw_data!$A$3:$CR$3,0))</f>
        <v>0</v>
      </c>
      <c r="AG5" s="20" t="str">
        <f>INDEX(raw_data!$A$3:$CR$332,MATCH(data!$B5,raw_data!$F$3:$F$332,0), MATCH(data!AG$3,raw_data!$A$3:$CR$3,0))</f>
        <v>Roberts (2016); World J Surg</v>
      </c>
      <c r="AH5" s="20" t="str">
        <f>INDEX(raw_data!$A$3:$CR$332,MATCH(data!$B5,raw_data!$F$3:$F$332,0), MATCH(data!AH$3,raw_data!$A$3:$CR$3,0))</f>
        <v>Elective caesarian section, using Zambian life expectancy</v>
      </c>
      <c r="AI5" s="61">
        <f t="shared" ref="AI5:AI67" si="2">F5/E5</f>
        <v>34.099539999999998</v>
      </c>
      <c r="AL5" s="67"/>
    </row>
    <row r="6" spans="1:38" hidden="1">
      <c r="A6" s="20" t="str">
        <f>INDEX(raw_data!$A$3:$CR$332,MATCH(data!$B6,raw_data!$F$3:$F$332,0), MATCH(data!A$3,raw_data!$A$3:$CR$3,0))</f>
        <v>RMNCH</v>
      </c>
      <c r="B6" s="22" t="s">
        <v>124</v>
      </c>
      <c r="C6" s="20" t="str">
        <f>INDEX(raw_data!$A$3:$CR$332,MATCH(data!$B6,raw_data!$F$3:$F$332,0), MATCH(data!C$3,raw_data!$A$3:$CR$3,0))</f>
        <v>Safe abortion services</v>
      </c>
      <c r="D6" s="20" t="str">
        <f>INDEX(raw_data!$A$3:$CR$332,MATCH(data!$B6,raw_data!$F$3:$F$332,0), MATCH(data!D$3,raw_data!$A$3:$CR$3,0))</f>
        <v>1 year</v>
      </c>
      <c r="E6" s="61">
        <f>INDEX(raw_data!$A$3:$CR$332,MATCH(data!$B6,raw_data!$F$3:$F$332,0), MATCH(data!E$3,raw_data!$A$3:$CR$3,0))</f>
        <v>5.9999999999999991E-2</v>
      </c>
      <c r="F6" s="61">
        <f>INDEX(raw_data!$A$3:$CR$332,MATCH(data!$B6,raw_data!$F$3:$F$332,0), MATCH(data!F$3,raw_data!$A$3:$CR$3,0))</f>
        <v>29.082644676109567</v>
      </c>
      <c r="G6" s="61">
        <f t="shared" si="1"/>
        <v>-0.12884834205265952</v>
      </c>
      <c r="H6" s="87">
        <f>INDEX(raw_data!$A$3:$CR$332,MATCH(data!$B6,raw_data!$F$3:$F$332,0), MATCH(data!H$3,raw_data!$A$3:$CR$3,0))</f>
        <v>3.3</v>
      </c>
      <c r="I6" s="87">
        <f>INDEX(raw_data!$A$3:$CR$332,MATCH(data!$B6,raw_data!$F$3:$F$332,0), MATCH(data!I$3,raw_data!$A$3:$CR$3,0))</f>
        <v>11187.156779999999</v>
      </c>
      <c r="J6" s="87">
        <f>INDEX(raw_data!$A$3:$CR$332,MATCH(data!$B6,raw_data!$F$3:$F$332,0), MATCH(data!J$3,raw_data!$A$3:$CR$3,0))</f>
        <v>339004.75090909086</v>
      </c>
      <c r="K6" s="61">
        <f>INDEX(raw_data!$A$3:$CR$332,MATCH(data!$B6,raw_data!$F$3:$F$332,0), MATCH(data!K$3,raw_data!$A$3:$CR$3,0))</f>
        <v>1.258452372322008</v>
      </c>
      <c r="L6" s="20">
        <f>INDEX(raw_data!$A$3:$CR$332,MATCH(data!$B6,raw_data!$F$3:$F$332,0), MATCH(data!L$3,raw_data!$A$3:$CR$3,0))</f>
        <v>15</v>
      </c>
      <c r="M6" s="20">
        <f>INDEX(raw_data!$A$3:$CR$332,MATCH(data!$B6,raw_data!$F$3:$F$332,0), MATCH(data!M$3,raw_data!$A$3:$CR$3,0))</f>
        <v>6</v>
      </c>
      <c r="N6" s="20">
        <f>INDEX(raw_data!$A$3:$CR$332,MATCH(data!$B6,raw_data!$F$3:$F$332,0), MATCH(data!N$3,raw_data!$A$3:$CR$3,0))</f>
        <v>0.75</v>
      </c>
      <c r="O6" s="20">
        <f>INDEX(raw_data!$A$3:$CR$332,MATCH(data!$B6,raw_data!$F$3:$F$332,0), MATCH(data!O$3,raw_data!$A$3:$CR$3,0))</f>
        <v>28</v>
      </c>
      <c r="P6" s="20">
        <f>INDEX(raw_data!$A$3:$CR$332,MATCH(data!$B6,raw_data!$F$3:$F$332,0), MATCH(data!P$3,raw_data!$A$3:$CR$3,0))</f>
        <v>12</v>
      </c>
      <c r="Q6" s="20">
        <f>INDEX(raw_data!$A$3:$CR$332,MATCH(data!$B6,raw_data!$F$3:$F$332,0), MATCH(data!Q$3,raw_data!$A$3:$CR$3,0))</f>
        <v>0.25</v>
      </c>
      <c r="R6" s="20">
        <f>INDEX(raw_data!$A$3:$CR$332,MATCH(data!$B6,raw_data!$F$3:$F$332,0), MATCH(data!R$3,raw_data!$A$3:$CR$3,0))</f>
        <v>1.25</v>
      </c>
      <c r="S6" s="20">
        <f>INDEX(raw_data!$A$3:$CR$332,MATCH(data!$B6,raw_data!$F$3:$F$332,0), MATCH(data!S$3,raw_data!$A$3:$CR$3,0))</f>
        <v>3.5</v>
      </c>
      <c r="T6" s="20">
        <f>INDEX(raw_data!$A$3:$CR$332,MATCH(data!$B6,raw_data!$F$3:$F$332,0), MATCH(data!T$3,raw_data!$A$3:$CR$3,0))</f>
        <v>0</v>
      </c>
      <c r="U6" s="20">
        <f>INDEX(raw_data!$A$3:$CR$332,MATCH(data!$B6,raw_data!$F$3:$F$332,0), MATCH(data!U$3,raw_data!$A$3:$CR$3,0))</f>
        <v>0.25</v>
      </c>
      <c r="V6" s="20">
        <f>INDEX(raw_data!$A$3:$CR$332,MATCH(data!$B6,raw_data!$F$3:$F$332,0), MATCH(data!V$3,raw_data!$A$3:$CR$3,0))</f>
        <v>1</v>
      </c>
      <c r="W6" s="20">
        <v>0</v>
      </c>
      <c r="X6" s="20">
        <f>INDEX(raw_data!$A$3:$CR$332,MATCH(data!$B6,raw_data!$F$3:$F$332,0), MATCH(data!X$3,raw_data!$A$3:$CR$3,0))</f>
        <v>0</v>
      </c>
      <c r="Y6" s="20">
        <f>INDEX(raw_data!$A$3:$CR$332,MATCH(data!$B6,raw_data!$F$3:$F$332,0), MATCH(data!Y$3,raw_data!$A$3:$CR$3,0))</f>
        <v>0</v>
      </c>
      <c r="Z6" s="20">
        <f>INDEX(raw_data!$A$3:$CR$332,MATCH(data!$B6,raw_data!$F$3:$F$332,0), MATCH(data!Z$3,raw_data!$A$3:$CR$3,0))</f>
        <v>0</v>
      </c>
      <c r="AA6" s="20">
        <f>INDEX(raw_data!$A$3:$CR$332,MATCH(data!$B6,raw_data!$F$3:$F$332,0), MATCH(data!AA$3,raw_data!$A$3:$CR$3,0))</f>
        <v>0</v>
      </c>
      <c r="AB6" s="20">
        <f>INDEX(raw_data!$A$3:$CR$332,MATCH(data!$B6,raw_data!$F$3:$F$332,0), MATCH(data!AB$3,raw_data!$A$3:$CR$3,0))</f>
        <v>0</v>
      </c>
      <c r="AC6" s="20">
        <f>INDEX(raw_data!$A$3:$CR$332,MATCH(data!$B6,raw_data!$F$3:$F$332,0), MATCH(data!AC$3,raw_data!$A$3:$CR$3,0))</f>
        <v>0</v>
      </c>
      <c r="AD6" s="20">
        <f>INDEX(raw_data!$A$3:$CR$332,MATCH(data!$B6,raw_data!$F$3:$F$332,0), MATCH(data!AD$3,raw_data!$A$3:$CR$3,0))</f>
        <v>0</v>
      </c>
      <c r="AE6" s="20">
        <f>INDEX(raw_data!$A$3:$CR$332,MATCH(data!$B6,raw_data!$F$3:$F$332,0), MATCH(data!AE$3,raw_data!$A$3:$CR$3,0))</f>
        <v>0</v>
      </c>
      <c r="AF6" s="20">
        <f>INDEX(raw_data!$A$3:$CR$332,MATCH(data!$B6,raw_data!$F$3:$F$332,0), MATCH(data!AF$3,raw_data!$A$3:$CR$3,0))</f>
        <v>0</v>
      </c>
      <c r="AG6" s="20" t="str">
        <f>INDEX(raw_data!$A$3:$CR$332,MATCH(data!$B6,raw_data!$F$3:$F$332,0), MATCH(data!AG$3,raw_data!$A$3:$CR$3,0))</f>
        <v>WHO-CHOICE</v>
      </c>
      <c r="AH6" s="20" t="str">
        <f>INDEX(raw_data!$A$3:$CR$332,MATCH(data!$B6,raw_data!$F$3:$F$332,0), MATCH(data!AH$3,raw_data!$A$3:$CR$3,0))</f>
        <v/>
      </c>
      <c r="AI6" s="61">
        <f t="shared" si="2"/>
        <v>484.71074460182621</v>
      </c>
      <c r="AL6" s="67"/>
    </row>
    <row r="7" spans="1:38" hidden="1">
      <c r="A7" s="20" t="str">
        <f>INDEX(raw_data!$A$3:$CR$332,MATCH(data!$B7,raw_data!$F$3:$F$332,0), MATCH(data!A$3,raw_data!$A$3:$CR$3,0))</f>
        <v>RMNCH</v>
      </c>
      <c r="B7" s="22" t="s">
        <v>128</v>
      </c>
      <c r="C7" s="20" t="str">
        <f>INDEX(raw_data!$A$3:$CR$332,MATCH(data!$B7,raw_data!$F$3:$F$332,0), MATCH(data!C$3,raw_data!$A$3:$CR$3,0))</f>
        <v>Post-abortion case management</v>
      </c>
      <c r="D7" s="20" t="str">
        <f>INDEX(raw_data!$A$3:$CR$332,MATCH(data!$B7,raw_data!$F$3:$F$332,0), MATCH(data!D$3,raw_data!$A$3:$CR$3,0))</f>
        <v>1 year</v>
      </c>
      <c r="E7" s="61">
        <f>INDEX(raw_data!$A$3:$CR$332,MATCH(data!$B7,raw_data!$F$3:$F$332,0), MATCH(data!E$3,raw_data!$A$3:$CR$3,0))</f>
        <v>0.05</v>
      </c>
      <c r="F7" s="61">
        <f>INDEX(raw_data!$A$3:$CR$332,MATCH(data!$B7,raw_data!$F$3:$F$332,0), MATCH(data!F$3,raw_data!$A$3:$CR$3,0))</f>
        <v>28.699553181407602</v>
      </c>
      <c r="G7" s="61">
        <f t="shared" si="1"/>
        <v>-0.1363607349442052</v>
      </c>
      <c r="H7" s="87">
        <f>INDEX(raw_data!$A$3:$CR$332,MATCH(data!$B7,raw_data!$F$3:$F$332,0), MATCH(data!H$3,raw_data!$A$3:$CR$3,0))</f>
        <v>100</v>
      </c>
      <c r="I7" s="87">
        <f>INDEX(raw_data!$A$3:$CR$332,MATCH(data!$B7,raw_data!$F$3:$F$332,0), MATCH(data!I$3,raw_data!$A$3:$CR$3,0))</f>
        <v>16950.237539999998</v>
      </c>
      <c r="J7" s="87">
        <f>INDEX(raw_data!$A$3:$CR$332,MATCH(data!$B7,raw_data!$F$3:$F$332,0), MATCH(data!J$3,raw_data!$A$3:$CR$3,0))</f>
        <v>16950.237539999998</v>
      </c>
      <c r="K7" s="61">
        <f>INDEX(raw_data!$A$3:$CR$332,MATCH(data!$B7,raw_data!$F$3:$F$332,0), MATCH(data!K$3,raw_data!$A$3:$CR$3,0))</f>
        <v>15.560670339212292</v>
      </c>
      <c r="L7" s="20">
        <f>INDEX(raw_data!$A$3:$CR$332,MATCH(data!$B7,raw_data!$F$3:$F$332,0), MATCH(data!L$3,raw_data!$A$3:$CR$3,0))</f>
        <v>28</v>
      </c>
      <c r="M7" s="20">
        <f>INDEX(raw_data!$A$3:$CR$332,MATCH(data!$B7,raw_data!$F$3:$F$332,0), MATCH(data!M$3,raw_data!$A$3:$CR$3,0))</f>
        <v>6</v>
      </c>
      <c r="N7" s="20">
        <f>INDEX(raw_data!$A$3:$CR$332,MATCH(data!$B7,raw_data!$F$3:$F$332,0), MATCH(data!N$3,raw_data!$A$3:$CR$3,0))</f>
        <v>0.75</v>
      </c>
      <c r="O7" s="20">
        <f>INDEX(raw_data!$A$3:$CR$332,MATCH(data!$B7,raw_data!$F$3:$F$332,0), MATCH(data!O$3,raw_data!$A$3:$CR$3,0))</f>
        <v>28</v>
      </c>
      <c r="P7" s="20">
        <f>INDEX(raw_data!$A$3:$CR$332,MATCH(data!$B7,raw_data!$F$3:$F$332,0), MATCH(data!P$3,raw_data!$A$3:$CR$3,0))</f>
        <v>12</v>
      </c>
      <c r="Q7" s="20">
        <f>INDEX(raw_data!$A$3:$CR$332,MATCH(data!$B7,raw_data!$F$3:$F$332,0), MATCH(data!Q$3,raw_data!$A$3:$CR$3,0))</f>
        <v>0.25</v>
      </c>
      <c r="R7" s="20">
        <f>INDEX(raw_data!$A$3:$CR$332,MATCH(data!$B7,raw_data!$F$3:$F$332,0), MATCH(data!R$3,raw_data!$A$3:$CR$3,0))</f>
        <v>1.25</v>
      </c>
      <c r="S7" s="20">
        <f>INDEX(raw_data!$A$3:$CR$332,MATCH(data!$B7,raw_data!$F$3:$F$332,0), MATCH(data!S$3,raw_data!$A$3:$CR$3,0))</f>
        <v>3.5</v>
      </c>
      <c r="T7" s="20">
        <f>INDEX(raw_data!$A$3:$CR$332,MATCH(data!$B7,raw_data!$F$3:$F$332,0), MATCH(data!T$3,raw_data!$A$3:$CR$3,0))</f>
        <v>0</v>
      </c>
      <c r="U7" s="20">
        <f>INDEX(raw_data!$A$3:$CR$332,MATCH(data!$B7,raw_data!$F$3:$F$332,0), MATCH(data!U$3,raw_data!$A$3:$CR$3,0))</f>
        <v>1.25</v>
      </c>
      <c r="V7" s="20">
        <f>INDEX(raw_data!$A$3:$CR$332,MATCH(data!$B7,raw_data!$F$3:$F$332,0), MATCH(data!V$3,raw_data!$A$3:$CR$3,0))</f>
        <v>1.5</v>
      </c>
      <c r="W7" s="20">
        <v>0</v>
      </c>
      <c r="X7" s="20">
        <f>INDEX(raw_data!$A$3:$CR$332,MATCH(data!$B7,raw_data!$F$3:$F$332,0), MATCH(data!X$3,raw_data!$A$3:$CR$3,0))</f>
        <v>0</v>
      </c>
      <c r="Y7" s="20">
        <f>INDEX(raw_data!$A$3:$CR$332,MATCH(data!$B7,raw_data!$F$3:$F$332,0), MATCH(data!Y$3,raw_data!$A$3:$CR$3,0))</f>
        <v>0</v>
      </c>
      <c r="Z7" s="20">
        <f>INDEX(raw_data!$A$3:$CR$332,MATCH(data!$B7,raw_data!$F$3:$F$332,0), MATCH(data!Z$3,raw_data!$A$3:$CR$3,0))</f>
        <v>0</v>
      </c>
      <c r="AA7" s="20">
        <f>INDEX(raw_data!$A$3:$CR$332,MATCH(data!$B7,raw_data!$F$3:$F$332,0), MATCH(data!AA$3,raw_data!$A$3:$CR$3,0))</f>
        <v>0</v>
      </c>
      <c r="AB7" s="20">
        <f>INDEX(raw_data!$A$3:$CR$332,MATCH(data!$B7,raw_data!$F$3:$F$332,0), MATCH(data!AB$3,raw_data!$A$3:$CR$3,0))</f>
        <v>0</v>
      </c>
      <c r="AC7" s="20">
        <f>INDEX(raw_data!$A$3:$CR$332,MATCH(data!$B7,raw_data!$F$3:$F$332,0), MATCH(data!AC$3,raw_data!$A$3:$CR$3,0))</f>
        <v>0</v>
      </c>
      <c r="AD7" s="20">
        <f>INDEX(raw_data!$A$3:$CR$332,MATCH(data!$B7,raw_data!$F$3:$F$332,0), MATCH(data!AD$3,raw_data!$A$3:$CR$3,0))</f>
        <v>0</v>
      </c>
      <c r="AE7" s="20">
        <f>INDEX(raw_data!$A$3:$CR$332,MATCH(data!$B7,raw_data!$F$3:$F$332,0), MATCH(data!AE$3,raw_data!$A$3:$CR$3,0))</f>
        <v>0</v>
      </c>
      <c r="AF7" s="20">
        <f>INDEX(raw_data!$A$3:$CR$332,MATCH(data!$B7,raw_data!$F$3:$F$332,0), MATCH(data!AF$3,raw_data!$A$3:$CR$3,0))</f>
        <v>0</v>
      </c>
      <c r="AG7" s="20" t="str">
        <f>INDEX(raw_data!$A$3:$CR$332,MATCH(data!$B7,raw_data!$F$3:$F$332,0), MATCH(data!AG$3,raw_data!$A$3:$CR$3,0))</f>
        <v>WHO-CHOICE</v>
      </c>
      <c r="AH7" s="20" t="str">
        <f>INDEX(raw_data!$A$3:$CR$332,MATCH(data!$B7,raw_data!$F$3:$F$332,0), MATCH(data!AH$3,raw_data!$A$3:$CR$3,0))</f>
        <v/>
      </c>
      <c r="AI7" s="61">
        <f t="shared" si="2"/>
        <v>573.99106362815201</v>
      </c>
      <c r="AL7" s="67"/>
    </row>
    <row r="8" spans="1:38" hidden="1">
      <c r="A8" s="20" t="str">
        <f>INDEX(raw_data!$A$3:$CR$332,MATCH(data!$B8,raw_data!$F$3:$F$332,0), MATCH(data!A$3,raw_data!$A$3:$CR$3,0))</f>
        <v>RMNCH</v>
      </c>
      <c r="B8" s="22" t="s">
        <v>131</v>
      </c>
      <c r="C8" s="20" t="str">
        <f>INDEX(raw_data!$A$3:$CR$332,MATCH(data!$B8,raw_data!$F$3:$F$332,0), MATCH(data!C$3,raw_data!$A$3:$CR$3,0))</f>
        <v>Ectopic case management</v>
      </c>
      <c r="D8" s="20" t="str">
        <f>INDEX(raw_data!$A$3:$CR$332,MATCH(data!$B8,raw_data!$F$3:$F$332,0), MATCH(data!D$3,raw_data!$A$3:$CR$3,0))</f>
        <v>1 year</v>
      </c>
      <c r="E8" s="61">
        <f>INDEX(raw_data!$A$3:$CR$332,MATCH(data!$B8,raw_data!$F$3:$F$332,0), MATCH(data!E$3,raw_data!$A$3:$CR$3,0))</f>
        <v>2.0000000000000004E-2</v>
      </c>
      <c r="F8" s="61">
        <f>INDEX(raw_data!$A$3:$CR$332,MATCH(data!$B8,raw_data!$F$3:$F$332,0), MATCH(data!F$3,raw_data!$A$3:$CR$3,0))</f>
        <v>27.134878281359807</v>
      </c>
      <c r="G8" s="61">
        <f t="shared" si="1"/>
        <v>-0.15620050832051824</v>
      </c>
      <c r="H8" s="87">
        <f>INDEX(raw_data!$A$3:$CR$332,MATCH(data!$B8,raw_data!$F$3:$F$332,0), MATCH(data!H$3,raw_data!$A$3:$CR$3,0))</f>
        <v>100</v>
      </c>
      <c r="I8" s="87">
        <f>INDEX(raw_data!$A$3:$CR$332,MATCH(data!$B8,raw_data!$F$3:$F$332,0), MATCH(data!I$3,raw_data!$A$3:$CR$3,0))</f>
        <v>25737.30429</v>
      </c>
      <c r="J8" s="87">
        <f>INDEX(raw_data!$A$3:$CR$332,MATCH(data!$B8,raw_data!$F$3:$F$332,0), MATCH(data!J$3,raw_data!$A$3:$CR$3,0))</f>
        <v>25737.30429</v>
      </c>
      <c r="K8" s="61">
        <f>INDEX(raw_data!$A$3:$CR$332,MATCH(data!$B8,raw_data!$F$3:$F$332,0), MATCH(data!K$3,raw_data!$A$3:$CR$3,0))</f>
        <v>27.390561436918414</v>
      </c>
      <c r="L8" s="20">
        <f>INDEX(raw_data!$A$3:$CR$332,MATCH(data!$B8,raw_data!$F$3:$F$332,0), MATCH(data!L$3,raw_data!$A$3:$CR$3,0))</f>
        <v>10.5</v>
      </c>
      <c r="M8" s="20">
        <f>INDEX(raw_data!$A$3:$CR$332,MATCH(data!$B8,raw_data!$F$3:$F$332,0), MATCH(data!M$3,raw_data!$A$3:$CR$3,0))</f>
        <v>19.5</v>
      </c>
      <c r="N8" s="20">
        <f>INDEX(raw_data!$A$3:$CR$332,MATCH(data!$B8,raw_data!$F$3:$F$332,0), MATCH(data!N$3,raw_data!$A$3:$CR$3,0))</f>
        <v>0</v>
      </c>
      <c r="O8" s="20">
        <f>INDEX(raw_data!$A$3:$CR$332,MATCH(data!$B8,raw_data!$F$3:$F$332,0), MATCH(data!O$3,raw_data!$A$3:$CR$3,0))</f>
        <v>30</v>
      </c>
      <c r="P8" s="20">
        <f>INDEX(raw_data!$A$3:$CR$332,MATCH(data!$B8,raw_data!$F$3:$F$332,0), MATCH(data!P$3,raw_data!$A$3:$CR$3,0))</f>
        <v>30</v>
      </c>
      <c r="Q8" s="20">
        <f>INDEX(raw_data!$A$3:$CR$332,MATCH(data!$B8,raw_data!$F$3:$F$332,0), MATCH(data!Q$3,raw_data!$A$3:$CR$3,0))</f>
        <v>0</v>
      </c>
      <c r="R8" s="20">
        <f>INDEX(raw_data!$A$3:$CR$332,MATCH(data!$B8,raw_data!$F$3:$F$332,0), MATCH(data!R$3,raw_data!$A$3:$CR$3,0))</f>
        <v>2</v>
      </c>
      <c r="S8" s="20">
        <f>INDEX(raw_data!$A$3:$CR$332,MATCH(data!$B8,raw_data!$F$3:$F$332,0), MATCH(data!S$3,raw_data!$A$3:$CR$3,0))</f>
        <v>0</v>
      </c>
      <c r="T8" s="20">
        <f>INDEX(raw_data!$A$3:$CR$332,MATCH(data!$B8,raw_data!$F$3:$F$332,0), MATCH(data!T$3,raw_data!$A$3:$CR$3,0))</f>
        <v>0</v>
      </c>
      <c r="U8" s="20">
        <f>INDEX(raw_data!$A$3:$CR$332,MATCH(data!$B8,raw_data!$F$3:$F$332,0), MATCH(data!U$3,raw_data!$A$3:$CR$3,0))</f>
        <v>0</v>
      </c>
      <c r="V8" s="20">
        <f>INDEX(raw_data!$A$3:$CR$332,MATCH(data!$B8,raw_data!$F$3:$F$332,0), MATCH(data!V$3,raw_data!$A$3:$CR$3,0))</f>
        <v>0</v>
      </c>
      <c r="W8" s="20">
        <v>0</v>
      </c>
      <c r="X8" s="20">
        <f>INDEX(raw_data!$A$3:$CR$332,MATCH(data!$B8,raw_data!$F$3:$F$332,0), MATCH(data!X$3,raw_data!$A$3:$CR$3,0))</f>
        <v>0</v>
      </c>
      <c r="Y8" s="20">
        <f>INDEX(raw_data!$A$3:$CR$332,MATCH(data!$B8,raw_data!$F$3:$F$332,0), MATCH(data!Y$3,raw_data!$A$3:$CR$3,0))</f>
        <v>0</v>
      </c>
      <c r="Z8" s="20">
        <f>INDEX(raw_data!$A$3:$CR$332,MATCH(data!$B8,raw_data!$F$3:$F$332,0), MATCH(data!Z$3,raw_data!$A$3:$CR$3,0))</f>
        <v>0</v>
      </c>
      <c r="AA8" s="20">
        <f>INDEX(raw_data!$A$3:$CR$332,MATCH(data!$B8,raw_data!$F$3:$F$332,0), MATCH(data!AA$3,raw_data!$A$3:$CR$3,0))</f>
        <v>0</v>
      </c>
      <c r="AB8" s="20">
        <f>INDEX(raw_data!$A$3:$CR$332,MATCH(data!$B8,raw_data!$F$3:$F$332,0), MATCH(data!AB$3,raw_data!$A$3:$CR$3,0))</f>
        <v>0</v>
      </c>
      <c r="AC8" s="20">
        <f>INDEX(raw_data!$A$3:$CR$332,MATCH(data!$B8,raw_data!$F$3:$F$332,0), MATCH(data!AC$3,raw_data!$A$3:$CR$3,0))</f>
        <v>0</v>
      </c>
      <c r="AD8" s="20">
        <f>INDEX(raw_data!$A$3:$CR$332,MATCH(data!$B8,raw_data!$F$3:$F$332,0), MATCH(data!AD$3,raw_data!$A$3:$CR$3,0))</f>
        <v>0</v>
      </c>
      <c r="AE8" s="20">
        <f>INDEX(raw_data!$A$3:$CR$332,MATCH(data!$B8,raw_data!$F$3:$F$332,0), MATCH(data!AE$3,raw_data!$A$3:$CR$3,0))</f>
        <v>0</v>
      </c>
      <c r="AF8" s="20">
        <f>INDEX(raw_data!$A$3:$CR$332,MATCH(data!$B8,raw_data!$F$3:$F$332,0), MATCH(data!AF$3,raw_data!$A$3:$CR$3,0))</f>
        <v>0</v>
      </c>
      <c r="AG8" s="20" t="str">
        <f>INDEX(raw_data!$A$3:$CR$332,MATCH(data!$B8,raw_data!$F$3:$F$332,0), MATCH(data!AG$3,raw_data!$A$3:$CR$3,0))</f>
        <v>WHO-CHOICE</v>
      </c>
      <c r="AH8" s="20" t="str">
        <f>INDEX(raw_data!$A$3:$CR$332,MATCH(data!$B8,raw_data!$F$3:$F$332,0), MATCH(data!AH$3,raw_data!$A$3:$CR$3,0))</f>
        <v/>
      </c>
      <c r="AI8" s="61">
        <f t="shared" si="2"/>
        <v>1356.7439140679901</v>
      </c>
      <c r="AL8" s="67"/>
    </row>
    <row r="9" spans="1:38" hidden="1">
      <c r="A9" s="20" t="str">
        <f>INDEX(raw_data!$A$3:$CR$332,MATCH(data!$B9,raw_data!$F$3:$F$332,0), MATCH(data!A$3,raw_data!$A$3:$CR$3,0))</f>
        <v>RMNCH</v>
      </c>
      <c r="B9" s="22" t="s">
        <v>133</v>
      </c>
      <c r="C9" s="20" t="str">
        <f>INDEX(raw_data!$A$3:$CR$332,MATCH(data!$B9,raw_data!$F$3:$F$332,0), MATCH(data!C$3,raw_data!$A$3:$CR$3,0))</f>
        <v>Basic ANC</v>
      </c>
      <c r="D9" s="20" t="str">
        <f>INDEX(raw_data!$A$3:$CR$332,MATCH(data!$B9,raw_data!$F$3:$F$332,0), MATCH(data!D$3,raw_data!$A$3:$CR$3,0))</f>
        <v>1 year</v>
      </c>
      <c r="E9" s="61">
        <f>INDEX(raw_data!$A$3:$CR$332,MATCH(data!$B9,raw_data!$F$3:$F$332,0), MATCH(data!E$3,raw_data!$A$3:$CR$3,0))</f>
        <v>8.0650027498696417E-2</v>
      </c>
      <c r="F9" s="61">
        <f>INDEX(raw_data!$A$3:$CR$332,MATCH(data!$B9,raw_data!$F$3:$F$332,0), MATCH(data!F$3,raw_data!$A$3:$CR$3,0))</f>
        <v>2.0934393924194015</v>
      </c>
      <c r="G9" s="61">
        <f t="shared" si="1"/>
        <v>6.7056265210258745E-2</v>
      </c>
      <c r="H9" s="87">
        <f>INDEX(raw_data!$A$3:$CR$332,MATCH(data!$B9,raw_data!$F$3:$F$332,0), MATCH(data!H$3,raw_data!$A$3:$CR$3,0))</f>
        <v>100</v>
      </c>
      <c r="I9" s="87">
        <f>INDEX(raw_data!$A$3:$CR$332,MATCH(data!$B9,raw_data!$F$3:$F$332,0), MATCH(data!I$3,raw_data!$A$3:$CR$3,0))</f>
        <v>2573730.4292299999</v>
      </c>
      <c r="J9" s="87">
        <f>INDEX(raw_data!$A$3:$CR$332,MATCH(data!$B9,raw_data!$F$3:$F$332,0), MATCH(data!J$3,raw_data!$A$3:$CR$3,0))</f>
        <v>2573730.4292299999</v>
      </c>
      <c r="K9" s="61">
        <f>INDEX(raw_data!$A$3:$CR$332,MATCH(data!$B9,raw_data!$F$3:$F$332,0), MATCH(data!K$3,raw_data!$A$3:$CR$3,0))</f>
        <v>38.911173166152594</v>
      </c>
      <c r="L9" s="20">
        <f>INDEX(raw_data!$A$3:$CR$332,MATCH(data!$B9,raw_data!$F$3:$F$332,0), MATCH(data!L$3,raw_data!$A$3:$CR$3,0))</f>
        <v>1.5</v>
      </c>
      <c r="M9" s="20">
        <f>INDEX(raw_data!$A$3:$CR$332,MATCH(data!$B9,raw_data!$F$3:$F$332,0), MATCH(data!M$3,raw_data!$A$3:$CR$3,0))</f>
        <v>1.5</v>
      </c>
      <c r="N9" s="20">
        <f>INDEX(raw_data!$A$3:$CR$332,MATCH(data!$B9,raw_data!$F$3:$F$332,0), MATCH(data!N$3,raw_data!$A$3:$CR$3,0))</f>
        <v>0</v>
      </c>
      <c r="O9" s="20">
        <f>INDEX(raw_data!$A$3:$CR$332,MATCH(data!$B9,raw_data!$F$3:$F$332,0), MATCH(data!O$3,raw_data!$A$3:$CR$3,0))</f>
        <v>30</v>
      </c>
      <c r="P9" s="20">
        <f>INDEX(raw_data!$A$3:$CR$332,MATCH(data!$B9,raw_data!$F$3:$F$332,0), MATCH(data!P$3,raw_data!$A$3:$CR$3,0))</f>
        <v>30</v>
      </c>
      <c r="Q9" s="20">
        <f>INDEX(raw_data!$A$3:$CR$332,MATCH(data!$B9,raw_data!$F$3:$F$332,0), MATCH(data!Q$3,raw_data!$A$3:$CR$3,0))</f>
        <v>0</v>
      </c>
      <c r="R9" s="20">
        <f>INDEX(raw_data!$A$3:$CR$332,MATCH(data!$B9,raw_data!$F$3:$F$332,0), MATCH(data!R$3,raw_data!$A$3:$CR$3,0))</f>
        <v>0</v>
      </c>
      <c r="S9" s="20">
        <f>INDEX(raw_data!$A$3:$CR$332,MATCH(data!$B9,raw_data!$F$3:$F$332,0), MATCH(data!S$3,raw_data!$A$3:$CR$3,0))</f>
        <v>0</v>
      </c>
      <c r="T9" s="20">
        <f>INDEX(raw_data!$A$3:$CR$332,MATCH(data!$B9,raw_data!$F$3:$F$332,0), MATCH(data!T$3,raw_data!$A$3:$CR$3,0))</f>
        <v>0</v>
      </c>
      <c r="U9" s="20">
        <f>INDEX(raw_data!$A$3:$CR$332,MATCH(data!$B9,raw_data!$F$3:$F$332,0), MATCH(data!U$3,raw_data!$A$3:$CR$3,0))</f>
        <v>0</v>
      </c>
      <c r="V9" s="20">
        <f>INDEX(raw_data!$A$3:$CR$332,MATCH(data!$B9,raw_data!$F$3:$F$332,0), MATCH(data!V$3,raw_data!$A$3:$CR$3,0))</f>
        <v>0</v>
      </c>
      <c r="W9" s="20">
        <v>0</v>
      </c>
      <c r="X9" s="20">
        <f>INDEX(raw_data!$A$3:$CR$332,MATCH(data!$B9,raw_data!$F$3:$F$332,0), MATCH(data!X$3,raw_data!$A$3:$CR$3,0))</f>
        <v>0</v>
      </c>
      <c r="Y9" s="20">
        <f>INDEX(raw_data!$A$3:$CR$332,MATCH(data!$B9,raw_data!$F$3:$F$332,0), MATCH(data!Y$3,raw_data!$A$3:$CR$3,0))</f>
        <v>0</v>
      </c>
      <c r="Z9" s="20">
        <f>INDEX(raw_data!$A$3:$CR$332,MATCH(data!$B9,raw_data!$F$3:$F$332,0), MATCH(data!Z$3,raw_data!$A$3:$CR$3,0))</f>
        <v>0</v>
      </c>
      <c r="AA9" s="20">
        <f>INDEX(raw_data!$A$3:$CR$332,MATCH(data!$B9,raw_data!$F$3:$F$332,0), MATCH(data!AA$3,raw_data!$A$3:$CR$3,0))</f>
        <v>0</v>
      </c>
      <c r="AB9" s="20">
        <f>INDEX(raw_data!$A$3:$CR$332,MATCH(data!$B9,raw_data!$F$3:$F$332,0), MATCH(data!AB$3,raw_data!$A$3:$CR$3,0))</f>
        <v>0</v>
      </c>
      <c r="AC9" s="20">
        <f>INDEX(raw_data!$A$3:$CR$332,MATCH(data!$B9,raw_data!$F$3:$F$332,0), MATCH(data!AC$3,raw_data!$A$3:$CR$3,0))</f>
        <v>0</v>
      </c>
      <c r="AD9" s="20">
        <f>INDEX(raw_data!$A$3:$CR$332,MATCH(data!$B9,raw_data!$F$3:$F$332,0), MATCH(data!AD$3,raw_data!$A$3:$CR$3,0))</f>
        <v>0</v>
      </c>
      <c r="AE9" s="20">
        <f>INDEX(raw_data!$A$3:$CR$332,MATCH(data!$B9,raw_data!$F$3:$F$332,0), MATCH(data!AE$3,raw_data!$A$3:$CR$3,0))</f>
        <v>0</v>
      </c>
      <c r="AF9" s="20">
        <f>INDEX(raw_data!$A$3:$CR$332,MATCH(data!$B9,raw_data!$F$3:$F$332,0), MATCH(data!AF$3,raw_data!$A$3:$CR$3,0))</f>
        <v>0</v>
      </c>
      <c r="AG9" s="20" t="str">
        <f>INDEX(raw_data!$A$3:$CR$332,MATCH(data!$B9,raw_data!$F$3:$F$332,0), MATCH(data!AG$3,raw_data!$A$3:$CR$3,0))</f>
        <v>Darmstadt, 2004; Lancet</v>
      </c>
      <c r="AH9" s="20" t="str">
        <f>INDEX(raw_data!$A$3:$CR$332,MATCH(data!$B9,raw_data!$F$3:$F$332,0), MATCH(data!AH$3,raw_data!$A$3:$CR$3,0))</f>
        <v>Universal ANC (95%)</v>
      </c>
      <c r="AI9" s="61">
        <f t="shared" si="2"/>
        <v>25.957082190123725</v>
      </c>
      <c r="AL9" s="67"/>
    </row>
    <row r="10" spans="1:38" hidden="1">
      <c r="A10" s="20" t="str">
        <f>INDEX(raw_data!$A$3:$CR$332,MATCH(data!$B10,raw_data!$F$3:$F$332,0), MATCH(data!A$3,raw_data!$A$3:$CR$3,0))</f>
        <v>RMNCH</v>
      </c>
      <c r="B10" s="22" t="s">
        <v>141</v>
      </c>
      <c r="C10" s="20" t="str">
        <f>INDEX(raw_data!$A$3:$CR$332,MATCH(data!$B10,raw_data!$F$3:$F$332,0), MATCH(data!C$3,raw_data!$A$3:$CR$3,0))</f>
        <v>Tetanus toxoid (pregnant women)</v>
      </c>
      <c r="D10" s="20" t="str">
        <f>INDEX(raw_data!$A$3:$CR$332,MATCH(data!$B10,raw_data!$F$3:$F$332,0), MATCH(data!D$3,raw_data!$A$3:$CR$3,0))</f>
        <v>1 year</v>
      </c>
      <c r="E10" s="61">
        <f>INDEX(raw_data!$A$3:$CR$332,MATCH(data!$B10,raw_data!$F$3:$F$332,0), MATCH(data!E$3,raw_data!$A$3:$CR$3,0))</f>
        <v>9.4364158929620148E-2</v>
      </c>
      <c r="F10" s="61">
        <f>INDEX(raw_data!$A$3:$CR$332,MATCH(data!$B10,raw_data!$F$3:$F$332,0), MATCH(data!F$3,raw_data!$A$3:$CR$3,0))</f>
        <v>0.90557602403382209</v>
      </c>
      <c r="G10" s="61">
        <f t="shared" si="1"/>
        <v>8.8483795137192733E-2</v>
      </c>
      <c r="H10" s="87">
        <f>INDEX(raw_data!$A$3:$CR$332,MATCH(data!$B10,raw_data!$F$3:$F$332,0), MATCH(data!H$3,raw_data!$A$3:$CR$3,0))</f>
        <v>85</v>
      </c>
      <c r="I10" s="87">
        <f>INDEX(raw_data!$A$3:$CR$332,MATCH(data!$B10,raw_data!$F$3:$F$332,0), MATCH(data!I$3,raw_data!$A$3:$CR$3,0))</f>
        <v>2187670.8648399999</v>
      </c>
      <c r="J10" s="87">
        <f>INDEX(raw_data!$A$3:$CR$332,MATCH(data!$B10,raw_data!$F$3:$F$332,0), MATCH(data!J$3,raw_data!$A$3:$CR$3,0))</f>
        <v>2573730.4292235295</v>
      </c>
      <c r="K10" s="61">
        <f>INDEX(raw_data!$A$3:$CR$332,MATCH(data!$B10,raw_data!$F$3:$F$332,0), MATCH(data!K$3,raw_data!$A$3:$CR$3,0))</f>
        <v>0.21939893962345811</v>
      </c>
      <c r="L10" s="20">
        <f>INDEX(raw_data!$A$3:$CR$332,MATCH(data!$B10,raw_data!$F$3:$F$332,0), MATCH(data!L$3,raw_data!$A$3:$CR$3,0))</f>
        <v>0</v>
      </c>
      <c r="M10" s="20">
        <f>INDEX(raw_data!$A$3:$CR$332,MATCH(data!$B10,raw_data!$F$3:$F$332,0), MATCH(data!M$3,raw_data!$A$3:$CR$3,0))</f>
        <v>0</v>
      </c>
      <c r="N10" s="20">
        <f>INDEX(raw_data!$A$3:$CR$332,MATCH(data!$B10,raw_data!$F$3:$F$332,0), MATCH(data!N$3,raw_data!$A$3:$CR$3,0))</f>
        <v>0</v>
      </c>
      <c r="O10" s="20">
        <f>INDEX(raw_data!$A$3:$CR$332,MATCH(data!$B10,raw_data!$F$3:$F$332,0), MATCH(data!O$3,raw_data!$A$3:$CR$3,0))</f>
        <v>0</v>
      </c>
      <c r="P10" s="20">
        <f>INDEX(raw_data!$A$3:$CR$332,MATCH(data!$B10,raw_data!$F$3:$F$332,0), MATCH(data!P$3,raw_data!$A$3:$CR$3,0))</f>
        <v>1</v>
      </c>
      <c r="Q10" s="20">
        <f>INDEX(raw_data!$A$3:$CR$332,MATCH(data!$B10,raw_data!$F$3:$F$332,0), MATCH(data!Q$3,raw_data!$A$3:$CR$3,0))</f>
        <v>0</v>
      </c>
      <c r="R10" s="20">
        <f>INDEX(raw_data!$A$3:$CR$332,MATCH(data!$B10,raw_data!$F$3:$F$332,0), MATCH(data!R$3,raw_data!$A$3:$CR$3,0))</f>
        <v>0</v>
      </c>
      <c r="S10" s="20">
        <f>INDEX(raw_data!$A$3:$CR$332,MATCH(data!$B10,raw_data!$F$3:$F$332,0), MATCH(data!S$3,raw_data!$A$3:$CR$3,0))</f>
        <v>1</v>
      </c>
      <c r="T10" s="20">
        <f>INDEX(raw_data!$A$3:$CR$332,MATCH(data!$B10,raw_data!$F$3:$F$332,0), MATCH(data!T$3,raw_data!$A$3:$CR$3,0))</f>
        <v>0</v>
      </c>
      <c r="U10" s="20">
        <f>INDEX(raw_data!$A$3:$CR$332,MATCH(data!$B10,raw_data!$F$3:$F$332,0), MATCH(data!U$3,raw_data!$A$3:$CR$3,0))</f>
        <v>0</v>
      </c>
      <c r="V10" s="20">
        <f>INDEX(raw_data!$A$3:$CR$332,MATCH(data!$B10,raw_data!$F$3:$F$332,0), MATCH(data!V$3,raw_data!$A$3:$CR$3,0))</f>
        <v>0</v>
      </c>
      <c r="W10" s="20">
        <v>0</v>
      </c>
      <c r="X10" s="20">
        <f>INDEX(raw_data!$A$3:$CR$332,MATCH(data!$B10,raw_data!$F$3:$F$332,0), MATCH(data!X$3,raw_data!$A$3:$CR$3,0))</f>
        <v>0</v>
      </c>
      <c r="Y10" s="20">
        <f>INDEX(raw_data!$A$3:$CR$332,MATCH(data!$B10,raw_data!$F$3:$F$332,0), MATCH(data!Y$3,raw_data!$A$3:$CR$3,0))</f>
        <v>0</v>
      </c>
      <c r="Z10" s="20">
        <f>INDEX(raw_data!$A$3:$CR$332,MATCH(data!$B10,raw_data!$F$3:$F$332,0), MATCH(data!Z$3,raw_data!$A$3:$CR$3,0))</f>
        <v>0</v>
      </c>
      <c r="AA10" s="20">
        <f>INDEX(raw_data!$A$3:$CR$332,MATCH(data!$B10,raw_data!$F$3:$F$332,0), MATCH(data!AA$3,raw_data!$A$3:$CR$3,0))</f>
        <v>0</v>
      </c>
      <c r="AB10" s="20">
        <f>INDEX(raw_data!$A$3:$CR$332,MATCH(data!$B10,raw_data!$F$3:$F$332,0), MATCH(data!AB$3,raw_data!$A$3:$CR$3,0))</f>
        <v>0</v>
      </c>
      <c r="AC10" s="20">
        <f>INDEX(raw_data!$A$3:$CR$332,MATCH(data!$B10,raw_data!$F$3:$F$332,0), MATCH(data!AC$3,raw_data!$A$3:$CR$3,0))</f>
        <v>0</v>
      </c>
      <c r="AD10" s="20">
        <f>INDEX(raw_data!$A$3:$CR$332,MATCH(data!$B10,raw_data!$F$3:$F$332,0), MATCH(data!AD$3,raw_data!$A$3:$CR$3,0))</f>
        <v>0</v>
      </c>
      <c r="AE10" s="20">
        <f>INDEX(raw_data!$A$3:$CR$332,MATCH(data!$B10,raw_data!$F$3:$F$332,0), MATCH(data!AE$3,raw_data!$A$3:$CR$3,0))</f>
        <v>0</v>
      </c>
      <c r="AF10" s="20">
        <f>INDEX(raw_data!$A$3:$CR$332,MATCH(data!$B10,raw_data!$F$3:$F$332,0), MATCH(data!AF$3,raw_data!$A$3:$CR$3,0))</f>
        <v>0</v>
      </c>
      <c r="AG10" s="20" t="str">
        <f>INDEX(raw_data!$A$3:$CR$332,MATCH(data!$B10,raw_data!$F$3:$F$332,0), MATCH(data!AG$3,raw_data!$A$3:$CR$3,0))</f>
        <v>Adam (2005); BMJ</v>
      </c>
      <c r="AH10" s="20" t="str">
        <f>INDEX(raw_data!$A$3:$CR$332,MATCH(data!$B10,raw_data!$F$3:$F$332,0), MATCH(data!AH$3,raw_data!$A$3:$CR$3,0))</f>
        <v>Tetanus Toxoid</v>
      </c>
      <c r="AI10" s="61">
        <f t="shared" si="2"/>
        <v>9.5966099237871667</v>
      </c>
      <c r="AL10" s="67"/>
    </row>
    <row r="11" spans="1:38" hidden="1">
      <c r="A11" s="20" t="str">
        <f>INDEX(raw_data!$A$3:$CR$332,MATCH(data!$B11,raw_data!$F$3:$F$332,0), MATCH(data!A$3,raw_data!$A$3:$CR$3,0))</f>
        <v>RMNCH</v>
      </c>
      <c r="B11" s="22" t="s">
        <v>162</v>
      </c>
      <c r="C11" s="20" t="str">
        <f>INDEX(raw_data!$A$3:$CR$332,MATCH(data!$B11,raw_data!$F$3:$F$332,0), MATCH(data!C$3,raw_data!$A$3:$CR$3,0))</f>
        <v>Syphilis detection and treatment (pregnant women)</v>
      </c>
      <c r="D11" s="20" t="str">
        <f>INDEX(raw_data!$A$3:$CR$332,MATCH(data!$B11,raw_data!$F$3:$F$332,0), MATCH(data!D$3,raw_data!$A$3:$CR$3,0))</f>
        <v>1 year</v>
      </c>
      <c r="E11" s="61">
        <f>INDEX(raw_data!$A$3:$CR$332,MATCH(data!$B11,raw_data!$F$3:$F$332,0), MATCH(data!E$3,raw_data!$A$3:$CR$3,0))</f>
        <v>9.8991703892788774E-2</v>
      </c>
      <c r="F11" s="61">
        <f>INDEX(raw_data!$A$3:$CR$332,MATCH(data!$B11,raw_data!$F$3:$F$332,0), MATCH(data!F$3,raw_data!$A$3:$CR$3,0))</f>
        <v>0.82276860880663694</v>
      </c>
      <c r="G11" s="61">
        <f t="shared" si="1"/>
        <v>9.3649050588849578E-2</v>
      </c>
      <c r="H11" s="87">
        <f>INDEX(raw_data!$A$3:$CR$332,MATCH(data!$B11,raw_data!$F$3:$F$332,0), MATCH(data!H$3,raw_data!$A$3:$CR$3,0))</f>
        <v>59.301560000000002</v>
      </c>
      <c r="I11" s="87">
        <f>INDEX(raw_data!$A$3:$CR$332,MATCH(data!$B11,raw_data!$F$3:$F$332,0), MATCH(data!I$3,raw_data!$A$3:$CR$3,0))</f>
        <v>1526262.29473</v>
      </c>
      <c r="J11" s="87">
        <f>INDEX(raw_data!$A$3:$CR$332,MATCH(data!$B11,raw_data!$F$3:$F$332,0), MATCH(data!J$3,raw_data!$A$3:$CR$3,0))</f>
        <v>2573730.4292332279</v>
      </c>
      <c r="K11" s="61">
        <f>INDEX(raw_data!$A$3:$CR$332,MATCH(data!$B11,raw_data!$F$3:$F$332,0), MATCH(data!K$3,raw_data!$A$3:$CR$3,0))</f>
        <v>0.48048367777537326</v>
      </c>
      <c r="L11" s="20">
        <f>INDEX(raw_data!$A$3:$CR$332,MATCH(data!$B11,raw_data!$F$3:$F$332,0), MATCH(data!L$3,raw_data!$A$3:$CR$3,0))</f>
        <v>0</v>
      </c>
      <c r="M11" s="20">
        <f>INDEX(raw_data!$A$3:$CR$332,MATCH(data!$B11,raw_data!$F$3:$F$332,0), MATCH(data!M$3,raw_data!$A$3:$CR$3,0))</f>
        <v>5</v>
      </c>
      <c r="N11" s="20">
        <f>INDEX(raw_data!$A$3:$CR$332,MATCH(data!$B11,raw_data!$F$3:$F$332,0), MATCH(data!N$3,raw_data!$A$3:$CR$3,0))</f>
        <v>0</v>
      </c>
      <c r="O11" s="20">
        <f>INDEX(raw_data!$A$3:$CR$332,MATCH(data!$B11,raw_data!$F$3:$F$332,0), MATCH(data!O$3,raw_data!$A$3:$CR$3,0))</f>
        <v>5</v>
      </c>
      <c r="P11" s="20">
        <f>INDEX(raw_data!$A$3:$CR$332,MATCH(data!$B11,raw_data!$F$3:$F$332,0), MATCH(data!P$3,raw_data!$A$3:$CR$3,0))</f>
        <v>5</v>
      </c>
      <c r="Q11" s="20">
        <f>INDEX(raw_data!$A$3:$CR$332,MATCH(data!$B11,raw_data!$F$3:$F$332,0), MATCH(data!Q$3,raw_data!$A$3:$CR$3,0))</f>
        <v>0.2</v>
      </c>
      <c r="R11" s="20">
        <f>INDEX(raw_data!$A$3:$CR$332,MATCH(data!$B11,raw_data!$F$3:$F$332,0), MATCH(data!R$3,raw_data!$A$3:$CR$3,0))</f>
        <v>1.5</v>
      </c>
      <c r="S11" s="20">
        <f>INDEX(raw_data!$A$3:$CR$332,MATCH(data!$B11,raw_data!$F$3:$F$332,0), MATCH(data!S$3,raw_data!$A$3:$CR$3,0))</f>
        <v>1.5</v>
      </c>
      <c r="T11" s="20">
        <f>INDEX(raw_data!$A$3:$CR$332,MATCH(data!$B11,raw_data!$F$3:$F$332,0), MATCH(data!T$3,raw_data!$A$3:$CR$3,0))</f>
        <v>0</v>
      </c>
      <c r="U11" s="20">
        <f>INDEX(raw_data!$A$3:$CR$332,MATCH(data!$B11,raw_data!$F$3:$F$332,0), MATCH(data!U$3,raw_data!$A$3:$CR$3,0))</f>
        <v>0</v>
      </c>
      <c r="V11" s="20">
        <f>INDEX(raw_data!$A$3:$CR$332,MATCH(data!$B11,raw_data!$F$3:$F$332,0), MATCH(data!V$3,raw_data!$A$3:$CR$3,0))</f>
        <v>0</v>
      </c>
      <c r="W11" s="20">
        <v>0</v>
      </c>
      <c r="X11" s="20">
        <f>INDEX(raw_data!$A$3:$CR$332,MATCH(data!$B11,raw_data!$F$3:$F$332,0), MATCH(data!X$3,raw_data!$A$3:$CR$3,0))</f>
        <v>0</v>
      </c>
      <c r="Y11" s="20">
        <f>INDEX(raw_data!$A$3:$CR$332,MATCH(data!$B11,raw_data!$F$3:$F$332,0), MATCH(data!Y$3,raw_data!$A$3:$CR$3,0))</f>
        <v>0</v>
      </c>
      <c r="Z11" s="20">
        <f>INDEX(raw_data!$A$3:$CR$332,MATCH(data!$B11,raw_data!$F$3:$F$332,0), MATCH(data!Z$3,raw_data!$A$3:$CR$3,0))</f>
        <v>0</v>
      </c>
      <c r="AA11" s="20">
        <f>INDEX(raw_data!$A$3:$CR$332,MATCH(data!$B11,raw_data!$F$3:$F$332,0), MATCH(data!AA$3,raw_data!$A$3:$CR$3,0))</f>
        <v>0</v>
      </c>
      <c r="AB11" s="20">
        <f>INDEX(raw_data!$A$3:$CR$332,MATCH(data!$B11,raw_data!$F$3:$F$332,0), MATCH(data!AB$3,raw_data!$A$3:$CR$3,0))</f>
        <v>0</v>
      </c>
      <c r="AC11" s="20">
        <f>INDEX(raw_data!$A$3:$CR$332,MATCH(data!$B11,raw_data!$F$3:$F$332,0), MATCH(data!AC$3,raw_data!$A$3:$CR$3,0))</f>
        <v>0</v>
      </c>
      <c r="AD11" s="20">
        <f>INDEX(raw_data!$A$3:$CR$332,MATCH(data!$B11,raw_data!$F$3:$F$332,0), MATCH(data!AD$3,raw_data!$A$3:$CR$3,0))</f>
        <v>0</v>
      </c>
      <c r="AE11" s="20">
        <f>INDEX(raw_data!$A$3:$CR$332,MATCH(data!$B11,raw_data!$F$3:$F$332,0), MATCH(data!AE$3,raw_data!$A$3:$CR$3,0))</f>
        <v>0</v>
      </c>
      <c r="AF11" s="20">
        <f>INDEX(raw_data!$A$3:$CR$332,MATCH(data!$B11,raw_data!$F$3:$F$332,0), MATCH(data!AF$3,raw_data!$A$3:$CR$3,0))</f>
        <v>0</v>
      </c>
      <c r="AG11" s="20" t="str">
        <f>INDEX(raw_data!$A$3:$CR$332,MATCH(data!$B11,raw_data!$F$3:$F$332,0), MATCH(data!AG$3,raw_data!$A$3:$CR$3,0))</f>
        <v>Kuznik (2013); PLoS Med</v>
      </c>
      <c r="AH11" s="20" t="str">
        <f>INDEX(raw_data!$A$3:$CR$332,MATCH(data!$B11,raw_data!$F$3:$F$332,0), MATCH(data!AH$3,raw_data!$A$3:$CR$3,0))</f>
        <v>Syphilis screening before third trimester + treat with three injections of benzathine penicillin if positive</v>
      </c>
      <c r="AI11" s="61">
        <f t="shared" si="2"/>
        <v>8.3114905234657037</v>
      </c>
      <c r="AL11" s="67"/>
    </row>
    <row r="12" spans="1:38" hidden="1">
      <c r="A12" s="20" t="str">
        <f>INDEX(raw_data!$A$3:$CR$332,MATCH(data!$B12,raw_data!$F$3:$F$332,0), MATCH(data!A$3,raw_data!$A$3:$CR$3,0))</f>
        <v>RMNCH</v>
      </c>
      <c r="B12" s="22" t="s">
        <v>172</v>
      </c>
      <c r="C12" s="20" t="str">
        <f>INDEX(raw_data!$A$3:$CR$332,MATCH(data!$B12,raw_data!$F$3:$F$332,0), MATCH(data!C$3,raw_data!$A$3:$CR$3,0))</f>
        <v>Hypertensive disorder case management</v>
      </c>
      <c r="D12" s="20" t="str">
        <f>INDEX(raw_data!$A$3:$CR$332,MATCH(data!$B12,raw_data!$F$3:$F$332,0), MATCH(data!D$3,raw_data!$A$3:$CR$3,0))</f>
        <v>1 year</v>
      </c>
      <c r="E12" s="61">
        <f>INDEX(raw_data!$A$3:$CR$332,MATCH(data!$B12,raw_data!$F$3:$F$332,0), MATCH(data!E$3,raw_data!$A$3:$CR$3,0))</f>
        <v>0.1</v>
      </c>
      <c r="F12" s="61">
        <f>INDEX(raw_data!$A$3:$CR$332,MATCH(data!$B12,raw_data!$F$3:$F$332,0), MATCH(data!F$3,raw_data!$A$3:$CR$3,0))</f>
        <v>22.879331798043982</v>
      </c>
      <c r="G12" s="61">
        <f t="shared" si="1"/>
        <v>-4.8567089597688184E-2</v>
      </c>
      <c r="H12" s="87">
        <f>INDEX(raw_data!$A$3:$CR$332,MATCH(data!$B12,raw_data!$F$3:$F$332,0), MATCH(data!H$3,raw_data!$A$3:$CR$3,0))</f>
        <v>34.031010000000002</v>
      </c>
      <c r="I12" s="87">
        <f>INDEX(raw_data!$A$3:$CR$332,MATCH(data!$B12,raw_data!$F$3:$F$332,0), MATCH(data!I$3,raw_data!$A$3:$CR$3,0))</f>
        <v>87586.645969999998</v>
      </c>
      <c r="J12" s="87">
        <f>INDEX(raw_data!$A$3:$CR$332,MATCH(data!$B12,raw_data!$F$3:$F$332,0), MATCH(data!J$3,raw_data!$A$3:$CR$3,0))</f>
        <v>257373.04290998122</v>
      </c>
      <c r="K12" s="61">
        <f>INDEX(raw_data!$A$3:$CR$332,MATCH(data!$B12,raw_data!$F$3:$F$332,0), MATCH(data!K$3,raw_data!$A$3:$CR$3,0))</f>
        <v>0.14959018610690325</v>
      </c>
      <c r="L12" s="20">
        <f>INDEX(raw_data!$A$3:$CR$332,MATCH(data!$B12,raw_data!$F$3:$F$332,0), MATCH(data!L$3,raw_data!$A$3:$CR$3,0))</f>
        <v>0.5</v>
      </c>
      <c r="M12" s="20">
        <f>INDEX(raw_data!$A$3:$CR$332,MATCH(data!$B12,raw_data!$F$3:$F$332,0), MATCH(data!M$3,raw_data!$A$3:$CR$3,0))</f>
        <v>0.5</v>
      </c>
      <c r="N12" s="20">
        <f>INDEX(raw_data!$A$3:$CR$332,MATCH(data!$B12,raw_data!$F$3:$F$332,0), MATCH(data!N$3,raw_data!$A$3:$CR$3,0))</f>
        <v>0</v>
      </c>
      <c r="O12" s="20">
        <f>INDEX(raw_data!$A$3:$CR$332,MATCH(data!$B12,raw_data!$F$3:$F$332,0), MATCH(data!O$3,raw_data!$A$3:$CR$3,0))</f>
        <v>0</v>
      </c>
      <c r="P12" s="20">
        <f>INDEX(raw_data!$A$3:$CR$332,MATCH(data!$B12,raw_data!$F$3:$F$332,0), MATCH(data!P$3,raw_data!$A$3:$CR$3,0))</f>
        <v>15</v>
      </c>
      <c r="Q12" s="20">
        <f>INDEX(raw_data!$A$3:$CR$332,MATCH(data!$B12,raw_data!$F$3:$F$332,0), MATCH(data!Q$3,raw_data!$A$3:$CR$3,0))</f>
        <v>0</v>
      </c>
      <c r="R12" s="20">
        <f>INDEX(raw_data!$A$3:$CR$332,MATCH(data!$B12,raw_data!$F$3:$F$332,0), MATCH(data!R$3,raw_data!$A$3:$CR$3,0))</f>
        <v>0</v>
      </c>
      <c r="S12" s="20">
        <f>INDEX(raw_data!$A$3:$CR$332,MATCH(data!$B12,raw_data!$F$3:$F$332,0), MATCH(data!S$3,raw_data!$A$3:$CR$3,0))</f>
        <v>0</v>
      </c>
      <c r="T12" s="20">
        <f>INDEX(raw_data!$A$3:$CR$332,MATCH(data!$B12,raw_data!$F$3:$F$332,0), MATCH(data!T$3,raw_data!$A$3:$CR$3,0))</f>
        <v>0</v>
      </c>
      <c r="U12" s="20">
        <f>INDEX(raw_data!$A$3:$CR$332,MATCH(data!$B12,raw_data!$F$3:$F$332,0), MATCH(data!U$3,raw_data!$A$3:$CR$3,0))</f>
        <v>0</v>
      </c>
      <c r="V12" s="20">
        <f>INDEX(raw_data!$A$3:$CR$332,MATCH(data!$B12,raw_data!$F$3:$F$332,0), MATCH(data!V$3,raw_data!$A$3:$CR$3,0))</f>
        <v>0</v>
      </c>
      <c r="W12" s="20">
        <v>0</v>
      </c>
      <c r="X12" s="20">
        <f>INDEX(raw_data!$A$3:$CR$332,MATCH(data!$B12,raw_data!$F$3:$F$332,0), MATCH(data!X$3,raw_data!$A$3:$CR$3,0))</f>
        <v>0</v>
      </c>
      <c r="Y12" s="20">
        <f>INDEX(raw_data!$A$3:$CR$332,MATCH(data!$B12,raw_data!$F$3:$F$332,0), MATCH(data!Y$3,raw_data!$A$3:$CR$3,0))</f>
        <v>0</v>
      </c>
      <c r="Z12" s="20">
        <f>INDEX(raw_data!$A$3:$CR$332,MATCH(data!$B12,raw_data!$F$3:$F$332,0), MATCH(data!Z$3,raw_data!$A$3:$CR$3,0))</f>
        <v>0</v>
      </c>
      <c r="AA12" s="20">
        <f>INDEX(raw_data!$A$3:$CR$332,MATCH(data!$B12,raw_data!$F$3:$F$332,0), MATCH(data!AA$3,raw_data!$A$3:$CR$3,0))</f>
        <v>0</v>
      </c>
      <c r="AB12" s="20">
        <f>INDEX(raw_data!$A$3:$CR$332,MATCH(data!$B12,raw_data!$F$3:$F$332,0), MATCH(data!AB$3,raw_data!$A$3:$CR$3,0))</f>
        <v>0</v>
      </c>
      <c r="AC12" s="20">
        <f>INDEX(raw_data!$A$3:$CR$332,MATCH(data!$B12,raw_data!$F$3:$F$332,0), MATCH(data!AC$3,raw_data!$A$3:$CR$3,0))</f>
        <v>0</v>
      </c>
      <c r="AD12" s="20">
        <f>INDEX(raw_data!$A$3:$CR$332,MATCH(data!$B12,raw_data!$F$3:$F$332,0), MATCH(data!AD$3,raw_data!$A$3:$CR$3,0))</f>
        <v>0</v>
      </c>
      <c r="AE12" s="20">
        <f>INDEX(raw_data!$A$3:$CR$332,MATCH(data!$B12,raw_data!$F$3:$F$332,0), MATCH(data!AE$3,raw_data!$A$3:$CR$3,0))</f>
        <v>0</v>
      </c>
      <c r="AF12" s="20">
        <f>INDEX(raw_data!$A$3:$CR$332,MATCH(data!$B12,raw_data!$F$3:$F$332,0), MATCH(data!AF$3,raw_data!$A$3:$CR$3,0))</f>
        <v>0</v>
      </c>
      <c r="AG12" s="20" t="str">
        <f>INDEX(raw_data!$A$3:$CR$332,MATCH(data!$B12,raw_data!$F$3:$F$332,0), MATCH(data!AG$3,raw_data!$A$3:$CR$3,0))</f>
        <v>WHO-CHOICE</v>
      </c>
      <c r="AH12" s="20" t="str">
        <f>INDEX(raw_data!$A$3:$CR$332,MATCH(data!$B12,raw_data!$F$3:$F$332,0), MATCH(data!AH$3,raw_data!$A$3:$CR$3,0))</f>
        <v/>
      </c>
      <c r="AI12" s="61">
        <f t="shared" si="2"/>
        <v>228.79331798043981</v>
      </c>
      <c r="AL12" s="67"/>
    </row>
    <row r="13" spans="1:38" hidden="1">
      <c r="A13" s="20" t="str">
        <f>INDEX(raw_data!$A$3:$CR$332,MATCH(data!$B13,raw_data!$F$3:$F$332,0), MATCH(data!A$3,raw_data!$A$3:$CR$3,0))</f>
        <v>RMNCH</v>
      </c>
      <c r="B13" s="22" t="s">
        <v>179</v>
      </c>
      <c r="C13" s="20" t="str">
        <f>INDEX(raw_data!$A$3:$CR$332,MATCH(data!$B13,raw_data!$F$3:$F$332,0), MATCH(data!C$3,raw_data!$A$3:$CR$3,0))</f>
        <v>Active management of the 3rd stage of labour</v>
      </c>
      <c r="D13" s="20" t="str">
        <f>INDEX(raw_data!$A$3:$CR$332,MATCH(data!$B13,raw_data!$F$3:$F$332,0), MATCH(data!D$3,raw_data!$A$3:$CR$3,0))</f>
        <v>1 year</v>
      </c>
      <c r="E13" s="61">
        <f>INDEX(raw_data!$A$3:$CR$332,MATCH(data!$B13,raw_data!$F$3:$F$332,0), MATCH(data!E$3,raw_data!$A$3:$CR$3,0))</f>
        <v>7.3</v>
      </c>
      <c r="F13" s="61">
        <f>INDEX(raw_data!$A$3:$CR$332,MATCH(data!$B13,raw_data!$F$3:$F$332,0), MATCH(data!F$3,raw_data!$A$3:$CR$3,0))</f>
        <v>22.607013747593186</v>
      </c>
      <c r="G13" s="61">
        <f t="shared" si="1"/>
        <v>7.153201209431213</v>
      </c>
      <c r="H13" s="87">
        <f>INDEX(raw_data!$A$3:$CR$332,MATCH(data!$B13,raw_data!$F$3:$F$332,0), MATCH(data!H$3,raw_data!$A$3:$CR$3,0))</f>
        <v>55.021590000000003</v>
      </c>
      <c r="I13" s="87">
        <f>INDEX(raw_data!$A$3:$CR$332,MATCH(data!$B13,raw_data!$F$3:$F$332,0), MATCH(data!I$3,raw_data!$A$3:$CR$3,0))</f>
        <v>1067467.65655</v>
      </c>
      <c r="J13" s="87">
        <f>INDEX(raw_data!$A$3:$CR$332,MATCH(data!$B13,raw_data!$F$3:$F$332,0), MATCH(data!J$3,raw_data!$A$3:$CR$3,0))</f>
        <v>1940088.7116311979</v>
      </c>
      <c r="K13" s="61">
        <f>INDEX(raw_data!$A$3:$CR$332,MATCH(data!$B13,raw_data!$F$3:$F$332,0), MATCH(data!K$3,raw_data!$A$3:$CR$3,0))</f>
        <v>0.22937161869725167</v>
      </c>
      <c r="L13" s="20">
        <f>INDEX(raw_data!$A$3:$CR$332,MATCH(data!$B13,raw_data!$F$3:$F$332,0), MATCH(data!L$3,raw_data!$A$3:$CR$3,0))</f>
        <v>0.5</v>
      </c>
      <c r="M13" s="20">
        <f>INDEX(raw_data!$A$3:$CR$332,MATCH(data!$B13,raw_data!$F$3:$F$332,0), MATCH(data!M$3,raw_data!$A$3:$CR$3,0))</f>
        <v>0.5</v>
      </c>
      <c r="N13" s="20">
        <f>INDEX(raw_data!$A$3:$CR$332,MATCH(data!$B13,raw_data!$F$3:$F$332,0), MATCH(data!N$3,raw_data!$A$3:$CR$3,0))</f>
        <v>0</v>
      </c>
      <c r="O13" s="20">
        <f>INDEX(raw_data!$A$3:$CR$332,MATCH(data!$B13,raw_data!$F$3:$F$332,0), MATCH(data!O$3,raw_data!$A$3:$CR$3,0))</f>
        <v>0</v>
      </c>
      <c r="P13" s="20">
        <f>INDEX(raw_data!$A$3:$CR$332,MATCH(data!$B13,raw_data!$F$3:$F$332,0), MATCH(data!P$3,raw_data!$A$3:$CR$3,0))</f>
        <v>15</v>
      </c>
      <c r="Q13" s="20">
        <f>INDEX(raw_data!$A$3:$CR$332,MATCH(data!$B13,raw_data!$F$3:$F$332,0), MATCH(data!Q$3,raw_data!$A$3:$CR$3,0))</f>
        <v>0</v>
      </c>
      <c r="R13" s="20">
        <f>INDEX(raw_data!$A$3:$CR$332,MATCH(data!$B13,raw_data!$F$3:$F$332,0), MATCH(data!R$3,raw_data!$A$3:$CR$3,0))</f>
        <v>0</v>
      </c>
      <c r="S13" s="20">
        <f>INDEX(raw_data!$A$3:$CR$332,MATCH(data!$B13,raw_data!$F$3:$F$332,0), MATCH(data!S$3,raw_data!$A$3:$CR$3,0))</f>
        <v>0</v>
      </c>
      <c r="T13" s="20">
        <f>INDEX(raw_data!$A$3:$CR$332,MATCH(data!$B13,raw_data!$F$3:$F$332,0), MATCH(data!T$3,raw_data!$A$3:$CR$3,0))</f>
        <v>0</v>
      </c>
      <c r="U13" s="20">
        <f>INDEX(raw_data!$A$3:$CR$332,MATCH(data!$B13,raw_data!$F$3:$F$332,0), MATCH(data!U$3,raw_data!$A$3:$CR$3,0))</f>
        <v>0</v>
      </c>
      <c r="V13" s="20">
        <f>INDEX(raw_data!$A$3:$CR$332,MATCH(data!$B13,raw_data!$F$3:$F$332,0), MATCH(data!V$3,raw_data!$A$3:$CR$3,0))</f>
        <v>0</v>
      </c>
      <c r="W13" s="20">
        <v>0</v>
      </c>
      <c r="X13" s="20">
        <f>INDEX(raw_data!$A$3:$CR$332,MATCH(data!$B13,raw_data!$F$3:$F$332,0), MATCH(data!X$3,raw_data!$A$3:$CR$3,0))</f>
        <v>0</v>
      </c>
      <c r="Y13" s="20">
        <f>INDEX(raw_data!$A$3:$CR$332,MATCH(data!$B13,raw_data!$F$3:$F$332,0), MATCH(data!Y$3,raw_data!$A$3:$CR$3,0))</f>
        <v>0</v>
      </c>
      <c r="Z13" s="20">
        <f>INDEX(raw_data!$A$3:$CR$332,MATCH(data!$B13,raw_data!$F$3:$F$332,0), MATCH(data!Z$3,raw_data!$A$3:$CR$3,0))</f>
        <v>0</v>
      </c>
      <c r="AA13" s="20">
        <f>INDEX(raw_data!$A$3:$CR$332,MATCH(data!$B13,raw_data!$F$3:$F$332,0), MATCH(data!AA$3,raw_data!$A$3:$CR$3,0))</f>
        <v>0</v>
      </c>
      <c r="AB13" s="20">
        <f>INDEX(raw_data!$A$3:$CR$332,MATCH(data!$B13,raw_data!$F$3:$F$332,0), MATCH(data!AB$3,raw_data!$A$3:$CR$3,0))</f>
        <v>0</v>
      </c>
      <c r="AC13" s="20">
        <f>INDEX(raw_data!$A$3:$CR$332,MATCH(data!$B13,raw_data!$F$3:$F$332,0), MATCH(data!AC$3,raw_data!$A$3:$CR$3,0))</f>
        <v>0</v>
      </c>
      <c r="AD13" s="20">
        <f>INDEX(raw_data!$A$3:$CR$332,MATCH(data!$B13,raw_data!$F$3:$F$332,0), MATCH(data!AD$3,raw_data!$A$3:$CR$3,0))</f>
        <v>0</v>
      </c>
      <c r="AE13" s="20">
        <f>INDEX(raw_data!$A$3:$CR$332,MATCH(data!$B13,raw_data!$F$3:$F$332,0), MATCH(data!AE$3,raw_data!$A$3:$CR$3,0))</f>
        <v>0</v>
      </c>
      <c r="AF13" s="20">
        <f>INDEX(raw_data!$A$3:$CR$332,MATCH(data!$B13,raw_data!$F$3:$F$332,0), MATCH(data!AF$3,raw_data!$A$3:$CR$3,0))</f>
        <v>0</v>
      </c>
      <c r="AG13" s="20" t="str">
        <f>INDEX(raw_data!$A$3:$CR$332,MATCH(data!$B13,raw_data!$F$3:$F$332,0), MATCH(data!AG$3,raw_data!$A$3:$CR$3,0))</f>
        <v>WHO-CHOICE</v>
      </c>
      <c r="AH13" s="20" t="str">
        <f>INDEX(raw_data!$A$3:$CR$332,MATCH(data!$B13,raw_data!$F$3:$F$332,0), MATCH(data!AH$3,raw_data!$A$3:$CR$3,0))</f>
        <v/>
      </c>
      <c r="AI13" s="61">
        <f t="shared" si="2"/>
        <v>3.0968511983004365</v>
      </c>
      <c r="AL13" s="67"/>
    </row>
    <row r="14" spans="1:38" hidden="1">
      <c r="A14" s="20" t="str">
        <f>INDEX(raw_data!$A$3:$CR$332,MATCH(data!$B14,raw_data!$F$3:$F$332,0), MATCH(data!A$3,raw_data!$A$3:$CR$3,0))</f>
        <v>RMNCH</v>
      </c>
      <c r="B14" s="22" t="s">
        <v>181</v>
      </c>
      <c r="C14" s="20" t="str">
        <f>INDEX(raw_data!$A$3:$CR$332,MATCH(data!$B14,raw_data!$F$3:$F$332,0), MATCH(data!C$3,raw_data!$A$3:$CR$3,0))</f>
        <v>Management of eclampsia</v>
      </c>
      <c r="D14" s="20" t="str">
        <f>INDEX(raw_data!$A$3:$CR$332,MATCH(data!$B14,raw_data!$F$3:$F$332,0), MATCH(data!D$3,raw_data!$A$3:$CR$3,0))</f>
        <v>1 Years</v>
      </c>
      <c r="E14" s="61">
        <f>INDEX(raw_data!$A$3:$CR$332,MATCH(data!$B14,raw_data!$F$3:$F$332,0), MATCH(data!E$3,raw_data!$A$3:$CR$3,0))</f>
        <v>0.13</v>
      </c>
      <c r="F14" s="61">
        <f>INDEX(raw_data!$A$3:$CR$332,MATCH(data!$B14,raw_data!$F$3:$F$332,0), MATCH(data!F$3,raw_data!$A$3:$CR$3,0))</f>
        <v>2.6676000000000002</v>
      </c>
      <c r="G14" s="61">
        <f t="shared" si="1"/>
        <v>0.11267792207792209</v>
      </c>
      <c r="H14" s="87">
        <f>INDEX(raw_data!$A$3:$CR$332,MATCH(data!$B14,raw_data!$F$3:$F$332,0), MATCH(data!H$3,raw_data!$A$3:$CR$3,0))</f>
        <v>55.021590000000003</v>
      </c>
      <c r="I14" s="87">
        <f>INDEX(raw_data!$A$3:$CR$332,MATCH(data!$B14,raw_data!$F$3:$F$332,0), MATCH(data!I$3,raw_data!$A$3:$CR$3,0))</f>
        <v>106746.76565</v>
      </c>
      <c r="J14" s="87">
        <f>INDEX(raw_data!$A$3:$CR$332,MATCH(data!$B14,raw_data!$F$3:$F$332,0), MATCH(data!J$3,raw_data!$A$3:$CR$3,0))</f>
        <v>194008.87115403244</v>
      </c>
      <c r="K14" s="61">
        <f>INDEX(raw_data!$A$3:$CR$332,MATCH(data!$B14,raw_data!$F$3:$F$332,0), MATCH(data!K$3,raw_data!$A$3:$CR$3,0))</f>
        <v>8.4897416955204505</v>
      </c>
      <c r="L14" s="20">
        <f>INDEX(raw_data!$A$3:$CR$332,MATCH(data!$B14,raw_data!$F$3:$F$332,0), MATCH(data!L$3,raw_data!$A$3:$CR$3,0))</f>
        <v>30</v>
      </c>
      <c r="M14" s="20">
        <f>INDEX(raw_data!$A$3:$CR$332,MATCH(data!$B14,raw_data!$F$3:$F$332,0), MATCH(data!M$3,raw_data!$A$3:$CR$3,0))</f>
        <v>0</v>
      </c>
      <c r="N14" s="20">
        <f>INDEX(raw_data!$A$3:$CR$332,MATCH(data!$B14,raw_data!$F$3:$F$332,0), MATCH(data!N$3,raw_data!$A$3:$CR$3,0))</f>
        <v>0</v>
      </c>
      <c r="O14" s="20">
        <f>INDEX(raw_data!$A$3:$CR$332,MATCH(data!$B14,raw_data!$F$3:$F$332,0), MATCH(data!O$3,raw_data!$A$3:$CR$3,0))</f>
        <v>4.5</v>
      </c>
      <c r="P14" s="20">
        <f>INDEX(raw_data!$A$3:$CR$332,MATCH(data!$B14,raw_data!$F$3:$F$332,0), MATCH(data!P$3,raw_data!$A$3:$CR$3,0))</f>
        <v>140</v>
      </c>
      <c r="Q14" s="20">
        <f>INDEX(raw_data!$A$3:$CR$332,MATCH(data!$B14,raw_data!$F$3:$F$332,0), MATCH(data!Q$3,raw_data!$A$3:$CR$3,0))</f>
        <v>0.1</v>
      </c>
      <c r="R14" s="20">
        <f>INDEX(raw_data!$A$3:$CR$332,MATCH(data!$B14,raw_data!$F$3:$F$332,0), MATCH(data!R$3,raw_data!$A$3:$CR$3,0))</f>
        <v>6.25</v>
      </c>
      <c r="S14" s="20">
        <f>INDEX(raw_data!$A$3:$CR$332,MATCH(data!$B14,raw_data!$F$3:$F$332,0), MATCH(data!S$3,raw_data!$A$3:$CR$3,0))</f>
        <v>12.5</v>
      </c>
      <c r="T14" s="20">
        <f>INDEX(raw_data!$A$3:$CR$332,MATCH(data!$B14,raw_data!$F$3:$F$332,0), MATCH(data!T$3,raw_data!$A$3:$CR$3,0))</f>
        <v>0</v>
      </c>
      <c r="U14" s="20">
        <f>INDEX(raw_data!$A$3:$CR$332,MATCH(data!$B14,raw_data!$F$3:$F$332,0), MATCH(data!U$3,raw_data!$A$3:$CR$3,0))</f>
        <v>15</v>
      </c>
      <c r="V14" s="20">
        <f>INDEX(raw_data!$A$3:$CR$332,MATCH(data!$B14,raw_data!$F$3:$F$332,0), MATCH(data!V$3,raw_data!$A$3:$CR$3,0))</f>
        <v>0</v>
      </c>
      <c r="W14" s="20">
        <v>0</v>
      </c>
      <c r="X14" s="20">
        <f>INDEX(raw_data!$A$3:$CR$332,MATCH(data!$B14,raw_data!$F$3:$F$332,0), MATCH(data!X$3,raw_data!$A$3:$CR$3,0))</f>
        <v>0</v>
      </c>
      <c r="Y14" s="20">
        <f>INDEX(raw_data!$A$3:$CR$332,MATCH(data!$B14,raw_data!$F$3:$F$332,0), MATCH(data!Y$3,raw_data!$A$3:$CR$3,0))</f>
        <v>0</v>
      </c>
      <c r="Z14" s="20">
        <f>INDEX(raw_data!$A$3:$CR$332,MATCH(data!$B14,raw_data!$F$3:$F$332,0), MATCH(data!Z$3,raw_data!$A$3:$CR$3,0))</f>
        <v>0</v>
      </c>
      <c r="AA14" s="20">
        <f>INDEX(raw_data!$A$3:$CR$332,MATCH(data!$B14,raw_data!$F$3:$F$332,0), MATCH(data!AA$3,raw_data!$A$3:$CR$3,0))</f>
        <v>0</v>
      </c>
      <c r="AB14" s="20">
        <f>INDEX(raw_data!$A$3:$CR$332,MATCH(data!$B14,raw_data!$F$3:$F$332,0), MATCH(data!AB$3,raw_data!$A$3:$CR$3,0))</f>
        <v>0</v>
      </c>
      <c r="AC14" s="20">
        <f>INDEX(raw_data!$A$3:$CR$332,MATCH(data!$B14,raw_data!$F$3:$F$332,0), MATCH(data!AC$3,raw_data!$A$3:$CR$3,0))</f>
        <v>0</v>
      </c>
      <c r="AD14" s="20">
        <f>INDEX(raw_data!$A$3:$CR$332,MATCH(data!$B14,raw_data!$F$3:$F$332,0), MATCH(data!AD$3,raw_data!$A$3:$CR$3,0))</f>
        <v>0</v>
      </c>
      <c r="AE14" s="20">
        <f>INDEX(raw_data!$A$3:$CR$332,MATCH(data!$B14,raw_data!$F$3:$F$332,0), MATCH(data!AE$3,raw_data!$A$3:$CR$3,0))</f>
        <v>0</v>
      </c>
      <c r="AF14" s="20">
        <f>INDEX(raw_data!$A$3:$CR$332,MATCH(data!$B14,raw_data!$F$3:$F$332,0), MATCH(data!AF$3,raw_data!$A$3:$CR$3,0))</f>
        <v>0</v>
      </c>
      <c r="AG14" s="20" t="str">
        <f>INDEX(raw_data!$A$3:$CR$332,MATCH(data!$B14,raw_data!$F$3:$F$332,0), MATCH(data!AG$3,raw_data!$A$3:$CR$3,0))</f>
        <v>Feldhaus (2016); Cost Eff Resour Alloc</v>
      </c>
      <c r="AH14" s="20" t="str">
        <f>INDEX(raw_data!$A$3:$CR$332,MATCH(data!$B14,raw_data!$F$3:$F$332,0), MATCH(data!AH$3,raw_data!$A$3:$CR$3,0))</f>
        <v>Magnesium sulfate + calcium during antenatal care for pre-eclampsia/eclampsia</v>
      </c>
      <c r="AI14" s="61">
        <f t="shared" si="2"/>
        <v>20.52</v>
      </c>
      <c r="AL14" s="67"/>
    </row>
    <row r="15" spans="1:38" hidden="1">
      <c r="A15" s="20" t="str">
        <f>INDEX(raw_data!$A$3:$CR$332,MATCH(data!$B15,raw_data!$F$3:$F$332,0), MATCH(data!A$3,raw_data!$A$3:$CR$3,0))</f>
        <v>RMNCH</v>
      </c>
      <c r="B15" s="22" t="s">
        <v>190</v>
      </c>
      <c r="C15" s="20" t="str">
        <f>INDEX(raw_data!$A$3:$CR$332,MATCH(data!$B15,raw_data!$F$3:$F$332,0), MATCH(data!C$3,raw_data!$A$3:$CR$3,0))</f>
        <v>Management of pre-eclampsia</v>
      </c>
      <c r="D15" s="20" t="str">
        <f>INDEX(raw_data!$A$3:$CR$332,MATCH(data!$B15,raw_data!$F$3:$F$332,0), MATCH(data!D$3,raw_data!$A$3:$CR$3,0))</f>
        <v>1 Years</v>
      </c>
      <c r="E15" s="61">
        <f>INDEX(raw_data!$A$3:$CR$332,MATCH(data!$B15,raw_data!$F$3:$F$332,0), MATCH(data!E$3,raw_data!$A$3:$CR$3,0))</f>
        <v>0.13</v>
      </c>
      <c r="F15" s="61">
        <f>INDEX(raw_data!$A$3:$CR$332,MATCH(data!$B15,raw_data!$F$3:$F$332,0), MATCH(data!F$3,raw_data!$A$3:$CR$3,0))</f>
        <v>2.6676000000000002</v>
      </c>
      <c r="G15" s="61">
        <f t="shared" si="1"/>
        <v>0.11267792207792209</v>
      </c>
      <c r="H15" s="87">
        <f>INDEX(raw_data!$A$3:$CR$332,MATCH(data!$B15,raw_data!$F$3:$F$332,0), MATCH(data!H$3,raw_data!$A$3:$CR$3,0))</f>
        <v>42.066980000000001</v>
      </c>
      <c r="I15" s="87">
        <f>INDEX(raw_data!$A$3:$CR$332,MATCH(data!$B15,raw_data!$F$3:$F$332,0), MATCH(data!I$3,raw_data!$A$3:$CR$3,0))</f>
        <v>30315.338619999999</v>
      </c>
      <c r="J15" s="87">
        <f>INDEX(raw_data!$A$3:$CR$332,MATCH(data!$B15,raw_data!$F$3:$F$332,0), MATCH(data!J$3,raw_data!$A$3:$CR$3,0))</f>
        <v>72064.452023891427</v>
      </c>
      <c r="K15" s="61">
        <f>INDEX(raw_data!$A$3:$CR$332,MATCH(data!$B15,raw_data!$F$3:$F$332,0), MATCH(data!K$3,raw_data!$A$3:$CR$3,0))</f>
        <v>8.4897416955204505</v>
      </c>
      <c r="L15" s="20">
        <f>INDEX(raw_data!$A$3:$CR$332,MATCH(data!$B15,raw_data!$F$3:$F$332,0), MATCH(data!L$3,raw_data!$A$3:$CR$3,0))</f>
        <v>60</v>
      </c>
      <c r="M15" s="20">
        <f>INDEX(raw_data!$A$3:$CR$332,MATCH(data!$B15,raw_data!$F$3:$F$332,0), MATCH(data!M$3,raw_data!$A$3:$CR$3,0))</f>
        <v>0</v>
      </c>
      <c r="N15" s="20">
        <f>INDEX(raw_data!$A$3:$CR$332,MATCH(data!$B15,raw_data!$F$3:$F$332,0), MATCH(data!N$3,raw_data!$A$3:$CR$3,0))</f>
        <v>0</v>
      </c>
      <c r="O15" s="20">
        <f>INDEX(raw_data!$A$3:$CR$332,MATCH(data!$B15,raw_data!$F$3:$F$332,0), MATCH(data!O$3,raw_data!$A$3:$CR$3,0))</f>
        <v>12</v>
      </c>
      <c r="P15" s="20">
        <f>INDEX(raw_data!$A$3:$CR$332,MATCH(data!$B15,raw_data!$F$3:$F$332,0), MATCH(data!P$3,raw_data!$A$3:$CR$3,0))</f>
        <v>140</v>
      </c>
      <c r="Q15" s="20">
        <f>INDEX(raw_data!$A$3:$CR$332,MATCH(data!$B15,raw_data!$F$3:$F$332,0), MATCH(data!Q$3,raw_data!$A$3:$CR$3,0))</f>
        <v>0.1</v>
      </c>
      <c r="R15" s="20">
        <f>INDEX(raw_data!$A$3:$CR$332,MATCH(data!$B15,raw_data!$F$3:$F$332,0), MATCH(data!R$3,raw_data!$A$3:$CR$3,0))</f>
        <v>6.25</v>
      </c>
      <c r="S15" s="20">
        <f>INDEX(raw_data!$A$3:$CR$332,MATCH(data!$B15,raw_data!$F$3:$F$332,0), MATCH(data!S$3,raw_data!$A$3:$CR$3,0))</f>
        <v>12.5</v>
      </c>
      <c r="T15" s="20">
        <f>INDEX(raw_data!$A$3:$CR$332,MATCH(data!$B15,raw_data!$F$3:$F$332,0), MATCH(data!T$3,raw_data!$A$3:$CR$3,0))</f>
        <v>0</v>
      </c>
      <c r="U15" s="20">
        <f>INDEX(raw_data!$A$3:$CR$332,MATCH(data!$B15,raw_data!$F$3:$F$332,0), MATCH(data!U$3,raw_data!$A$3:$CR$3,0))</f>
        <v>20</v>
      </c>
      <c r="V15" s="20">
        <f>INDEX(raw_data!$A$3:$CR$332,MATCH(data!$B15,raw_data!$F$3:$F$332,0), MATCH(data!V$3,raw_data!$A$3:$CR$3,0))</f>
        <v>0</v>
      </c>
      <c r="W15" s="20">
        <v>0</v>
      </c>
      <c r="X15" s="20">
        <f>INDEX(raw_data!$A$3:$CR$332,MATCH(data!$B15,raw_data!$F$3:$F$332,0), MATCH(data!X$3,raw_data!$A$3:$CR$3,0))</f>
        <v>0</v>
      </c>
      <c r="Y15" s="20">
        <f>INDEX(raw_data!$A$3:$CR$332,MATCH(data!$B15,raw_data!$F$3:$F$332,0), MATCH(data!Y$3,raw_data!$A$3:$CR$3,0))</f>
        <v>0</v>
      </c>
      <c r="Z15" s="20">
        <f>INDEX(raw_data!$A$3:$CR$332,MATCH(data!$B15,raw_data!$F$3:$F$332,0), MATCH(data!Z$3,raw_data!$A$3:$CR$3,0))</f>
        <v>0</v>
      </c>
      <c r="AA15" s="20">
        <f>INDEX(raw_data!$A$3:$CR$332,MATCH(data!$B15,raw_data!$F$3:$F$332,0), MATCH(data!AA$3,raw_data!$A$3:$CR$3,0))</f>
        <v>0</v>
      </c>
      <c r="AB15" s="20">
        <f>INDEX(raw_data!$A$3:$CR$332,MATCH(data!$B15,raw_data!$F$3:$F$332,0), MATCH(data!AB$3,raw_data!$A$3:$CR$3,0))</f>
        <v>0</v>
      </c>
      <c r="AC15" s="20">
        <f>INDEX(raw_data!$A$3:$CR$332,MATCH(data!$B15,raw_data!$F$3:$F$332,0), MATCH(data!AC$3,raw_data!$A$3:$CR$3,0))</f>
        <v>0</v>
      </c>
      <c r="AD15" s="20">
        <f>INDEX(raw_data!$A$3:$CR$332,MATCH(data!$B15,raw_data!$F$3:$F$332,0), MATCH(data!AD$3,raw_data!$A$3:$CR$3,0))</f>
        <v>0</v>
      </c>
      <c r="AE15" s="20">
        <f>INDEX(raw_data!$A$3:$CR$332,MATCH(data!$B15,raw_data!$F$3:$F$332,0), MATCH(data!AE$3,raw_data!$A$3:$CR$3,0))</f>
        <v>0</v>
      </c>
      <c r="AF15" s="20">
        <f>INDEX(raw_data!$A$3:$CR$332,MATCH(data!$B15,raw_data!$F$3:$F$332,0), MATCH(data!AF$3,raw_data!$A$3:$CR$3,0))</f>
        <v>0</v>
      </c>
      <c r="AG15" s="20" t="str">
        <f>INDEX(raw_data!$A$3:$CR$332,MATCH(data!$B15,raw_data!$F$3:$F$332,0), MATCH(data!AG$3,raw_data!$A$3:$CR$3,0))</f>
        <v>Feldhaus (2016); Cost Eff Resour Alloc</v>
      </c>
      <c r="AH15" s="20" t="str">
        <f>INDEX(raw_data!$A$3:$CR$332,MATCH(data!$B15,raw_data!$F$3:$F$332,0), MATCH(data!AH$3,raw_data!$A$3:$CR$3,0))</f>
        <v>Magnesium sulfate + calcium during antenatal care for pre-eclampsia/eclampsia</v>
      </c>
      <c r="AI15" s="61">
        <f t="shared" si="2"/>
        <v>20.52</v>
      </c>
      <c r="AL15" s="67"/>
    </row>
    <row r="16" spans="1:38" hidden="1">
      <c r="A16" s="20" t="str">
        <f>INDEX(raw_data!$A$3:$CR$332,MATCH(data!$B16,raw_data!$F$3:$F$332,0), MATCH(data!A$3,raw_data!$A$3:$CR$3,0))</f>
        <v>RMNCH</v>
      </c>
      <c r="B16" s="22" t="s">
        <v>193</v>
      </c>
      <c r="C16" s="20" t="str">
        <f>INDEX(raw_data!$A$3:$CR$332,MATCH(data!$B16,raw_data!$F$3:$F$332,0), MATCH(data!C$3,raw_data!$A$3:$CR$3,0))</f>
        <v>Neonatal resuscitation (institutional)</v>
      </c>
      <c r="D16" s="20" t="str">
        <f>INDEX(raw_data!$A$3:$CR$332,MATCH(data!$B16,raw_data!$F$3:$F$332,0), MATCH(data!D$3,raw_data!$A$3:$CR$3,0))</f>
        <v>1 year</v>
      </c>
      <c r="E16" s="61">
        <f>INDEX(raw_data!$A$3:$CR$332,MATCH(data!$B16,raw_data!$F$3:$F$332,0), MATCH(data!E$3,raw_data!$A$3:$CR$3,0))</f>
        <v>1.3193883638183221</v>
      </c>
      <c r="F16" s="61">
        <f>INDEX(raw_data!$A$3:$CR$332,MATCH(data!$B16,raw_data!$F$3:$F$332,0), MATCH(data!F$3,raw_data!$A$3:$CR$3,0))</f>
        <v>43.612368825777203</v>
      </c>
      <c r="G16" s="61">
        <f t="shared" si="1"/>
        <v>1.0361911636509378</v>
      </c>
      <c r="H16" s="87">
        <f>INDEX(raw_data!$A$3:$CR$332,MATCH(data!$B16,raw_data!$F$3:$F$332,0), MATCH(data!H$3,raw_data!$A$3:$CR$3,0))</f>
        <v>73.362120000000004</v>
      </c>
      <c r="I16" s="87">
        <f>INDEX(raw_data!$A$3:$CR$332,MATCH(data!$B16,raw_data!$F$3:$F$332,0), MATCH(data!I$3,raw_data!$A$3:$CR$3,0))</f>
        <v>139398.3517</v>
      </c>
      <c r="J16" s="87">
        <f>INDEX(raw_data!$A$3:$CR$332,MATCH(data!$B16,raw_data!$F$3:$F$332,0), MATCH(data!J$3,raw_data!$A$3:$CR$3,0))</f>
        <v>190014.07224872996</v>
      </c>
      <c r="K16" s="61">
        <f>INDEX(raw_data!$A$3:$CR$332,MATCH(data!$B16,raw_data!$F$3:$F$332,0), MATCH(data!K$3,raw_data!$A$3:$CR$3,0))</f>
        <v>0.37821385252109929</v>
      </c>
      <c r="L16" s="20">
        <f>INDEX(raw_data!$A$3:$CR$332,MATCH(data!$B16,raw_data!$F$3:$F$332,0), MATCH(data!L$3,raw_data!$A$3:$CR$3,0))</f>
        <v>0.5</v>
      </c>
      <c r="M16" s="20">
        <f>INDEX(raw_data!$A$3:$CR$332,MATCH(data!$B16,raw_data!$F$3:$F$332,0), MATCH(data!M$3,raw_data!$A$3:$CR$3,0))</f>
        <v>0</v>
      </c>
      <c r="N16" s="20">
        <f>INDEX(raw_data!$A$3:$CR$332,MATCH(data!$B16,raw_data!$F$3:$F$332,0), MATCH(data!N$3,raw_data!$A$3:$CR$3,0))</f>
        <v>0</v>
      </c>
      <c r="O16" s="20">
        <f>INDEX(raw_data!$A$3:$CR$332,MATCH(data!$B16,raw_data!$F$3:$F$332,0), MATCH(data!O$3,raw_data!$A$3:$CR$3,0))</f>
        <v>0.5</v>
      </c>
      <c r="P16" s="20">
        <f>INDEX(raw_data!$A$3:$CR$332,MATCH(data!$B16,raw_data!$F$3:$F$332,0), MATCH(data!P$3,raw_data!$A$3:$CR$3,0))</f>
        <v>3</v>
      </c>
      <c r="Q16" s="20">
        <f>INDEX(raw_data!$A$3:$CR$332,MATCH(data!$B16,raw_data!$F$3:$F$332,0), MATCH(data!Q$3,raw_data!$A$3:$CR$3,0))</f>
        <v>0</v>
      </c>
      <c r="R16" s="20">
        <f>INDEX(raw_data!$A$3:$CR$332,MATCH(data!$B16,raw_data!$F$3:$F$332,0), MATCH(data!R$3,raw_data!$A$3:$CR$3,0))</f>
        <v>0</v>
      </c>
      <c r="S16" s="20">
        <f>INDEX(raw_data!$A$3:$CR$332,MATCH(data!$B16,raw_data!$F$3:$F$332,0), MATCH(data!S$3,raw_data!$A$3:$CR$3,0))</f>
        <v>0</v>
      </c>
      <c r="T16" s="20">
        <f>INDEX(raw_data!$A$3:$CR$332,MATCH(data!$B16,raw_data!$F$3:$F$332,0), MATCH(data!T$3,raw_data!$A$3:$CR$3,0))</f>
        <v>0</v>
      </c>
      <c r="U16" s="20">
        <f>INDEX(raw_data!$A$3:$CR$332,MATCH(data!$B16,raw_data!$F$3:$F$332,0), MATCH(data!U$3,raw_data!$A$3:$CR$3,0))</f>
        <v>0</v>
      </c>
      <c r="V16" s="20">
        <f>INDEX(raw_data!$A$3:$CR$332,MATCH(data!$B16,raw_data!$F$3:$F$332,0), MATCH(data!V$3,raw_data!$A$3:$CR$3,0))</f>
        <v>0</v>
      </c>
      <c r="W16" s="20">
        <v>0</v>
      </c>
      <c r="X16" s="20">
        <f>INDEX(raw_data!$A$3:$CR$332,MATCH(data!$B16,raw_data!$F$3:$F$332,0), MATCH(data!X$3,raw_data!$A$3:$CR$3,0))</f>
        <v>0</v>
      </c>
      <c r="Y16" s="20">
        <f>INDEX(raw_data!$A$3:$CR$332,MATCH(data!$B16,raw_data!$F$3:$F$332,0), MATCH(data!Y$3,raw_data!$A$3:$CR$3,0))</f>
        <v>0</v>
      </c>
      <c r="Z16" s="20">
        <f>INDEX(raw_data!$A$3:$CR$332,MATCH(data!$B16,raw_data!$F$3:$F$332,0), MATCH(data!Z$3,raw_data!$A$3:$CR$3,0))</f>
        <v>0</v>
      </c>
      <c r="AA16" s="20">
        <f>INDEX(raw_data!$A$3:$CR$332,MATCH(data!$B16,raw_data!$F$3:$F$332,0), MATCH(data!AA$3,raw_data!$A$3:$CR$3,0))</f>
        <v>0</v>
      </c>
      <c r="AB16" s="20">
        <f>INDEX(raw_data!$A$3:$CR$332,MATCH(data!$B16,raw_data!$F$3:$F$332,0), MATCH(data!AB$3,raw_data!$A$3:$CR$3,0))</f>
        <v>0</v>
      </c>
      <c r="AC16" s="20">
        <f>INDEX(raw_data!$A$3:$CR$332,MATCH(data!$B16,raw_data!$F$3:$F$332,0), MATCH(data!AC$3,raw_data!$A$3:$CR$3,0))</f>
        <v>0</v>
      </c>
      <c r="AD16" s="20">
        <f>INDEX(raw_data!$A$3:$CR$332,MATCH(data!$B16,raw_data!$F$3:$F$332,0), MATCH(data!AD$3,raw_data!$A$3:$CR$3,0))</f>
        <v>0</v>
      </c>
      <c r="AE16" s="20">
        <f>INDEX(raw_data!$A$3:$CR$332,MATCH(data!$B16,raw_data!$F$3:$F$332,0), MATCH(data!AE$3,raw_data!$A$3:$CR$3,0))</f>
        <v>0</v>
      </c>
      <c r="AF16" s="20">
        <f>INDEX(raw_data!$A$3:$CR$332,MATCH(data!$B16,raw_data!$F$3:$F$332,0), MATCH(data!AF$3,raw_data!$A$3:$CR$3,0))</f>
        <v>0</v>
      </c>
      <c r="AG16" s="20" t="str">
        <f>INDEX(raw_data!$A$3:$CR$332,MATCH(data!$B16,raw_data!$F$3:$F$332,0), MATCH(data!AG$3,raw_data!$A$3:$CR$3,0))</f>
        <v>Adam (2005); BMJ</v>
      </c>
      <c r="AH16" s="20" t="str">
        <f>INDEX(raw_data!$A$3:$CR$332,MATCH(data!$B16,raw_data!$F$3:$F$332,0), MATCH(data!AH$3,raw_data!$A$3:$CR$3,0))</f>
        <v xml:space="preserve">Emergency neonatal care (95%) </v>
      </c>
      <c r="AI16" s="61">
        <f t="shared" si="2"/>
        <v>33.054989737489123</v>
      </c>
      <c r="AL16" s="67"/>
    </row>
    <row r="17" spans="1:38" hidden="1">
      <c r="A17" s="20" t="str">
        <f>INDEX(raw_data!$A$3:$CR$332,MATCH(data!$B17,raw_data!$F$3:$F$332,0), MATCH(data!A$3,raw_data!$A$3:$CR$3,0))</f>
        <v>RMNCH</v>
      </c>
      <c r="B17" s="22" t="s">
        <v>196</v>
      </c>
      <c r="C17" s="20" t="str">
        <f>INDEX(raw_data!$A$3:$CR$332,MATCH(data!$B17,raw_data!$F$3:$F$332,0), MATCH(data!C$3,raw_data!$A$3:$CR$3,0))</f>
        <v>Management of obstructed labour</v>
      </c>
      <c r="D17" s="20" t="str">
        <f>INDEX(raw_data!$A$3:$CR$332,MATCH(data!$B17,raw_data!$F$3:$F$332,0), MATCH(data!D$3,raw_data!$A$3:$CR$3,0))</f>
        <v>1 year</v>
      </c>
      <c r="E17" s="61">
        <f>INDEX(raw_data!$A$3:$CR$332,MATCH(data!$B17,raw_data!$F$3:$F$332,0), MATCH(data!E$3,raw_data!$A$3:$CR$3,0))</f>
        <v>2.1806230974351708</v>
      </c>
      <c r="F17" s="61">
        <f>INDEX(raw_data!$A$3:$CR$332,MATCH(data!$B17,raw_data!$F$3:$F$332,0), MATCH(data!F$3,raw_data!$A$3:$CR$3,0))</f>
        <v>74.3051800980097</v>
      </c>
      <c r="G17" s="61">
        <f t="shared" si="1"/>
        <v>1.6981219279675752</v>
      </c>
      <c r="H17" s="87">
        <f>INDEX(raw_data!$A$3:$CR$332,MATCH(data!$B17,raw_data!$F$3:$F$332,0), MATCH(data!H$3,raw_data!$A$3:$CR$3,0))</f>
        <v>100</v>
      </c>
      <c r="I17" s="87">
        <f>INDEX(raw_data!$A$3:$CR$332,MATCH(data!$B17,raw_data!$F$3:$F$332,0), MATCH(data!I$3,raw_data!$A$3:$CR$3,0))</f>
        <v>194008.87116000001</v>
      </c>
      <c r="J17" s="87">
        <f>INDEX(raw_data!$A$3:$CR$332,MATCH(data!$B17,raw_data!$F$3:$F$332,0), MATCH(data!J$3,raw_data!$A$3:$CR$3,0))</f>
        <v>194008.87116000001</v>
      </c>
      <c r="K17" s="61">
        <f>INDEX(raw_data!$A$3:$CR$332,MATCH(data!$B17,raw_data!$F$3:$F$332,0), MATCH(data!K$3,raw_data!$A$3:$CR$3,0))</f>
        <v>20.526615748755678</v>
      </c>
      <c r="L17" s="20">
        <f>INDEX(raw_data!$A$3:$CR$332,MATCH(data!$B17,raw_data!$F$3:$F$332,0), MATCH(data!L$3,raw_data!$A$3:$CR$3,0))</f>
        <v>10.5</v>
      </c>
      <c r="M17" s="20">
        <f>INDEX(raw_data!$A$3:$CR$332,MATCH(data!$B17,raw_data!$F$3:$F$332,0), MATCH(data!M$3,raw_data!$A$3:$CR$3,0))</f>
        <v>19.5</v>
      </c>
      <c r="N17" s="20">
        <f>INDEX(raw_data!$A$3:$CR$332,MATCH(data!$B17,raw_data!$F$3:$F$332,0), MATCH(data!N$3,raw_data!$A$3:$CR$3,0))</f>
        <v>0</v>
      </c>
      <c r="O17" s="20">
        <f>INDEX(raw_data!$A$3:$CR$332,MATCH(data!$B17,raw_data!$F$3:$F$332,0), MATCH(data!O$3,raw_data!$A$3:$CR$3,0))</f>
        <v>30</v>
      </c>
      <c r="P17" s="20">
        <f>INDEX(raw_data!$A$3:$CR$332,MATCH(data!$B17,raw_data!$F$3:$F$332,0), MATCH(data!P$3,raw_data!$A$3:$CR$3,0))</f>
        <v>30</v>
      </c>
      <c r="Q17" s="20">
        <f>INDEX(raw_data!$A$3:$CR$332,MATCH(data!$B17,raw_data!$F$3:$F$332,0), MATCH(data!Q$3,raw_data!$A$3:$CR$3,0))</f>
        <v>0</v>
      </c>
      <c r="R17" s="20">
        <f>INDEX(raw_data!$A$3:$CR$332,MATCH(data!$B17,raw_data!$F$3:$F$332,0), MATCH(data!R$3,raw_data!$A$3:$CR$3,0))</f>
        <v>2</v>
      </c>
      <c r="S17" s="20">
        <f>INDEX(raw_data!$A$3:$CR$332,MATCH(data!$B17,raw_data!$F$3:$F$332,0), MATCH(data!S$3,raw_data!$A$3:$CR$3,0))</f>
        <v>0</v>
      </c>
      <c r="T17" s="20">
        <f>INDEX(raw_data!$A$3:$CR$332,MATCH(data!$B17,raw_data!$F$3:$F$332,0), MATCH(data!T$3,raw_data!$A$3:$CR$3,0))</f>
        <v>0</v>
      </c>
      <c r="U17" s="20">
        <f>INDEX(raw_data!$A$3:$CR$332,MATCH(data!$B17,raw_data!$F$3:$F$332,0), MATCH(data!U$3,raw_data!$A$3:$CR$3,0))</f>
        <v>0</v>
      </c>
      <c r="V17" s="20">
        <f>INDEX(raw_data!$A$3:$CR$332,MATCH(data!$B17,raw_data!$F$3:$F$332,0), MATCH(data!V$3,raw_data!$A$3:$CR$3,0))</f>
        <v>0</v>
      </c>
      <c r="W17" s="20">
        <v>0</v>
      </c>
      <c r="X17" s="20">
        <f>INDEX(raw_data!$A$3:$CR$332,MATCH(data!$B17,raw_data!$F$3:$F$332,0), MATCH(data!X$3,raw_data!$A$3:$CR$3,0))</f>
        <v>0</v>
      </c>
      <c r="Y17" s="20">
        <f>INDEX(raw_data!$A$3:$CR$332,MATCH(data!$B17,raw_data!$F$3:$F$332,0), MATCH(data!Y$3,raw_data!$A$3:$CR$3,0))</f>
        <v>0</v>
      </c>
      <c r="Z17" s="20">
        <f>INDEX(raw_data!$A$3:$CR$332,MATCH(data!$B17,raw_data!$F$3:$F$332,0), MATCH(data!Z$3,raw_data!$A$3:$CR$3,0))</f>
        <v>0</v>
      </c>
      <c r="AA17" s="20">
        <f>INDEX(raw_data!$A$3:$CR$332,MATCH(data!$B17,raw_data!$F$3:$F$332,0), MATCH(data!AA$3,raw_data!$A$3:$CR$3,0))</f>
        <v>0</v>
      </c>
      <c r="AB17" s="20">
        <f>INDEX(raw_data!$A$3:$CR$332,MATCH(data!$B17,raw_data!$F$3:$F$332,0), MATCH(data!AB$3,raw_data!$A$3:$CR$3,0))</f>
        <v>0</v>
      </c>
      <c r="AC17" s="20">
        <f>INDEX(raw_data!$A$3:$CR$332,MATCH(data!$B17,raw_data!$F$3:$F$332,0), MATCH(data!AC$3,raw_data!$A$3:$CR$3,0))</f>
        <v>0</v>
      </c>
      <c r="AD17" s="20">
        <f>INDEX(raw_data!$A$3:$CR$332,MATCH(data!$B17,raw_data!$F$3:$F$332,0), MATCH(data!AD$3,raw_data!$A$3:$CR$3,0))</f>
        <v>0</v>
      </c>
      <c r="AE17" s="20">
        <f>INDEX(raw_data!$A$3:$CR$332,MATCH(data!$B17,raw_data!$F$3:$F$332,0), MATCH(data!AE$3,raw_data!$A$3:$CR$3,0))</f>
        <v>0</v>
      </c>
      <c r="AF17" s="20">
        <f>INDEX(raw_data!$A$3:$CR$332,MATCH(data!$B17,raw_data!$F$3:$F$332,0), MATCH(data!AF$3,raw_data!$A$3:$CR$3,0))</f>
        <v>0</v>
      </c>
      <c r="AG17" s="20" t="str">
        <f>INDEX(raw_data!$A$3:$CR$332,MATCH(data!$B17,raw_data!$F$3:$F$332,0), MATCH(data!AG$3,raw_data!$A$3:$CR$3,0))</f>
        <v>Adam (2005); BMJ</v>
      </c>
      <c r="AH17" s="20" t="str">
        <f>INDEX(raw_data!$A$3:$CR$332,MATCH(data!$B17,raw_data!$F$3:$F$332,0), MATCH(data!AH$3,raw_data!$A$3:$CR$3,0))</f>
        <v xml:space="preserve">Tetanus toxoid + Normal delivery by a skilled attendant + Management of OL (95%) </v>
      </c>
      <c r="AI17" s="61">
        <f t="shared" si="2"/>
        <v>34.075205470127685</v>
      </c>
      <c r="AL17" s="67"/>
    </row>
    <row r="18" spans="1:38" hidden="1">
      <c r="A18" s="20" t="str">
        <f>INDEX(raw_data!$A$3:$CR$332,MATCH(data!$B18,raw_data!$F$3:$F$332,0), MATCH(data!A$3,raw_data!$A$3:$CR$3,0))</f>
        <v>RMNCH</v>
      </c>
      <c r="B18" s="22" t="s">
        <v>201</v>
      </c>
      <c r="C18" s="20" t="str">
        <f>INDEX(raw_data!$A$3:$CR$332,MATCH(data!$B18,raw_data!$F$3:$F$332,0), MATCH(data!C$3,raw_data!$A$3:$CR$3,0))</f>
        <v>Kangaroo mother care</v>
      </c>
      <c r="D18" s="20" t="str">
        <f>INDEX(raw_data!$A$3:$CR$332,MATCH(data!$B18,raw_data!$F$3:$F$332,0), MATCH(data!D$3,raw_data!$A$3:$CR$3,0))</f>
        <v>1 year</v>
      </c>
      <c r="E18" s="61">
        <f>INDEX(raw_data!$A$3:$CR$332,MATCH(data!$B18,raw_data!$F$3:$F$332,0), MATCH(data!E$3,raw_data!$A$3:$CR$3,0))</f>
        <v>1.83</v>
      </c>
      <c r="F18" s="61">
        <f>INDEX(raw_data!$A$3:$CR$332,MATCH(data!$B18,raw_data!$F$3:$F$332,0), MATCH(data!F$3,raw_data!$A$3:$CR$3,0))</f>
        <v>22.487009182987745</v>
      </c>
      <c r="G18" s="61">
        <f t="shared" si="1"/>
        <v>1.6839804598507291</v>
      </c>
      <c r="H18" s="87">
        <f>INDEX(raw_data!$A$3:$CR$332,MATCH(data!$B18,raw_data!$F$3:$F$332,0), MATCH(data!H$3,raw_data!$A$3:$CR$3,0))</f>
        <v>60</v>
      </c>
      <c r="I18" s="87">
        <f>INDEX(raw_data!$A$3:$CR$332,MATCH(data!$B18,raw_data!$F$3:$F$332,0), MATCH(data!I$3,raw_data!$A$3:$CR$3,0))</f>
        <v>228016.8867</v>
      </c>
      <c r="J18" s="87">
        <f>INDEX(raw_data!$A$3:$CR$332,MATCH(data!$B18,raw_data!$F$3:$F$332,0), MATCH(data!J$3,raw_data!$A$3:$CR$3,0))</f>
        <v>380028.14449999999</v>
      </c>
      <c r="K18" s="61">
        <f>INDEX(raw_data!$A$3:$CR$332,MATCH(data!$B18,raw_data!$F$3:$F$332,0), MATCH(data!K$3,raw_data!$A$3:$CR$3,0))</f>
        <v>1E-35</v>
      </c>
      <c r="L18" s="20">
        <f>INDEX(raw_data!$A$3:$CR$332,MATCH(data!$B18,raw_data!$F$3:$F$332,0), MATCH(data!L$3,raw_data!$A$3:$CR$3,0))</f>
        <v>0</v>
      </c>
      <c r="M18" s="20">
        <f>INDEX(raw_data!$A$3:$CR$332,MATCH(data!$B18,raw_data!$F$3:$F$332,0), MATCH(data!M$3,raw_data!$A$3:$CR$3,0))</f>
        <v>0</v>
      </c>
      <c r="N18" s="20">
        <f>INDEX(raw_data!$A$3:$CR$332,MATCH(data!$B18,raw_data!$F$3:$F$332,0), MATCH(data!N$3,raw_data!$A$3:$CR$3,0))</f>
        <v>0</v>
      </c>
      <c r="O18" s="20">
        <f>INDEX(raw_data!$A$3:$CR$332,MATCH(data!$B18,raw_data!$F$3:$F$332,0), MATCH(data!O$3,raw_data!$A$3:$CR$3,0))</f>
        <v>0</v>
      </c>
      <c r="P18" s="20">
        <f>INDEX(raw_data!$A$3:$CR$332,MATCH(data!$B18,raw_data!$F$3:$F$332,0), MATCH(data!P$3,raw_data!$A$3:$CR$3,0))</f>
        <v>1.2</v>
      </c>
      <c r="Q18" s="20">
        <f>INDEX(raw_data!$A$3:$CR$332,MATCH(data!$B18,raw_data!$F$3:$F$332,0), MATCH(data!Q$3,raw_data!$A$3:$CR$3,0))</f>
        <v>0</v>
      </c>
      <c r="R18" s="20">
        <f>INDEX(raw_data!$A$3:$CR$332,MATCH(data!$B18,raw_data!$F$3:$F$332,0), MATCH(data!R$3,raw_data!$A$3:$CR$3,0))</f>
        <v>0</v>
      </c>
      <c r="S18" s="20">
        <f>INDEX(raw_data!$A$3:$CR$332,MATCH(data!$B18,raw_data!$F$3:$F$332,0), MATCH(data!S$3,raw_data!$A$3:$CR$3,0))</f>
        <v>0</v>
      </c>
      <c r="T18" s="20">
        <f>INDEX(raw_data!$A$3:$CR$332,MATCH(data!$B18,raw_data!$F$3:$F$332,0), MATCH(data!T$3,raw_data!$A$3:$CR$3,0))</f>
        <v>0</v>
      </c>
      <c r="U18" s="20">
        <f>INDEX(raw_data!$A$3:$CR$332,MATCH(data!$B18,raw_data!$F$3:$F$332,0), MATCH(data!U$3,raw_data!$A$3:$CR$3,0))</f>
        <v>0</v>
      </c>
      <c r="V18" s="20">
        <f>INDEX(raw_data!$A$3:$CR$332,MATCH(data!$B18,raw_data!$F$3:$F$332,0), MATCH(data!V$3,raw_data!$A$3:$CR$3,0))</f>
        <v>0</v>
      </c>
      <c r="W18" s="20">
        <v>0</v>
      </c>
      <c r="X18" s="20">
        <f>INDEX(raw_data!$A$3:$CR$332,MATCH(data!$B18,raw_data!$F$3:$F$332,0), MATCH(data!X$3,raw_data!$A$3:$CR$3,0))</f>
        <v>0</v>
      </c>
      <c r="Y18" s="20">
        <f>INDEX(raw_data!$A$3:$CR$332,MATCH(data!$B18,raw_data!$F$3:$F$332,0), MATCH(data!Y$3,raw_data!$A$3:$CR$3,0))</f>
        <v>0</v>
      </c>
      <c r="Z18" s="20">
        <f>INDEX(raw_data!$A$3:$CR$332,MATCH(data!$B18,raw_data!$F$3:$F$332,0), MATCH(data!Z$3,raw_data!$A$3:$CR$3,0))</f>
        <v>0</v>
      </c>
      <c r="AA18" s="20">
        <f>INDEX(raw_data!$A$3:$CR$332,MATCH(data!$B18,raw_data!$F$3:$F$332,0), MATCH(data!AA$3,raw_data!$A$3:$CR$3,0))</f>
        <v>0</v>
      </c>
      <c r="AB18" s="20">
        <f>INDEX(raw_data!$A$3:$CR$332,MATCH(data!$B18,raw_data!$F$3:$F$332,0), MATCH(data!AB$3,raw_data!$A$3:$CR$3,0))</f>
        <v>0</v>
      </c>
      <c r="AC18" s="20">
        <f>INDEX(raw_data!$A$3:$CR$332,MATCH(data!$B18,raw_data!$F$3:$F$332,0), MATCH(data!AC$3,raw_data!$A$3:$CR$3,0))</f>
        <v>0</v>
      </c>
      <c r="AD18" s="20">
        <f>INDEX(raw_data!$A$3:$CR$332,MATCH(data!$B18,raw_data!$F$3:$F$332,0), MATCH(data!AD$3,raw_data!$A$3:$CR$3,0))</f>
        <v>0</v>
      </c>
      <c r="AE18" s="20">
        <f>INDEX(raw_data!$A$3:$CR$332,MATCH(data!$B18,raw_data!$F$3:$F$332,0), MATCH(data!AE$3,raw_data!$A$3:$CR$3,0))</f>
        <v>0</v>
      </c>
      <c r="AF18" s="20">
        <f>INDEX(raw_data!$A$3:$CR$332,MATCH(data!$B18,raw_data!$F$3:$F$332,0), MATCH(data!AF$3,raw_data!$A$3:$CR$3,0))</f>
        <v>0</v>
      </c>
      <c r="AG18" s="20" t="str">
        <f>INDEX(raw_data!$A$3:$CR$332,MATCH(data!$B18,raw_data!$F$3:$F$332,0), MATCH(data!AG$3,raw_data!$A$3:$CR$3,0))</f>
        <v>WHO-CHOICE</v>
      </c>
      <c r="AH18" s="20" t="str">
        <f>INDEX(raw_data!$A$3:$CR$332,MATCH(data!$B18,raw_data!$F$3:$F$332,0), MATCH(data!AH$3,raw_data!$A$3:$CR$3,0))</f>
        <v/>
      </c>
      <c r="AI18" s="61">
        <f t="shared" si="2"/>
        <v>12.287983160102591</v>
      </c>
      <c r="AL18" s="67"/>
    </row>
    <row r="19" spans="1:38" hidden="1">
      <c r="A19" s="20" t="str">
        <f>INDEX(raw_data!$A$3:$CR$332,MATCH(data!$B19,raw_data!$F$3:$F$332,0), MATCH(data!A$3,raw_data!$A$3:$CR$3,0))</f>
        <v>RMNCH</v>
      </c>
      <c r="B19" s="22" t="s">
        <v>204</v>
      </c>
      <c r="C19" s="20" t="str">
        <f>INDEX(raw_data!$A$3:$CR$332,MATCH(data!$B19,raw_data!$F$3:$F$332,0), MATCH(data!C$3,raw_data!$A$3:$CR$3,0))</f>
        <v>Support for breastfeeding mothers</v>
      </c>
      <c r="D19" s="20" t="str">
        <f>INDEX(raw_data!$A$3:$CR$332,MATCH(data!$B19,raw_data!$F$3:$F$332,0), MATCH(data!D$3,raw_data!$A$3:$CR$3,0))</f>
        <v>1 year</v>
      </c>
      <c r="E19" s="61">
        <f>INDEX(raw_data!$A$3:$CR$332,MATCH(data!$B19,raw_data!$F$3:$F$332,0), MATCH(data!E$3,raw_data!$A$3:$CR$3,0))</f>
        <v>0.24229145526740936</v>
      </c>
      <c r="F19" s="61">
        <f>INDEX(raw_data!$A$3:$CR$332,MATCH(data!$B19,raw_data!$F$3:$F$332,0), MATCH(data!F$3,raw_data!$A$3:$CR$3,0))</f>
        <v>1.4238118341947592</v>
      </c>
      <c r="G19" s="61">
        <f t="shared" si="1"/>
        <v>0.23304592387653431</v>
      </c>
      <c r="H19" s="87">
        <f>INDEX(raw_data!$A$3:$CR$332,MATCH(data!$B19,raw_data!$F$3:$F$332,0), MATCH(data!H$3,raw_data!$A$3:$CR$3,0))</f>
        <v>75.796120000000002</v>
      </c>
      <c r="I19" s="87">
        <f>INDEX(raw_data!$A$3:$CR$332,MATCH(data!$B19,raw_data!$F$3:$F$332,0), MATCH(data!I$3,raw_data!$A$3:$CR$3,0))</f>
        <v>1470511.9679700001</v>
      </c>
      <c r="J19" s="87">
        <f>INDEX(raw_data!$A$3:$CR$332,MATCH(data!$B19,raw_data!$F$3:$F$332,0), MATCH(data!J$3,raw_data!$A$3:$CR$3,0))</f>
        <v>1940088.7116253446</v>
      </c>
      <c r="K19" s="61">
        <f>INDEX(raw_data!$A$3:$CR$332,MATCH(data!$B19,raw_data!$F$3:$F$332,0), MATCH(data!K$3,raw_data!$A$3:$CR$3,0))</f>
        <v>1E-35</v>
      </c>
      <c r="L19" s="20">
        <f>INDEX(raw_data!$A$3:$CR$332,MATCH(data!$B19,raw_data!$F$3:$F$332,0), MATCH(data!L$3,raw_data!$A$3:$CR$3,0))</f>
        <v>0.1</v>
      </c>
      <c r="M19" s="20">
        <f>INDEX(raw_data!$A$3:$CR$332,MATCH(data!$B19,raw_data!$F$3:$F$332,0), MATCH(data!M$3,raw_data!$A$3:$CR$3,0))</f>
        <v>0</v>
      </c>
      <c r="N19" s="20">
        <f>INDEX(raw_data!$A$3:$CR$332,MATCH(data!$B19,raw_data!$F$3:$F$332,0), MATCH(data!N$3,raw_data!$A$3:$CR$3,0))</f>
        <v>0</v>
      </c>
      <c r="O19" s="20">
        <f>INDEX(raw_data!$A$3:$CR$332,MATCH(data!$B19,raw_data!$F$3:$F$332,0), MATCH(data!O$3,raw_data!$A$3:$CR$3,0))</f>
        <v>0</v>
      </c>
      <c r="P19" s="20">
        <f>INDEX(raw_data!$A$3:$CR$332,MATCH(data!$B19,raw_data!$F$3:$F$332,0), MATCH(data!P$3,raw_data!$A$3:$CR$3,0))</f>
        <v>1.2</v>
      </c>
      <c r="Q19" s="20">
        <f>INDEX(raw_data!$A$3:$CR$332,MATCH(data!$B19,raw_data!$F$3:$F$332,0), MATCH(data!Q$3,raw_data!$A$3:$CR$3,0))</f>
        <v>0</v>
      </c>
      <c r="R19" s="20">
        <f>INDEX(raw_data!$A$3:$CR$332,MATCH(data!$B19,raw_data!$F$3:$F$332,0), MATCH(data!R$3,raw_data!$A$3:$CR$3,0))</f>
        <v>0</v>
      </c>
      <c r="S19" s="20">
        <f>INDEX(raw_data!$A$3:$CR$332,MATCH(data!$B19,raw_data!$F$3:$F$332,0), MATCH(data!S$3,raw_data!$A$3:$CR$3,0))</f>
        <v>0</v>
      </c>
      <c r="T19" s="20">
        <f>INDEX(raw_data!$A$3:$CR$332,MATCH(data!$B19,raw_data!$F$3:$F$332,0), MATCH(data!T$3,raw_data!$A$3:$CR$3,0))</f>
        <v>0</v>
      </c>
      <c r="U19" s="20">
        <f>INDEX(raw_data!$A$3:$CR$332,MATCH(data!$B19,raw_data!$F$3:$F$332,0), MATCH(data!U$3,raw_data!$A$3:$CR$3,0))</f>
        <v>0</v>
      </c>
      <c r="V19" s="20">
        <f>INDEX(raw_data!$A$3:$CR$332,MATCH(data!$B19,raw_data!$F$3:$F$332,0), MATCH(data!V$3,raw_data!$A$3:$CR$3,0))</f>
        <v>0</v>
      </c>
      <c r="W19" s="20">
        <v>0</v>
      </c>
      <c r="X19" s="20">
        <f>INDEX(raw_data!$A$3:$CR$332,MATCH(data!$B19,raw_data!$F$3:$F$332,0), MATCH(data!X$3,raw_data!$A$3:$CR$3,0))</f>
        <v>0</v>
      </c>
      <c r="Y19" s="20">
        <f>INDEX(raw_data!$A$3:$CR$332,MATCH(data!$B19,raw_data!$F$3:$F$332,0), MATCH(data!Y$3,raw_data!$A$3:$CR$3,0))</f>
        <v>0</v>
      </c>
      <c r="Z19" s="20">
        <f>INDEX(raw_data!$A$3:$CR$332,MATCH(data!$B19,raw_data!$F$3:$F$332,0), MATCH(data!Z$3,raw_data!$A$3:$CR$3,0))</f>
        <v>0</v>
      </c>
      <c r="AA19" s="20">
        <f>INDEX(raw_data!$A$3:$CR$332,MATCH(data!$B19,raw_data!$F$3:$F$332,0), MATCH(data!AA$3,raw_data!$A$3:$CR$3,0))</f>
        <v>0</v>
      </c>
      <c r="AB19" s="20">
        <f>INDEX(raw_data!$A$3:$CR$332,MATCH(data!$B19,raw_data!$F$3:$F$332,0), MATCH(data!AB$3,raw_data!$A$3:$CR$3,0))</f>
        <v>0</v>
      </c>
      <c r="AC19" s="20">
        <f>INDEX(raw_data!$A$3:$CR$332,MATCH(data!$B19,raw_data!$F$3:$F$332,0), MATCH(data!AC$3,raw_data!$A$3:$CR$3,0))</f>
        <v>0</v>
      </c>
      <c r="AD19" s="20">
        <f>INDEX(raw_data!$A$3:$CR$332,MATCH(data!$B19,raw_data!$F$3:$F$332,0), MATCH(data!AD$3,raw_data!$A$3:$CR$3,0))</f>
        <v>0</v>
      </c>
      <c r="AE19" s="20">
        <f>INDEX(raw_data!$A$3:$CR$332,MATCH(data!$B19,raw_data!$F$3:$F$332,0), MATCH(data!AE$3,raw_data!$A$3:$CR$3,0))</f>
        <v>0</v>
      </c>
      <c r="AF19" s="20">
        <f>INDEX(raw_data!$A$3:$CR$332,MATCH(data!$B19,raw_data!$F$3:$F$332,0), MATCH(data!AF$3,raw_data!$A$3:$CR$3,0))</f>
        <v>0</v>
      </c>
      <c r="AG19" s="20" t="str">
        <f>INDEX(raw_data!$A$3:$CR$332,MATCH(data!$B19,raw_data!$F$3:$F$332,0), MATCH(data!AG$3,raw_data!$A$3:$CR$3,0))</f>
        <v>Adam (2005); BMJ</v>
      </c>
      <c r="AH19" s="20" t="str">
        <f>INDEX(raw_data!$A$3:$CR$332,MATCH(data!$B19,raw_data!$F$3:$F$332,0), MATCH(data!AH$3,raw_data!$A$3:$CR$3,0))</f>
        <v>Support for breastfeeding mothers (95%)</v>
      </c>
      <c r="AI19" s="61">
        <f t="shared" si="2"/>
        <v>5.8764426199980653</v>
      </c>
      <c r="AL19" s="67"/>
    </row>
    <row r="20" spans="1:38" hidden="1">
      <c r="A20" s="20" t="str">
        <f>INDEX(raw_data!$A$3:$CR$332,MATCH(data!$B20,raw_data!$F$3:$F$332,0), MATCH(data!A$3,raw_data!$A$3:$CR$3,0))</f>
        <v>RMNCH</v>
      </c>
      <c r="B20" s="22" t="s">
        <v>207</v>
      </c>
      <c r="C20" s="20" t="str">
        <f>INDEX(raw_data!$A$3:$CR$332,MATCH(data!$B20,raw_data!$F$3:$F$332,0), MATCH(data!C$3,raw_data!$A$3:$CR$3,0))</f>
        <v>Vaginal delivery - skilled attendance</v>
      </c>
      <c r="D20" s="20" t="str">
        <f>INDEX(raw_data!$A$3:$CR$332,MATCH(data!$B20,raw_data!$F$3:$F$332,0), MATCH(data!D$3,raw_data!$A$3:$CR$3,0))</f>
        <v>1 year</v>
      </c>
      <c r="E20" s="61">
        <f>INDEX(raw_data!$A$3:$CR$332,MATCH(data!$B20,raw_data!$F$3:$F$332,0), MATCH(data!E$3,raw_data!$A$3:$CR$3,0))</f>
        <v>0.11306934579145768</v>
      </c>
      <c r="F20" s="61">
        <f>INDEX(raw_data!$A$3:$CR$332,MATCH(data!$B20,raw_data!$F$3:$F$332,0), MATCH(data!F$3,raw_data!$A$3:$CR$3,0))</f>
        <v>2.5584118895687085</v>
      </c>
      <c r="G20" s="61">
        <f t="shared" si="1"/>
        <v>9.6456281573479047E-2</v>
      </c>
      <c r="H20" s="87">
        <f>INDEX(raw_data!$A$3:$CR$332,MATCH(data!$B20,raw_data!$F$3:$F$332,0), MATCH(data!H$3,raw_data!$A$3:$CR$3,0))</f>
        <v>75.796120000000002</v>
      </c>
      <c r="I20" s="87">
        <f>INDEX(raw_data!$A$3:$CR$332,MATCH(data!$B20,raw_data!$F$3:$F$332,0), MATCH(data!I$3,raw_data!$A$3:$CR$3,0))</f>
        <v>1470511.9679700001</v>
      </c>
      <c r="J20" s="87">
        <f>INDEX(raw_data!$A$3:$CR$332,MATCH(data!$B20,raw_data!$F$3:$F$332,0), MATCH(data!J$3,raw_data!$A$3:$CR$3,0))</f>
        <v>1940088.7116253446</v>
      </c>
      <c r="K20" s="61">
        <f>INDEX(raw_data!$A$3:$CR$332,MATCH(data!$B20,raw_data!$F$3:$F$332,0), MATCH(data!K$3,raw_data!$A$3:$CR$3,0))</f>
        <v>2.2514320276996318</v>
      </c>
      <c r="L20" s="20">
        <f>INDEX(raw_data!$A$3:$CR$332,MATCH(data!$B20,raw_data!$F$3:$F$332,0), MATCH(data!L$3,raw_data!$A$3:$CR$3,0))</f>
        <v>0</v>
      </c>
      <c r="M20" s="20">
        <f>INDEX(raw_data!$A$3:$CR$332,MATCH(data!$B20,raw_data!$F$3:$F$332,0), MATCH(data!M$3,raw_data!$A$3:$CR$3,0))</f>
        <v>0</v>
      </c>
      <c r="N20" s="20">
        <f>INDEX(raw_data!$A$3:$CR$332,MATCH(data!$B20,raw_data!$F$3:$F$332,0), MATCH(data!N$3,raw_data!$A$3:$CR$3,0))</f>
        <v>0</v>
      </c>
      <c r="O20" s="20">
        <f>INDEX(raw_data!$A$3:$CR$332,MATCH(data!$B20,raw_data!$F$3:$F$332,0), MATCH(data!O$3,raw_data!$A$3:$CR$3,0))</f>
        <v>53.1</v>
      </c>
      <c r="P20" s="20">
        <f>INDEX(raw_data!$A$3:$CR$332,MATCH(data!$B20,raw_data!$F$3:$F$332,0), MATCH(data!P$3,raw_data!$A$3:$CR$3,0))</f>
        <v>82.6</v>
      </c>
      <c r="Q20" s="20">
        <f>INDEX(raw_data!$A$3:$CR$332,MATCH(data!$B20,raw_data!$F$3:$F$332,0), MATCH(data!Q$3,raw_data!$A$3:$CR$3,0))</f>
        <v>0</v>
      </c>
      <c r="R20" s="20">
        <f>INDEX(raw_data!$A$3:$CR$332,MATCH(data!$B20,raw_data!$F$3:$F$332,0), MATCH(data!R$3,raw_data!$A$3:$CR$3,0))</f>
        <v>2</v>
      </c>
      <c r="S20" s="20">
        <f>INDEX(raw_data!$A$3:$CR$332,MATCH(data!$B20,raw_data!$F$3:$F$332,0), MATCH(data!S$3,raw_data!$A$3:$CR$3,0))</f>
        <v>0</v>
      </c>
      <c r="T20" s="20">
        <f>INDEX(raw_data!$A$3:$CR$332,MATCH(data!$B20,raw_data!$F$3:$F$332,0), MATCH(data!T$3,raw_data!$A$3:$CR$3,0))</f>
        <v>0</v>
      </c>
      <c r="U20" s="20">
        <f>INDEX(raw_data!$A$3:$CR$332,MATCH(data!$B20,raw_data!$F$3:$F$332,0), MATCH(data!U$3,raw_data!$A$3:$CR$3,0))</f>
        <v>0</v>
      </c>
      <c r="V20" s="20">
        <f>INDEX(raw_data!$A$3:$CR$332,MATCH(data!$B20,raw_data!$F$3:$F$332,0), MATCH(data!V$3,raw_data!$A$3:$CR$3,0))</f>
        <v>0</v>
      </c>
      <c r="W20" s="20">
        <v>0</v>
      </c>
      <c r="X20" s="20">
        <f>INDEX(raw_data!$A$3:$CR$332,MATCH(data!$B20,raw_data!$F$3:$F$332,0), MATCH(data!X$3,raw_data!$A$3:$CR$3,0))</f>
        <v>0</v>
      </c>
      <c r="Y20" s="20">
        <f>INDEX(raw_data!$A$3:$CR$332,MATCH(data!$B20,raw_data!$F$3:$F$332,0), MATCH(data!Y$3,raw_data!$A$3:$CR$3,0))</f>
        <v>0</v>
      </c>
      <c r="Z20" s="20">
        <f>INDEX(raw_data!$A$3:$CR$332,MATCH(data!$B20,raw_data!$F$3:$F$332,0), MATCH(data!Z$3,raw_data!$A$3:$CR$3,0))</f>
        <v>0</v>
      </c>
      <c r="AA20" s="20">
        <f>INDEX(raw_data!$A$3:$CR$332,MATCH(data!$B20,raw_data!$F$3:$F$332,0), MATCH(data!AA$3,raw_data!$A$3:$CR$3,0))</f>
        <v>0</v>
      </c>
      <c r="AB20" s="20">
        <f>INDEX(raw_data!$A$3:$CR$332,MATCH(data!$B20,raw_data!$F$3:$F$332,0), MATCH(data!AB$3,raw_data!$A$3:$CR$3,0))</f>
        <v>0</v>
      </c>
      <c r="AC20" s="20">
        <f>INDEX(raw_data!$A$3:$CR$332,MATCH(data!$B20,raw_data!$F$3:$F$332,0), MATCH(data!AC$3,raw_data!$A$3:$CR$3,0))</f>
        <v>0</v>
      </c>
      <c r="AD20" s="20">
        <f>INDEX(raw_data!$A$3:$CR$332,MATCH(data!$B20,raw_data!$F$3:$F$332,0), MATCH(data!AD$3,raw_data!$A$3:$CR$3,0))</f>
        <v>0</v>
      </c>
      <c r="AE20" s="20">
        <f>INDEX(raw_data!$A$3:$CR$332,MATCH(data!$B20,raw_data!$F$3:$F$332,0), MATCH(data!AE$3,raw_data!$A$3:$CR$3,0))</f>
        <v>0</v>
      </c>
      <c r="AF20" s="20">
        <f>INDEX(raw_data!$A$3:$CR$332,MATCH(data!$B20,raw_data!$F$3:$F$332,0), MATCH(data!AF$3,raw_data!$A$3:$CR$3,0))</f>
        <v>0</v>
      </c>
      <c r="AG20" s="20" t="str">
        <f>INDEX(raw_data!$A$3:$CR$332,MATCH(data!$B20,raw_data!$F$3:$F$332,0), MATCH(data!AG$3,raw_data!$A$3:$CR$3,0))</f>
        <v>Adam (2005); BMJ</v>
      </c>
      <c r="AH20" s="20" t="str">
        <f>INDEX(raw_data!$A$3:$CR$332,MATCH(data!$B20,raw_data!$F$3:$F$332,0), MATCH(data!AH$3,raw_data!$A$3:$CR$3,0))</f>
        <v>Normal delivery by a skilled attendant (95%)</v>
      </c>
      <c r="AI20" s="61">
        <f t="shared" si="2"/>
        <v>22.626927498876491</v>
      </c>
      <c r="AL20" s="67"/>
    </row>
    <row r="21" spans="1:38" hidden="1">
      <c r="A21" s="20" t="str">
        <f>INDEX(raw_data!$A$3:$CR$332,MATCH(data!$B21,raw_data!$F$3:$F$332,0), MATCH(data!A$3,raw_data!$A$3:$CR$3,0))</f>
        <v>RMNCH</v>
      </c>
      <c r="B21" s="22" t="s">
        <v>209</v>
      </c>
      <c r="C21" s="20" t="str">
        <f>INDEX(raw_data!$A$3:$CR$332,MATCH(data!$B21,raw_data!$F$3:$F$332,0), MATCH(data!C$3,raw_data!$A$3:$CR$3,0))</f>
        <v>Vaginal Delivery - with complication</v>
      </c>
      <c r="D21" s="20" t="str">
        <f>INDEX(raw_data!$A$3:$CR$332,MATCH(data!$B21,raw_data!$F$3:$F$332,0), MATCH(data!D$3,raw_data!$A$3:$CR$3,0))</f>
        <v>1 year</v>
      </c>
      <c r="E21" s="61">
        <f>INDEX(raw_data!$A$3:$CR$332,MATCH(data!$B21,raw_data!$F$3:$F$332,0), MATCH(data!E$3,raw_data!$A$3:$CR$3,0))</f>
        <v>0.57164415525902113</v>
      </c>
      <c r="F21" s="61">
        <f>INDEX(raw_data!$A$3:$CR$332,MATCH(data!$B21,raw_data!$F$3:$F$332,0), MATCH(data!F$3,raw_data!$A$3:$CR$3,0))</f>
        <v>12.934550856202364</v>
      </c>
      <c r="G21" s="61">
        <f t="shared" si="1"/>
        <v>0.48765356528368109</v>
      </c>
      <c r="H21" s="87">
        <f>INDEX(raw_data!$A$3:$CR$332,MATCH(data!$B21,raw_data!$F$3:$F$332,0), MATCH(data!H$3,raw_data!$A$3:$CR$3,0))</f>
        <v>92.361109999999996</v>
      </c>
      <c r="I21" s="87">
        <f>INDEX(raw_data!$A$3:$CR$332,MATCH(data!$B21,raw_data!$F$3:$F$332,0), MATCH(data!I$3,raw_data!$A$3:$CR$3,0))</f>
        <v>354429.48553312873</v>
      </c>
      <c r="J21" s="87">
        <f>INDEX(raw_data!$A$3:$CR$332,MATCH(data!$B21,raw_data!$F$3:$F$332,0), MATCH(data!J$3,raw_data!$A$3:$CR$3,0))</f>
        <v>383743.206998193</v>
      </c>
      <c r="K21" s="61">
        <f>INDEX(raw_data!$A$3:$CR$332,MATCH(data!$B21,raw_data!$F$3:$F$332,0), MATCH(data!K$3,raw_data!$A$3:$CR$3,0))</f>
        <v>18.569251880962874</v>
      </c>
      <c r="L21" s="20">
        <f>INDEX(raw_data!$A$3:$CR$332,MATCH(data!$B21,raw_data!$F$3:$F$332,0), MATCH(data!L$3,raw_data!$A$3:$CR$3,0))</f>
        <v>10.5</v>
      </c>
      <c r="M21" s="20">
        <f>INDEX(raw_data!$A$3:$CR$332,MATCH(data!$B21,raw_data!$F$3:$F$332,0), MATCH(data!M$3,raw_data!$A$3:$CR$3,0))</f>
        <v>19.5</v>
      </c>
      <c r="N21" s="20">
        <f>INDEX(raw_data!$A$3:$CR$332,MATCH(data!$B21,raw_data!$F$3:$F$332,0), MATCH(data!N$3,raw_data!$A$3:$CR$3,0))</f>
        <v>0</v>
      </c>
      <c r="O21" s="20">
        <f>INDEX(raw_data!$A$3:$CR$332,MATCH(data!$B21,raw_data!$F$3:$F$332,0), MATCH(data!O$3,raw_data!$A$3:$CR$3,0))</f>
        <v>30</v>
      </c>
      <c r="P21" s="20">
        <f>INDEX(raw_data!$A$3:$CR$332,MATCH(data!$B21,raw_data!$F$3:$F$332,0), MATCH(data!P$3,raw_data!$A$3:$CR$3,0))</f>
        <v>30</v>
      </c>
      <c r="Q21" s="20">
        <f>INDEX(raw_data!$A$3:$CR$332,MATCH(data!$B21,raw_data!$F$3:$F$332,0), MATCH(data!Q$3,raw_data!$A$3:$CR$3,0))</f>
        <v>0</v>
      </c>
      <c r="R21" s="20">
        <f>INDEX(raw_data!$A$3:$CR$332,MATCH(data!$B21,raw_data!$F$3:$F$332,0), MATCH(data!R$3,raw_data!$A$3:$CR$3,0))</f>
        <v>2</v>
      </c>
      <c r="S21" s="20">
        <f>INDEX(raw_data!$A$3:$CR$332,MATCH(data!$B21,raw_data!$F$3:$F$332,0), MATCH(data!S$3,raw_data!$A$3:$CR$3,0))</f>
        <v>0</v>
      </c>
      <c r="T21" s="20">
        <f>INDEX(raw_data!$A$3:$CR$332,MATCH(data!$B21,raw_data!$F$3:$F$332,0), MATCH(data!T$3,raw_data!$A$3:$CR$3,0))</f>
        <v>0</v>
      </c>
      <c r="U21" s="20">
        <f>INDEX(raw_data!$A$3:$CR$332,MATCH(data!$B21,raw_data!$F$3:$F$332,0), MATCH(data!U$3,raw_data!$A$3:$CR$3,0))</f>
        <v>0</v>
      </c>
      <c r="V21" s="20">
        <f>INDEX(raw_data!$A$3:$CR$332,MATCH(data!$B21,raw_data!$F$3:$F$332,0), MATCH(data!V$3,raw_data!$A$3:$CR$3,0))</f>
        <v>0</v>
      </c>
      <c r="W21" s="20">
        <v>0</v>
      </c>
      <c r="X21" s="20">
        <f>INDEX(raw_data!$A$3:$CR$332,MATCH(data!$B21,raw_data!$F$3:$F$332,0), MATCH(data!X$3,raw_data!$A$3:$CR$3,0))</f>
        <v>0</v>
      </c>
      <c r="Y21" s="20">
        <f>INDEX(raw_data!$A$3:$CR$332,MATCH(data!$B21,raw_data!$F$3:$F$332,0), MATCH(data!Y$3,raw_data!$A$3:$CR$3,0))</f>
        <v>0</v>
      </c>
      <c r="Z21" s="20">
        <f>INDEX(raw_data!$A$3:$CR$332,MATCH(data!$B21,raw_data!$F$3:$F$332,0), MATCH(data!Z$3,raw_data!$A$3:$CR$3,0))</f>
        <v>0</v>
      </c>
      <c r="AA21" s="20">
        <f>INDEX(raw_data!$A$3:$CR$332,MATCH(data!$B21,raw_data!$F$3:$F$332,0), MATCH(data!AA$3,raw_data!$A$3:$CR$3,0))</f>
        <v>0</v>
      </c>
      <c r="AB21" s="20">
        <f>INDEX(raw_data!$A$3:$CR$332,MATCH(data!$B21,raw_data!$F$3:$F$332,0), MATCH(data!AB$3,raw_data!$A$3:$CR$3,0))</f>
        <v>0</v>
      </c>
      <c r="AC21" s="20">
        <f>INDEX(raw_data!$A$3:$CR$332,MATCH(data!$B21,raw_data!$F$3:$F$332,0), MATCH(data!AC$3,raw_data!$A$3:$CR$3,0))</f>
        <v>0</v>
      </c>
      <c r="AD21" s="20">
        <f>INDEX(raw_data!$A$3:$CR$332,MATCH(data!$B21,raw_data!$F$3:$F$332,0), MATCH(data!AD$3,raw_data!$A$3:$CR$3,0))</f>
        <v>0</v>
      </c>
      <c r="AE21" s="20">
        <f>INDEX(raw_data!$A$3:$CR$332,MATCH(data!$B21,raw_data!$F$3:$F$332,0), MATCH(data!AE$3,raw_data!$A$3:$CR$3,0))</f>
        <v>0</v>
      </c>
      <c r="AF21" s="20">
        <f>INDEX(raw_data!$A$3:$CR$332,MATCH(data!$B21,raw_data!$F$3:$F$332,0), MATCH(data!AF$3,raw_data!$A$3:$CR$3,0))</f>
        <v>0</v>
      </c>
      <c r="AG21" s="20" t="str">
        <f>INDEX(raw_data!$A$3:$CR$332,MATCH(data!$B21,raw_data!$F$3:$F$332,0), MATCH(data!AG$3,raw_data!$A$3:$CR$3,0))</f>
        <v>Adam (2005); BMJ</v>
      </c>
      <c r="AH21" s="20" t="str">
        <f>INDEX(raw_data!$A$3:$CR$332,MATCH(data!$B21,raw_data!$F$3:$F$332,0), MATCH(data!AH$3,raw_data!$A$3:$CR$3,0))</f>
        <v>Normal delivery by a skilled attendant (95%)</v>
      </c>
      <c r="AI21" s="61">
        <f t="shared" si="2"/>
        <v>22.626927498876483</v>
      </c>
      <c r="AL21" s="67"/>
    </row>
    <row r="22" spans="1:38" hidden="1">
      <c r="A22" s="20" t="str">
        <f>INDEX(raw_data!$A$3:$CR$332,MATCH(data!$B22,raw_data!$F$3:$F$332,0), MATCH(data!A$3,raw_data!$A$3:$CR$3,0))</f>
        <v>RMNCH</v>
      </c>
      <c r="B22" s="22" t="s">
        <v>211</v>
      </c>
      <c r="C22" s="20" t="str">
        <f>INDEX(raw_data!$A$3:$CR$332,MATCH(data!$B22,raw_data!$F$3:$F$332,0), MATCH(data!C$3,raw_data!$A$3:$CR$3,0))</f>
        <v>Clean practices and immediate essential newborn care (in facility)</v>
      </c>
      <c r="D22" s="20" t="str">
        <f>INDEX(raw_data!$A$3:$CR$332,MATCH(data!$B22,raw_data!$F$3:$F$332,0), MATCH(data!D$3,raw_data!$A$3:$CR$3,0))</f>
        <v>1 year</v>
      </c>
      <c r="E22" s="61">
        <f>INDEX(raw_data!$A$3:$CR$332,MATCH(data!$B22,raw_data!$F$3:$F$332,0), MATCH(data!E$3,raw_data!$A$3:$CR$3,0))</f>
        <v>0.28671155539976773</v>
      </c>
      <c r="F22" s="61">
        <f>INDEX(raw_data!$A$3:$CR$332,MATCH(data!$B22,raw_data!$F$3:$F$332,0), MATCH(data!F$3,raw_data!$A$3:$CR$3,0))</f>
        <v>1.3793177143761732</v>
      </c>
      <c r="G22" s="61">
        <f t="shared" si="1"/>
        <v>0.27775494686485752</v>
      </c>
      <c r="H22" s="87">
        <f>INDEX(raw_data!$A$3:$CR$332,MATCH(data!$B22,raw_data!$F$3:$F$332,0), MATCH(data!H$3,raw_data!$A$3:$CR$3,0))</f>
        <v>75.796120000000002</v>
      </c>
      <c r="I22" s="87">
        <f>INDEX(raw_data!$A$3:$CR$332,MATCH(data!$B22,raw_data!$F$3:$F$332,0), MATCH(data!I$3,raw_data!$A$3:$CR$3,0))</f>
        <v>1470511.9679700001</v>
      </c>
      <c r="J22" s="87">
        <f>INDEX(raw_data!$A$3:$CR$332,MATCH(data!$B22,raw_data!$F$3:$F$332,0), MATCH(data!J$3,raw_data!$A$3:$CR$3,0))</f>
        <v>1940088.7116253446</v>
      </c>
      <c r="K22" s="61">
        <f>INDEX(raw_data!$A$3:$CR$332,MATCH(data!$B22,raw_data!$F$3:$F$332,0), MATCH(data!K$3,raw_data!$A$3:$CR$3,0))</f>
        <v>1.3662570331097166</v>
      </c>
      <c r="L22" s="20">
        <f>INDEX(raw_data!$A$3:$CR$332,MATCH(data!$B22,raw_data!$F$3:$F$332,0), MATCH(data!L$3,raw_data!$A$3:$CR$3,0))</f>
        <v>0.1</v>
      </c>
      <c r="M22" s="20">
        <f>INDEX(raw_data!$A$3:$CR$332,MATCH(data!$B22,raw_data!$F$3:$F$332,0), MATCH(data!M$3,raw_data!$A$3:$CR$3,0))</f>
        <v>0</v>
      </c>
      <c r="N22" s="20">
        <f>INDEX(raw_data!$A$3:$CR$332,MATCH(data!$B22,raw_data!$F$3:$F$332,0), MATCH(data!N$3,raw_data!$A$3:$CR$3,0))</f>
        <v>0</v>
      </c>
      <c r="O22" s="20">
        <f>INDEX(raw_data!$A$3:$CR$332,MATCH(data!$B22,raw_data!$F$3:$F$332,0), MATCH(data!O$3,raw_data!$A$3:$CR$3,0))</f>
        <v>0</v>
      </c>
      <c r="P22" s="20">
        <f>INDEX(raw_data!$A$3:$CR$332,MATCH(data!$B22,raw_data!$F$3:$F$332,0), MATCH(data!P$3,raw_data!$A$3:$CR$3,0))</f>
        <v>2</v>
      </c>
      <c r="Q22" s="20">
        <f>INDEX(raw_data!$A$3:$CR$332,MATCH(data!$B22,raw_data!$F$3:$F$332,0), MATCH(data!Q$3,raw_data!$A$3:$CR$3,0))</f>
        <v>0</v>
      </c>
      <c r="R22" s="20">
        <f>INDEX(raw_data!$A$3:$CR$332,MATCH(data!$B22,raw_data!$F$3:$F$332,0), MATCH(data!R$3,raw_data!$A$3:$CR$3,0))</f>
        <v>0</v>
      </c>
      <c r="S22" s="20">
        <f>INDEX(raw_data!$A$3:$CR$332,MATCH(data!$B22,raw_data!$F$3:$F$332,0), MATCH(data!S$3,raw_data!$A$3:$CR$3,0))</f>
        <v>0</v>
      </c>
      <c r="T22" s="20">
        <f>INDEX(raw_data!$A$3:$CR$332,MATCH(data!$B22,raw_data!$F$3:$F$332,0), MATCH(data!T$3,raw_data!$A$3:$CR$3,0))</f>
        <v>0</v>
      </c>
      <c r="U22" s="20">
        <f>INDEX(raw_data!$A$3:$CR$332,MATCH(data!$B22,raw_data!$F$3:$F$332,0), MATCH(data!U$3,raw_data!$A$3:$CR$3,0))</f>
        <v>0</v>
      </c>
      <c r="V22" s="20">
        <f>INDEX(raw_data!$A$3:$CR$332,MATCH(data!$B22,raw_data!$F$3:$F$332,0), MATCH(data!V$3,raw_data!$A$3:$CR$3,0))</f>
        <v>0</v>
      </c>
      <c r="W22" s="20">
        <v>0</v>
      </c>
      <c r="X22" s="20">
        <f>INDEX(raw_data!$A$3:$CR$332,MATCH(data!$B22,raw_data!$F$3:$F$332,0), MATCH(data!X$3,raw_data!$A$3:$CR$3,0))</f>
        <v>0</v>
      </c>
      <c r="Y22" s="20">
        <f>INDEX(raw_data!$A$3:$CR$332,MATCH(data!$B22,raw_data!$F$3:$F$332,0), MATCH(data!Y$3,raw_data!$A$3:$CR$3,0))</f>
        <v>0</v>
      </c>
      <c r="Z22" s="20">
        <f>INDEX(raw_data!$A$3:$CR$332,MATCH(data!$B22,raw_data!$F$3:$F$332,0), MATCH(data!Z$3,raw_data!$A$3:$CR$3,0))</f>
        <v>0</v>
      </c>
      <c r="AA22" s="20">
        <f>INDEX(raw_data!$A$3:$CR$332,MATCH(data!$B22,raw_data!$F$3:$F$332,0), MATCH(data!AA$3,raw_data!$A$3:$CR$3,0))</f>
        <v>0</v>
      </c>
      <c r="AB22" s="20">
        <f>INDEX(raw_data!$A$3:$CR$332,MATCH(data!$B22,raw_data!$F$3:$F$332,0), MATCH(data!AB$3,raw_data!$A$3:$CR$3,0))</f>
        <v>0</v>
      </c>
      <c r="AC22" s="20">
        <f>INDEX(raw_data!$A$3:$CR$332,MATCH(data!$B22,raw_data!$F$3:$F$332,0), MATCH(data!AC$3,raw_data!$A$3:$CR$3,0))</f>
        <v>0</v>
      </c>
      <c r="AD22" s="20">
        <f>INDEX(raw_data!$A$3:$CR$332,MATCH(data!$B22,raw_data!$F$3:$F$332,0), MATCH(data!AD$3,raw_data!$A$3:$CR$3,0))</f>
        <v>0</v>
      </c>
      <c r="AE22" s="20">
        <f>INDEX(raw_data!$A$3:$CR$332,MATCH(data!$B22,raw_data!$F$3:$F$332,0), MATCH(data!AE$3,raw_data!$A$3:$CR$3,0))</f>
        <v>0</v>
      </c>
      <c r="AF22" s="20">
        <f>INDEX(raw_data!$A$3:$CR$332,MATCH(data!$B22,raw_data!$F$3:$F$332,0), MATCH(data!AF$3,raw_data!$A$3:$CR$3,0))</f>
        <v>0</v>
      </c>
      <c r="AG22" s="20" t="str">
        <f>INDEX(raw_data!$A$3:$CR$332,MATCH(data!$B22,raw_data!$F$3:$F$332,0), MATCH(data!AG$3,raw_data!$A$3:$CR$3,0))</f>
        <v>Adam (2005); BMJ</v>
      </c>
      <c r="AH22" s="20" t="str">
        <f>INDEX(raw_data!$A$3:$CR$332,MATCH(data!$B22,raw_data!$F$3:$F$332,0), MATCH(data!AH$3,raw_data!$A$3:$CR$3,0))</f>
        <v>Community newborn care package (95%)</v>
      </c>
      <c r="AI22" s="61">
        <f t="shared" si="2"/>
        <v>4.810820102639263</v>
      </c>
      <c r="AL22" s="67"/>
    </row>
    <row r="23" spans="1:38" hidden="1">
      <c r="A23" s="20" t="str">
        <f>INDEX(raw_data!$A$3:$CR$332,MATCH(data!$B23,raw_data!$F$3:$F$332,0), MATCH(data!A$3,raw_data!$A$3:$CR$3,0))</f>
        <v>RMNCH</v>
      </c>
      <c r="B23" s="22" t="s">
        <v>216</v>
      </c>
      <c r="C23" s="20" t="str">
        <f>INDEX(raw_data!$A$3:$CR$332,MATCH(data!$B23,raw_data!$F$3:$F$332,0), MATCH(data!C$3,raw_data!$A$3:$CR$3,0))</f>
        <v>Antenatal corticosteroids for preterm labour</v>
      </c>
      <c r="D23" s="20" t="str">
        <f>INDEX(raw_data!$A$3:$CR$332,MATCH(data!$B23,raw_data!$F$3:$F$332,0), MATCH(data!D$3,raw_data!$A$3:$CR$3,0))</f>
        <v>1 year</v>
      </c>
      <c r="E23" s="61">
        <f>INDEX(raw_data!$A$3:$CR$332,MATCH(data!$B23,raw_data!$F$3:$F$332,0), MATCH(data!E$3,raw_data!$A$3:$CR$3,0))</f>
        <v>1.26</v>
      </c>
      <c r="F23" s="61">
        <f>INDEX(raw_data!$A$3:$CR$332,MATCH(data!$B23,raw_data!$F$3:$F$332,0), MATCH(data!F$3,raw_data!$A$3:$CR$3,0))</f>
        <v>55.361598645338042</v>
      </c>
      <c r="G23" s="61">
        <f t="shared" si="1"/>
        <v>0.90050909970559712</v>
      </c>
      <c r="H23" s="87">
        <f>INDEX(raw_data!$A$3:$CR$332,MATCH(data!$B23,raw_data!$F$3:$F$332,0), MATCH(data!H$3,raw_data!$A$3:$CR$3,0))</f>
        <v>20</v>
      </c>
      <c r="I23" s="87">
        <f>INDEX(raw_data!$A$3:$CR$332,MATCH(data!$B23,raw_data!$F$3:$F$332,0), MATCH(data!I$3,raw_data!$A$3:$CR$3,0))</f>
        <v>19400.887119999999</v>
      </c>
      <c r="J23" s="87">
        <f>INDEX(raw_data!$A$3:$CR$332,MATCH(data!$B23,raw_data!$F$3:$F$332,0), MATCH(data!J$3,raw_data!$A$3:$CR$3,0))</f>
        <v>97004.435599999997</v>
      </c>
      <c r="K23" s="61">
        <f>INDEX(raw_data!$A$3:$CR$332,MATCH(data!$B23,raw_data!$F$3:$F$332,0), MATCH(data!K$3,raw_data!$A$3:$CR$3,0))</f>
        <v>3.3907108850898076</v>
      </c>
      <c r="L23" s="20">
        <f>INDEX(raw_data!$A$3:$CR$332,MATCH(data!$B23,raw_data!$F$3:$F$332,0), MATCH(data!L$3,raw_data!$A$3:$CR$3,0))</f>
        <v>0.1</v>
      </c>
      <c r="M23" s="20">
        <f>INDEX(raw_data!$A$3:$CR$332,MATCH(data!$B23,raw_data!$F$3:$F$332,0), MATCH(data!M$3,raw_data!$A$3:$CR$3,0))</f>
        <v>0</v>
      </c>
      <c r="N23" s="20">
        <f>INDEX(raw_data!$A$3:$CR$332,MATCH(data!$B23,raw_data!$F$3:$F$332,0), MATCH(data!N$3,raw_data!$A$3:$CR$3,0))</f>
        <v>0</v>
      </c>
      <c r="O23" s="20">
        <f>INDEX(raw_data!$A$3:$CR$332,MATCH(data!$B23,raw_data!$F$3:$F$332,0), MATCH(data!O$3,raw_data!$A$3:$CR$3,0))</f>
        <v>0</v>
      </c>
      <c r="P23" s="20">
        <f>INDEX(raw_data!$A$3:$CR$332,MATCH(data!$B23,raw_data!$F$3:$F$332,0), MATCH(data!P$3,raw_data!$A$3:$CR$3,0))</f>
        <v>1.2</v>
      </c>
      <c r="Q23" s="20">
        <f>INDEX(raw_data!$A$3:$CR$332,MATCH(data!$B23,raw_data!$F$3:$F$332,0), MATCH(data!Q$3,raw_data!$A$3:$CR$3,0))</f>
        <v>0</v>
      </c>
      <c r="R23" s="20">
        <f>INDEX(raw_data!$A$3:$CR$332,MATCH(data!$B23,raw_data!$F$3:$F$332,0), MATCH(data!R$3,raw_data!$A$3:$CR$3,0))</f>
        <v>0</v>
      </c>
      <c r="S23" s="20">
        <f>INDEX(raw_data!$A$3:$CR$332,MATCH(data!$B23,raw_data!$F$3:$F$332,0), MATCH(data!S$3,raw_data!$A$3:$CR$3,0))</f>
        <v>0</v>
      </c>
      <c r="T23" s="20">
        <f>INDEX(raw_data!$A$3:$CR$332,MATCH(data!$B23,raw_data!$F$3:$F$332,0), MATCH(data!T$3,raw_data!$A$3:$CR$3,0))</f>
        <v>0</v>
      </c>
      <c r="U23" s="20">
        <f>INDEX(raw_data!$A$3:$CR$332,MATCH(data!$B23,raw_data!$F$3:$F$332,0), MATCH(data!U$3,raw_data!$A$3:$CR$3,0))</f>
        <v>0</v>
      </c>
      <c r="V23" s="20">
        <f>INDEX(raw_data!$A$3:$CR$332,MATCH(data!$B23,raw_data!$F$3:$F$332,0), MATCH(data!V$3,raw_data!$A$3:$CR$3,0))</f>
        <v>0</v>
      </c>
      <c r="W23" s="20">
        <v>0</v>
      </c>
      <c r="X23" s="20">
        <f>INDEX(raw_data!$A$3:$CR$332,MATCH(data!$B23,raw_data!$F$3:$F$332,0), MATCH(data!X$3,raw_data!$A$3:$CR$3,0))</f>
        <v>0</v>
      </c>
      <c r="Y23" s="20">
        <f>INDEX(raw_data!$A$3:$CR$332,MATCH(data!$B23,raw_data!$F$3:$F$332,0), MATCH(data!Y$3,raw_data!$A$3:$CR$3,0))</f>
        <v>0</v>
      </c>
      <c r="Z23" s="20">
        <f>INDEX(raw_data!$A$3:$CR$332,MATCH(data!$B23,raw_data!$F$3:$F$332,0), MATCH(data!Z$3,raw_data!$A$3:$CR$3,0))</f>
        <v>0</v>
      </c>
      <c r="AA23" s="20">
        <f>INDEX(raw_data!$A$3:$CR$332,MATCH(data!$B23,raw_data!$F$3:$F$332,0), MATCH(data!AA$3,raw_data!$A$3:$CR$3,0))</f>
        <v>0</v>
      </c>
      <c r="AB23" s="20">
        <f>INDEX(raw_data!$A$3:$CR$332,MATCH(data!$B23,raw_data!$F$3:$F$332,0), MATCH(data!AB$3,raw_data!$A$3:$CR$3,0))</f>
        <v>0</v>
      </c>
      <c r="AC23" s="20">
        <f>INDEX(raw_data!$A$3:$CR$332,MATCH(data!$B23,raw_data!$F$3:$F$332,0), MATCH(data!AC$3,raw_data!$A$3:$CR$3,0))</f>
        <v>0</v>
      </c>
      <c r="AD23" s="20">
        <f>INDEX(raw_data!$A$3:$CR$332,MATCH(data!$B23,raw_data!$F$3:$F$332,0), MATCH(data!AD$3,raw_data!$A$3:$CR$3,0))</f>
        <v>0</v>
      </c>
      <c r="AE23" s="20">
        <f>INDEX(raw_data!$A$3:$CR$332,MATCH(data!$B23,raw_data!$F$3:$F$332,0), MATCH(data!AE$3,raw_data!$A$3:$CR$3,0))</f>
        <v>0</v>
      </c>
      <c r="AF23" s="20">
        <f>INDEX(raw_data!$A$3:$CR$332,MATCH(data!$B23,raw_data!$F$3:$F$332,0), MATCH(data!AF$3,raw_data!$A$3:$CR$3,0))</f>
        <v>0</v>
      </c>
      <c r="AG23" s="20" t="str">
        <f>INDEX(raw_data!$A$3:$CR$332,MATCH(data!$B23,raw_data!$F$3:$F$332,0), MATCH(data!AG$3,raw_data!$A$3:$CR$3,0))</f>
        <v>Darmstadt et al, 2005; Lancet</v>
      </c>
      <c r="AH23" s="20" t="str">
        <f>INDEX(raw_data!$A$3:$CR$332,MATCH(data!$B23,raw_data!$F$3:$F$332,0), MATCH(data!AH$3,raw_data!$A$3:$CR$3,0))</f>
        <v>Corticosteroids (50% coverage)</v>
      </c>
      <c r="AI23" s="61">
        <f t="shared" si="2"/>
        <v>43.937776702649238</v>
      </c>
      <c r="AL23" s="67"/>
    </row>
    <row r="24" spans="1:38" hidden="1">
      <c r="A24" s="20" t="str">
        <f>INDEX(raw_data!$A$3:$CR$332,MATCH(data!$B24,raw_data!$F$3:$F$332,0), MATCH(data!A$3,raw_data!$A$3:$CR$3,0))</f>
        <v>RMNCH</v>
      </c>
      <c r="B24" s="22" t="s">
        <v>219</v>
      </c>
      <c r="C24" s="20" t="str">
        <f>INDEX(raw_data!$A$3:$CR$332,MATCH(data!$B24,raw_data!$F$3:$F$332,0), MATCH(data!C$3,raw_data!$A$3:$CR$3,0))</f>
        <v>Antibiotics for pPRoM</v>
      </c>
      <c r="D24" s="20" t="str">
        <f>INDEX(raw_data!$A$3:$CR$332,MATCH(data!$B24,raw_data!$F$3:$F$332,0), MATCH(data!D$3,raw_data!$A$3:$CR$3,0))</f>
        <v>1 year</v>
      </c>
      <c r="E24" s="61">
        <f>INDEX(raw_data!$A$3:$CR$332,MATCH(data!$B24,raw_data!$F$3:$F$332,0), MATCH(data!E$3,raw_data!$A$3:$CR$3,0))</f>
        <v>0.79</v>
      </c>
      <c r="F24" s="61">
        <f>INDEX(raw_data!$A$3:$CR$332,MATCH(data!$B24,raw_data!$F$3:$F$332,0), MATCH(data!F$3,raw_data!$A$3:$CR$3,0))</f>
        <v>55.289979500906817</v>
      </c>
      <c r="G24" s="61">
        <f t="shared" si="1"/>
        <v>0.43097415908502068</v>
      </c>
      <c r="H24" s="87">
        <f>INDEX(raw_data!$A$3:$CR$332,MATCH(data!$B24,raw_data!$F$3:$F$332,0), MATCH(data!H$3,raw_data!$A$3:$CR$3,0))</f>
        <v>55.021590000000003</v>
      </c>
      <c r="I24" s="87">
        <f>INDEX(raw_data!$A$3:$CR$332,MATCH(data!$B24,raw_data!$F$3:$F$332,0), MATCH(data!I$3,raw_data!$A$3:$CR$3,0))</f>
        <v>49815.192889999998</v>
      </c>
      <c r="J24" s="87">
        <f>INDEX(raw_data!$A$3:$CR$332,MATCH(data!$B24,raw_data!$F$3:$F$332,0), MATCH(data!J$3,raw_data!$A$3:$CR$3,0))</f>
        <v>90537.53788285653</v>
      </c>
      <c r="K24" s="61">
        <f>INDEX(raw_data!$A$3:$CR$332,MATCH(data!$B24,raw_data!$F$3:$F$332,0), MATCH(data!K$3,raw_data!$A$3:$CR$3,0))</f>
        <v>0.89355204501190211</v>
      </c>
      <c r="L24" s="20">
        <f>INDEX(raw_data!$A$3:$CR$332,MATCH(data!$B24,raw_data!$F$3:$F$332,0), MATCH(data!L$3,raw_data!$A$3:$CR$3,0))</f>
        <v>0.3</v>
      </c>
      <c r="M24" s="20">
        <f>INDEX(raw_data!$A$3:$CR$332,MATCH(data!$B24,raw_data!$F$3:$F$332,0), MATCH(data!M$3,raw_data!$A$3:$CR$3,0))</f>
        <v>0</v>
      </c>
      <c r="N24" s="20">
        <f>INDEX(raw_data!$A$3:$CR$332,MATCH(data!$B24,raw_data!$F$3:$F$332,0), MATCH(data!N$3,raw_data!$A$3:$CR$3,0))</f>
        <v>0</v>
      </c>
      <c r="O24" s="20">
        <f>INDEX(raw_data!$A$3:$CR$332,MATCH(data!$B24,raw_data!$F$3:$F$332,0), MATCH(data!O$3,raw_data!$A$3:$CR$3,0))</f>
        <v>0</v>
      </c>
      <c r="P24" s="20">
        <f>INDEX(raw_data!$A$3:$CR$332,MATCH(data!$B24,raw_data!$F$3:$F$332,0), MATCH(data!P$3,raw_data!$A$3:$CR$3,0))</f>
        <v>1.2</v>
      </c>
      <c r="Q24" s="20">
        <f>INDEX(raw_data!$A$3:$CR$332,MATCH(data!$B24,raw_data!$F$3:$F$332,0), MATCH(data!Q$3,raw_data!$A$3:$CR$3,0))</f>
        <v>0</v>
      </c>
      <c r="R24" s="20">
        <f>INDEX(raw_data!$A$3:$CR$332,MATCH(data!$B24,raw_data!$F$3:$F$332,0), MATCH(data!R$3,raw_data!$A$3:$CR$3,0))</f>
        <v>0</v>
      </c>
      <c r="S24" s="20">
        <f>INDEX(raw_data!$A$3:$CR$332,MATCH(data!$B24,raw_data!$F$3:$F$332,0), MATCH(data!S$3,raw_data!$A$3:$CR$3,0))</f>
        <v>1.6</v>
      </c>
      <c r="T24" s="20">
        <f>INDEX(raw_data!$A$3:$CR$332,MATCH(data!$B24,raw_data!$F$3:$F$332,0), MATCH(data!T$3,raw_data!$A$3:$CR$3,0))</f>
        <v>0</v>
      </c>
      <c r="U24" s="20">
        <f>INDEX(raw_data!$A$3:$CR$332,MATCH(data!$B24,raw_data!$F$3:$F$332,0), MATCH(data!U$3,raw_data!$A$3:$CR$3,0))</f>
        <v>0</v>
      </c>
      <c r="V24" s="20">
        <f>INDEX(raw_data!$A$3:$CR$332,MATCH(data!$B24,raw_data!$F$3:$F$332,0), MATCH(data!V$3,raw_data!$A$3:$CR$3,0))</f>
        <v>0</v>
      </c>
      <c r="W24" s="20">
        <v>0</v>
      </c>
      <c r="X24" s="20">
        <f>INDEX(raw_data!$A$3:$CR$332,MATCH(data!$B24,raw_data!$F$3:$F$332,0), MATCH(data!X$3,raw_data!$A$3:$CR$3,0))</f>
        <v>0</v>
      </c>
      <c r="Y24" s="20">
        <f>INDEX(raw_data!$A$3:$CR$332,MATCH(data!$B24,raw_data!$F$3:$F$332,0), MATCH(data!Y$3,raw_data!$A$3:$CR$3,0))</f>
        <v>0</v>
      </c>
      <c r="Z24" s="20">
        <f>INDEX(raw_data!$A$3:$CR$332,MATCH(data!$B24,raw_data!$F$3:$F$332,0), MATCH(data!Z$3,raw_data!$A$3:$CR$3,0))</f>
        <v>0</v>
      </c>
      <c r="AA24" s="20">
        <f>INDEX(raw_data!$A$3:$CR$332,MATCH(data!$B24,raw_data!$F$3:$F$332,0), MATCH(data!AA$3,raw_data!$A$3:$CR$3,0))</f>
        <v>0</v>
      </c>
      <c r="AB24" s="20">
        <f>INDEX(raw_data!$A$3:$CR$332,MATCH(data!$B24,raw_data!$F$3:$F$332,0), MATCH(data!AB$3,raw_data!$A$3:$CR$3,0))</f>
        <v>0</v>
      </c>
      <c r="AC24" s="20">
        <f>INDEX(raw_data!$A$3:$CR$332,MATCH(data!$B24,raw_data!$F$3:$F$332,0), MATCH(data!AC$3,raw_data!$A$3:$CR$3,0))</f>
        <v>0</v>
      </c>
      <c r="AD24" s="20">
        <f>INDEX(raw_data!$A$3:$CR$332,MATCH(data!$B24,raw_data!$F$3:$F$332,0), MATCH(data!AD$3,raw_data!$A$3:$CR$3,0))</f>
        <v>0</v>
      </c>
      <c r="AE24" s="20">
        <f>INDEX(raw_data!$A$3:$CR$332,MATCH(data!$B24,raw_data!$F$3:$F$332,0), MATCH(data!AE$3,raw_data!$A$3:$CR$3,0))</f>
        <v>0</v>
      </c>
      <c r="AF24" s="20">
        <f>INDEX(raw_data!$A$3:$CR$332,MATCH(data!$B24,raw_data!$F$3:$F$332,0), MATCH(data!AF$3,raw_data!$A$3:$CR$3,0))</f>
        <v>0</v>
      </c>
      <c r="AG24" s="20" t="str">
        <f>INDEX(raw_data!$A$3:$CR$332,MATCH(data!$B24,raw_data!$F$3:$F$332,0), MATCH(data!AG$3,raw_data!$A$3:$CR$3,0))</f>
        <v>Darmstadt et al, 2005; Lancet</v>
      </c>
      <c r="AH24" s="20" t="str">
        <f>INDEX(raw_data!$A$3:$CR$332,MATCH(data!$B24,raw_data!$F$3:$F$332,0), MATCH(data!AH$3,raw_data!$A$3:$CR$3,0))</f>
        <v>Antibiotics for pPROM (95%)</v>
      </c>
      <c r="AI24" s="61">
        <f t="shared" si="2"/>
        <v>69.987315823932676</v>
      </c>
      <c r="AL24" s="67"/>
    </row>
    <row r="25" spans="1:38" hidden="1">
      <c r="A25" s="20" t="str">
        <f>INDEX(raw_data!$A$3:$CR$332,MATCH(data!$B25,raw_data!$F$3:$F$332,0), MATCH(data!A$3,raw_data!$A$3:$CR$3,0))</f>
        <v>RMNCH</v>
      </c>
      <c r="B25" s="22" t="s">
        <v>221</v>
      </c>
      <c r="C25" s="20" t="str">
        <f>INDEX(raw_data!$A$3:$CR$332,MATCH(data!$B25,raw_data!$F$3:$F$332,0), MATCH(data!C$3,raw_data!$A$3:$CR$3,0))</f>
        <v>Induction of labour (beyond 41 weeks)</v>
      </c>
      <c r="D25" s="20" t="str">
        <f>INDEX(raw_data!$A$3:$CR$332,MATCH(data!$B25,raw_data!$F$3:$F$332,0), MATCH(data!D$3,raw_data!$A$3:$CR$3,0))</f>
        <v>1 year</v>
      </c>
      <c r="E25" s="61">
        <f>INDEX(raw_data!$A$3:$CR$332,MATCH(data!$B25,raw_data!$F$3:$F$332,0), MATCH(data!E$3,raw_data!$A$3:$CR$3,0))</f>
        <v>7.31</v>
      </c>
      <c r="F25" s="61">
        <f>INDEX(raw_data!$A$3:$CR$332,MATCH(data!$B25,raw_data!$F$3:$F$332,0), MATCH(data!F$3,raw_data!$A$3:$CR$3,0))</f>
        <v>22.487009182987745</v>
      </c>
      <c r="G25" s="61">
        <f t="shared" si="1"/>
        <v>7.1639804598507286</v>
      </c>
      <c r="H25" s="87">
        <f>INDEX(raw_data!$A$3:$CR$332,MATCH(data!$B25,raw_data!$F$3:$F$332,0), MATCH(data!H$3,raw_data!$A$3:$CR$3,0))</f>
        <v>44.017270000000003</v>
      </c>
      <c r="I25" s="87">
        <f>INDEX(raw_data!$A$3:$CR$332,MATCH(data!$B25,raw_data!$F$3:$F$332,0), MATCH(data!I$3,raw_data!$A$3:$CR$3,0))</f>
        <v>42698.704319999997</v>
      </c>
      <c r="J25" s="87">
        <f>INDEX(raw_data!$A$3:$CR$332,MATCH(data!$B25,raw_data!$F$3:$F$332,0), MATCH(data!J$3,raw_data!$A$3:$CR$3,0))</f>
        <v>97004.435577217751</v>
      </c>
      <c r="K25" s="61">
        <f>INDEX(raw_data!$A$3:$CR$332,MATCH(data!$B25,raw_data!$F$3:$F$332,0), MATCH(data!K$3,raw_data!$A$3:$CR$3,0))</f>
        <v>3.4904376758277426E-3</v>
      </c>
      <c r="L25" s="20">
        <f>INDEX(raw_data!$A$3:$CR$332,MATCH(data!$B25,raw_data!$F$3:$F$332,0), MATCH(data!L$3,raw_data!$A$3:$CR$3,0))</f>
        <v>24</v>
      </c>
      <c r="M25" s="20">
        <f>INDEX(raw_data!$A$3:$CR$332,MATCH(data!$B25,raw_data!$F$3:$F$332,0), MATCH(data!M$3,raw_data!$A$3:$CR$3,0))</f>
        <v>0</v>
      </c>
      <c r="N25" s="20">
        <f>INDEX(raw_data!$A$3:$CR$332,MATCH(data!$B25,raw_data!$F$3:$F$332,0), MATCH(data!N$3,raw_data!$A$3:$CR$3,0))</f>
        <v>0</v>
      </c>
      <c r="O25" s="20">
        <f>INDEX(raw_data!$A$3:$CR$332,MATCH(data!$B25,raw_data!$F$3:$F$332,0), MATCH(data!O$3,raw_data!$A$3:$CR$3,0))</f>
        <v>0.4</v>
      </c>
      <c r="P25" s="20">
        <f>INDEX(raw_data!$A$3:$CR$332,MATCH(data!$B25,raw_data!$F$3:$F$332,0), MATCH(data!P$3,raw_data!$A$3:$CR$3,0))</f>
        <v>96</v>
      </c>
      <c r="Q25" s="20">
        <f>INDEX(raw_data!$A$3:$CR$332,MATCH(data!$B25,raw_data!$F$3:$F$332,0), MATCH(data!Q$3,raw_data!$A$3:$CR$3,0))</f>
        <v>0</v>
      </c>
      <c r="R25" s="20">
        <f>INDEX(raw_data!$A$3:$CR$332,MATCH(data!$B25,raw_data!$F$3:$F$332,0), MATCH(data!R$3,raw_data!$A$3:$CR$3,0))</f>
        <v>0</v>
      </c>
      <c r="S25" s="20">
        <f>INDEX(raw_data!$A$3:$CR$332,MATCH(data!$B25,raw_data!$F$3:$F$332,0), MATCH(data!S$3,raw_data!$A$3:$CR$3,0))</f>
        <v>0.06</v>
      </c>
      <c r="T25" s="20">
        <f>INDEX(raw_data!$A$3:$CR$332,MATCH(data!$B25,raw_data!$F$3:$F$332,0), MATCH(data!T$3,raw_data!$A$3:$CR$3,0))</f>
        <v>0</v>
      </c>
      <c r="U25" s="20">
        <f>INDEX(raw_data!$A$3:$CR$332,MATCH(data!$B25,raw_data!$F$3:$F$332,0), MATCH(data!U$3,raw_data!$A$3:$CR$3,0))</f>
        <v>0</v>
      </c>
      <c r="V25" s="20">
        <f>INDEX(raw_data!$A$3:$CR$332,MATCH(data!$B25,raw_data!$F$3:$F$332,0), MATCH(data!V$3,raw_data!$A$3:$CR$3,0))</f>
        <v>1.8</v>
      </c>
      <c r="W25" s="20">
        <v>0</v>
      </c>
      <c r="X25" s="20">
        <f>INDEX(raw_data!$A$3:$CR$332,MATCH(data!$B25,raw_data!$F$3:$F$332,0), MATCH(data!X$3,raw_data!$A$3:$CR$3,0))</f>
        <v>0</v>
      </c>
      <c r="Y25" s="20">
        <f>INDEX(raw_data!$A$3:$CR$332,MATCH(data!$B25,raw_data!$F$3:$F$332,0), MATCH(data!Y$3,raw_data!$A$3:$CR$3,0))</f>
        <v>0</v>
      </c>
      <c r="Z25" s="20">
        <f>INDEX(raw_data!$A$3:$CR$332,MATCH(data!$B25,raw_data!$F$3:$F$332,0), MATCH(data!Z$3,raw_data!$A$3:$CR$3,0))</f>
        <v>0</v>
      </c>
      <c r="AA25" s="20">
        <f>INDEX(raw_data!$A$3:$CR$332,MATCH(data!$B25,raw_data!$F$3:$F$332,0), MATCH(data!AA$3,raw_data!$A$3:$CR$3,0))</f>
        <v>0</v>
      </c>
      <c r="AB25" s="20">
        <f>INDEX(raw_data!$A$3:$CR$332,MATCH(data!$B25,raw_data!$F$3:$F$332,0), MATCH(data!AB$3,raw_data!$A$3:$CR$3,0))</f>
        <v>0</v>
      </c>
      <c r="AC25" s="20">
        <f>INDEX(raw_data!$A$3:$CR$332,MATCH(data!$B25,raw_data!$F$3:$F$332,0), MATCH(data!AC$3,raw_data!$A$3:$CR$3,0))</f>
        <v>0</v>
      </c>
      <c r="AD25" s="20">
        <f>INDEX(raw_data!$A$3:$CR$332,MATCH(data!$B25,raw_data!$F$3:$F$332,0), MATCH(data!AD$3,raw_data!$A$3:$CR$3,0))</f>
        <v>0</v>
      </c>
      <c r="AE25" s="20">
        <f>INDEX(raw_data!$A$3:$CR$332,MATCH(data!$B25,raw_data!$F$3:$F$332,0), MATCH(data!AE$3,raw_data!$A$3:$CR$3,0))</f>
        <v>0</v>
      </c>
      <c r="AF25" s="20">
        <f>INDEX(raw_data!$A$3:$CR$332,MATCH(data!$B25,raw_data!$F$3:$F$332,0), MATCH(data!AF$3,raw_data!$A$3:$CR$3,0))</f>
        <v>0</v>
      </c>
      <c r="AG25" s="20" t="str">
        <f>INDEX(raw_data!$A$3:$CR$332,MATCH(data!$B25,raw_data!$F$3:$F$332,0), MATCH(data!AG$3,raw_data!$A$3:$CR$3,0))</f>
        <v>WHO-CHOICE</v>
      </c>
      <c r="AH25" s="20" t="str">
        <f>INDEX(raw_data!$A$3:$CR$332,MATCH(data!$B25,raw_data!$F$3:$F$332,0), MATCH(data!AH$3,raw_data!$A$3:$CR$3,0))</f>
        <v/>
      </c>
      <c r="AI25" s="61">
        <f t="shared" si="2"/>
        <v>3.0761982466467503</v>
      </c>
      <c r="AL25" s="67"/>
    </row>
    <row r="26" spans="1:38" hidden="1">
      <c r="A26" s="20" t="str">
        <f>INDEX(raw_data!$A$3:$CR$332,MATCH(data!$B26,raw_data!$F$3:$F$332,0), MATCH(data!A$3,raw_data!$A$3:$CR$3,0))</f>
        <v>RMNCH</v>
      </c>
      <c r="B26" s="22" t="s">
        <v>224</v>
      </c>
      <c r="C26" s="20" t="str">
        <f>INDEX(raw_data!$A$3:$CR$332,MATCH(data!$B26,raw_data!$F$3:$F$332,0), MATCH(data!C$3,raw_data!$A$3:$CR$3,0))</f>
        <v>Maternal Sepsis case management</v>
      </c>
      <c r="D26" s="20" t="str">
        <f>INDEX(raw_data!$A$3:$CR$332,MATCH(data!$B26,raw_data!$F$3:$F$332,0), MATCH(data!D$3,raw_data!$A$3:$CR$3,0))</f>
        <v>1 year</v>
      </c>
      <c r="E26" s="61">
        <f>INDEX(raw_data!$A$3:$CR$332,MATCH(data!$B26,raw_data!$F$3:$F$332,0), MATCH(data!E$3,raw_data!$A$3:$CR$3,0))</f>
        <v>2.4229145526700635E-2</v>
      </c>
      <c r="F26" s="61">
        <f>INDEX(raw_data!$A$3:$CR$332,MATCH(data!$B26,raw_data!$F$3:$F$332,0), MATCH(data!F$3,raw_data!$A$3:$CR$3,0))</f>
        <v>1.6685294931942085</v>
      </c>
      <c r="G26" s="61">
        <f t="shared" si="1"/>
        <v>1.3394538428036944E-2</v>
      </c>
      <c r="H26" s="87">
        <f>INDEX(raw_data!$A$3:$CR$332,MATCH(data!$B26,raw_data!$F$3:$F$332,0), MATCH(data!H$3,raw_data!$A$3:$CR$3,0))</f>
        <v>70</v>
      </c>
      <c r="I26" s="87">
        <f>INDEX(raw_data!$A$3:$CR$332,MATCH(data!$B26,raw_data!$F$3:$F$332,0), MATCH(data!I$3,raw_data!$A$3:$CR$3,0))</f>
        <v>1358062.0981399999</v>
      </c>
      <c r="J26" s="87">
        <f>INDEX(raw_data!$A$3:$CR$332,MATCH(data!$B26,raw_data!$F$3:$F$332,0), MATCH(data!J$3,raw_data!$A$3:$CR$3,0))</f>
        <v>1940088.7116285714</v>
      </c>
      <c r="K26" s="61">
        <f>INDEX(raw_data!$A$3:$CR$332,MATCH(data!$B26,raw_data!$F$3:$F$332,0), MATCH(data!K$3,raw_data!$A$3:$CR$3,0))</f>
        <v>41.072129720298634</v>
      </c>
      <c r="L26" s="20">
        <f>INDEX(raw_data!$A$3:$CR$332,MATCH(data!$B26,raw_data!$F$3:$F$332,0), MATCH(data!L$3,raw_data!$A$3:$CR$3,0))</f>
        <v>20</v>
      </c>
      <c r="M26" s="20">
        <f>INDEX(raw_data!$A$3:$CR$332,MATCH(data!$B26,raw_data!$F$3:$F$332,0), MATCH(data!M$3,raw_data!$A$3:$CR$3,0))</f>
        <v>1</v>
      </c>
      <c r="N26" s="20">
        <f>INDEX(raw_data!$A$3:$CR$332,MATCH(data!$B26,raw_data!$F$3:$F$332,0), MATCH(data!N$3,raw_data!$A$3:$CR$3,0))</f>
        <v>0</v>
      </c>
      <c r="O26" s="20">
        <f>INDEX(raw_data!$A$3:$CR$332,MATCH(data!$B26,raw_data!$F$3:$F$332,0), MATCH(data!O$3,raw_data!$A$3:$CR$3,0))</f>
        <v>4</v>
      </c>
      <c r="P26" s="20">
        <f>INDEX(raw_data!$A$3:$CR$332,MATCH(data!$B26,raw_data!$F$3:$F$332,0), MATCH(data!P$3,raw_data!$A$3:$CR$3,0))</f>
        <v>24</v>
      </c>
      <c r="Q26" s="20">
        <f>INDEX(raw_data!$A$3:$CR$332,MATCH(data!$B26,raw_data!$F$3:$F$332,0), MATCH(data!Q$3,raw_data!$A$3:$CR$3,0))</f>
        <v>0.3</v>
      </c>
      <c r="R26" s="20">
        <f>INDEX(raw_data!$A$3:$CR$332,MATCH(data!$B26,raw_data!$F$3:$F$332,0), MATCH(data!R$3,raw_data!$A$3:$CR$3,0))</f>
        <v>0</v>
      </c>
      <c r="S26" s="20">
        <f>INDEX(raw_data!$A$3:$CR$332,MATCH(data!$B26,raw_data!$F$3:$F$332,0), MATCH(data!S$3,raw_data!$A$3:$CR$3,0))</f>
        <v>1.6</v>
      </c>
      <c r="T26" s="20">
        <f>INDEX(raw_data!$A$3:$CR$332,MATCH(data!$B26,raw_data!$F$3:$F$332,0), MATCH(data!T$3,raw_data!$A$3:$CR$3,0))</f>
        <v>0</v>
      </c>
      <c r="U26" s="20">
        <f>INDEX(raw_data!$A$3:$CR$332,MATCH(data!$B26,raw_data!$F$3:$F$332,0), MATCH(data!U$3,raw_data!$A$3:$CR$3,0))</f>
        <v>3</v>
      </c>
      <c r="V26" s="20">
        <f>INDEX(raw_data!$A$3:$CR$332,MATCH(data!$B26,raw_data!$F$3:$F$332,0), MATCH(data!V$3,raw_data!$A$3:$CR$3,0))</f>
        <v>0</v>
      </c>
      <c r="W26" s="20">
        <v>0</v>
      </c>
      <c r="X26" s="20">
        <f>INDEX(raw_data!$A$3:$CR$332,MATCH(data!$B26,raw_data!$F$3:$F$332,0), MATCH(data!X$3,raw_data!$A$3:$CR$3,0))</f>
        <v>0</v>
      </c>
      <c r="Y26" s="20">
        <f>INDEX(raw_data!$A$3:$CR$332,MATCH(data!$B26,raw_data!$F$3:$F$332,0), MATCH(data!Y$3,raw_data!$A$3:$CR$3,0))</f>
        <v>0</v>
      </c>
      <c r="Z26" s="20">
        <f>INDEX(raw_data!$A$3:$CR$332,MATCH(data!$B26,raw_data!$F$3:$F$332,0), MATCH(data!Z$3,raw_data!$A$3:$CR$3,0))</f>
        <v>0</v>
      </c>
      <c r="AA26" s="20">
        <f>INDEX(raw_data!$A$3:$CR$332,MATCH(data!$B26,raw_data!$F$3:$F$332,0), MATCH(data!AA$3,raw_data!$A$3:$CR$3,0))</f>
        <v>0</v>
      </c>
      <c r="AB26" s="20">
        <f>INDEX(raw_data!$A$3:$CR$332,MATCH(data!$B26,raw_data!$F$3:$F$332,0), MATCH(data!AB$3,raw_data!$A$3:$CR$3,0))</f>
        <v>0</v>
      </c>
      <c r="AC26" s="20">
        <f>INDEX(raw_data!$A$3:$CR$332,MATCH(data!$B26,raw_data!$F$3:$F$332,0), MATCH(data!AC$3,raw_data!$A$3:$CR$3,0))</f>
        <v>0</v>
      </c>
      <c r="AD26" s="20">
        <f>INDEX(raw_data!$A$3:$CR$332,MATCH(data!$B26,raw_data!$F$3:$F$332,0), MATCH(data!AD$3,raw_data!$A$3:$CR$3,0))</f>
        <v>0</v>
      </c>
      <c r="AE26" s="20">
        <f>INDEX(raw_data!$A$3:$CR$332,MATCH(data!$B26,raw_data!$F$3:$F$332,0), MATCH(data!AE$3,raw_data!$A$3:$CR$3,0))</f>
        <v>0</v>
      </c>
      <c r="AF26" s="20">
        <f>INDEX(raw_data!$A$3:$CR$332,MATCH(data!$B26,raw_data!$F$3:$F$332,0), MATCH(data!AF$3,raw_data!$A$3:$CR$3,0))</f>
        <v>0</v>
      </c>
      <c r="AG26" s="20" t="str">
        <f>INDEX(raw_data!$A$3:$CR$332,MATCH(data!$B26,raw_data!$F$3:$F$332,0), MATCH(data!AG$3,raw_data!$A$3:$CR$3,0))</f>
        <v>Adam (2005); BMJ</v>
      </c>
      <c r="AH26" s="20" t="str">
        <f>INDEX(raw_data!$A$3:$CR$332,MATCH(data!$B26,raw_data!$F$3:$F$332,0), MATCH(data!AH$3,raw_data!$A$3:$CR$3,0))</f>
        <v>Management of maternal sepsis (95%)</v>
      </c>
      <c r="AI26" s="61">
        <f t="shared" si="2"/>
        <v>68.864561953102353</v>
      </c>
      <c r="AL26" s="67"/>
    </row>
    <row r="27" spans="1:38" hidden="1">
      <c r="A27" s="20" t="str">
        <f>INDEX(raw_data!$A$3:$CR$332,MATCH(data!$B27,raw_data!$F$3:$F$332,0), MATCH(data!A$3,raw_data!$A$3:$CR$3,0))</f>
        <v>RMNCH</v>
      </c>
      <c r="B27" s="22" t="s">
        <v>227</v>
      </c>
      <c r="C27" s="20" t="str">
        <f>INDEX(raw_data!$A$3:$CR$332,MATCH(data!$B27,raw_data!$F$3:$F$332,0), MATCH(data!C$3,raw_data!$A$3:$CR$3,0))</f>
        <v>Newborn sepsis - Full supportive care</v>
      </c>
      <c r="D27" s="20" t="str">
        <f>INDEX(raw_data!$A$3:$CR$332,MATCH(data!$B27,raw_data!$F$3:$F$332,0), MATCH(data!D$3,raw_data!$A$3:$CR$3,0))</f>
        <v>1 year</v>
      </c>
      <c r="E27" s="61">
        <f>INDEX(raw_data!$A$3:$CR$332,MATCH(data!$B27,raw_data!$F$3:$F$332,0), MATCH(data!E$3,raw_data!$A$3:$CR$3,0))</f>
        <v>7.4215595462610653E-2</v>
      </c>
      <c r="F27" s="61">
        <f>INDEX(raw_data!$A$3:$CR$332,MATCH(data!$B27,raw_data!$F$3:$F$332,0), MATCH(data!F$3,raw_data!$A$3:$CR$3,0))</f>
        <v>2.7257730515313776</v>
      </c>
      <c r="G27" s="61">
        <f t="shared" si="1"/>
        <v>5.6515770452666647E-2</v>
      </c>
      <c r="H27" s="87">
        <f>INDEX(raw_data!$A$3:$CR$332,MATCH(data!$B27,raw_data!$F$3:$F$332,0), MATCH(data!H$3,raw_data!$A$3:$CR$3,0))</f>
        <v>70</v>
      </c>
      <c r="I27" s="87">
        <f>INDEX(raw_data!$A$3:$CR$332,MATCH(data!$B27,raw_data!$F$3:$F$332,0), MATCH(data!I$3,raw_data!$A$3:$CR$3,0))</f>
        <v>1330098.50578</v>
      </c>
      <c r="J27" s="87">
        <f>INDEX(raw_data!$A$3:$CR$332,MATCH(data!$B27,raw_data!$F$3:$F$332,0), MATCH(data!J$3,raw_data!$A$3:$CR$3,0))</f>
        <v>1900140.7225428573</v>
      </c>
      <c r="K27" s="61">
        <f>INDEX(raw_data!$A$3:$CR$332,MATCH(data!$B27,raw_data!$F$3:$F$332,0), MATCH(data!K$3,raw_data!$A$3:$CR$3,0))</f>
        <v>1.9586341700930532</v>
      </c>
      <c r="L27" s="20">
        <f>INDEX(raw_data!$A$3:$CR$332,MATCH(data!$B27,raw_data!$F$3:$F$332,0), MATCH(data!L$3,raw_data!$A$3:$CR$3,0))</f>
        <v>20</v>
      </c>
      <c r="M27" s="20">
        <f>INDEX(raw_data!$A$3:$CR$332,MATCH(data!$B27,raw_data!$F$3:$F$332,0), MATCH(data!M$3,raw_data!$A$3:$CR$3,0))</f>
        <v>1</v>
      </c>
      <c r="N27" s="20">
        <f>INDEX(raw_data!$A$3:$CR$332,MATCH(data!$B27,raw_data!$F$3:$F$332,0), MATCH(data!N$3,raw_data!$A$3:$CR$3,0))</f>
        <v>0</v>
      </c>
      <c r="O27" s="20">
        <f>INDEX(raw_data!$A$3:$CR$332,MATCH(data!$B27,raw_data!$F$3:$F$332,0), MATCH(data!O$3,raw_data!$A$3:$CR$3,0))</f>
        <v>4</v>
      </c>
      <c r="P27" s="20">
        <f>INDEX(raw_data!$A$3:$CR$332,MATCH(data!$B27,raw_data!$F$3:$F$332,0), MATCH(data!P$3,raw_data!$A$3:$CR$3,0))</f>
        <v>24</v>
      </c>
      <c r="Q27" s="20">
        <f>INDEX(raw_data!$A$3:$CR$332,MATCH(data!$B27,raw_data!$F$3:$F$332,0), MATCH(data!Q$3,raw_data!$A$3:$CR$3,0))</f>
        <v>0.3</v>
      </c>
      <c r="R27" s="20">
        <f>INDEX(raw_data!$A$3:$CR$332,MATCH(data!$B27,raw_data!$F$3:$F$332,0), MATCH(data!R$3,raw_data!$A$3:$CR$3,0))</f>
        <v>0</v>
      </c>
      <c r="S27" s="20">
        <f>INDEX(raw_data!$A$3:$CR$332,MATCH(data!$B27,raw_data!$F$3:$F$332,0), MATCH(data!S$3,raw_data!$A$3:$CR$3,0))</f>
        <v>1.6</v>
      </c>
      <c r="T27" s="20">
        <f>INDEX(raw_data!$A$3:$CR$332,MATCH(data!$B27,raw_data!$F$3:$F$332,0), MATCH(data!T$3,raw_data!$A$3:$CR$3,0))</f>
        <v>0</v>
      </c>
      <c r="U27" s="20">
        <f>INDEX(raw_data!$A$3:$CR$332,MATCH(data!$B27,raw_data!$F$3:$F$332,0), MATCH(data!U$3,raw_data!$A$3:$CR$3,0))</f>
        <v>3</v>
      </c>
      <c r="V27" s="20">
        <f>INDEX(raw_data!$A$3:$CR$332,MATCH(data!$B27,raw_data!$F$3:$F$332,0), MATCH(data!V$3,raw_data!$A$3:$CR$3,0))</f>
        <v>0</v>
      </c>
      <c r="W27" s="20">
        <v>0</v>
      </c>
      <c r="X27" s="20">
        <f>INDEX(raw_data!$A$3:$CR$332,MATCH(data!$B27,raw_data!$F$3:$F$332,0), MATCH(data!X$3,raw_data!$A$3:$CR$3,0))</f>
        <v>0</v>
      </c>
      <c r="Y27" s="20">
        <f>INDEX(raw_data!$A$3:$CR$332,MATCH(data!$B27,raw_data!$F$3:$F$332,0), MATCH(data!Y$3,raw_data!$A$3:$CR$3,0))</f>
        <v>0</v>
      </c>
      <c r="Z27" s="20">
        <f>INDEX(raw_data!$A$3:$CR$332,MATCH(data!$B27,raw_data!$F$3:$F$332,0), MATCH(data!Z$3,raw_data!$A$3:$CR$3,0))</f>
        <v>0</v>
      </c>
      <c r="AA27" s="20">
        <f>INDEX(raw_data!$A$3:$CR$332,MATCH(data!$B27,raw_data!$F$3:$F$332,0), MATCH(data!AA$3,raw_data!$A$3:$CR$3,0))</f>
        <v>0</v>
      </c>
      <c r="AB27" s="20">
        <f>INDEX(raw_data!$A$3:$CR$332,MATCH(data!$B27,raw_data!$F$3:$F$332,0), MATCH(data!AB$3,raw_data!$A$3:$CR$3,0))</f>
        <v>0</v>
      </c>
      <c r="AC27" s="20">
        <f>INDEX(raw_data!$A$3:$CR$332,MATCH(data!$B27,raw_data!$F$3:$F$332,0), MATCH(data!AC$3,raw_data!$A$3:$CR$3,0))</f>
        <v>0</v>
      </c>
      <c r="AD27" s="20">
        <f>INDEX(raw_data!$A$3:$CR$332,MATCH(data!$B27,raw_data!$F$3:$F$332,0), MATCH(data!AD$3,raw_data!$A$3:$CR$3,0))</f>
        <v>0</v>
      </c>
      <c r="AE27" s="20">
        <f>INDEX(raw_data!$A$3:$CR$332,MATCH(data!$B27,raw_data!$F$3:$F$332,0), MATCH(data!AE$3,raw_data!$A$3:$CR$3,0))</f>
        <v>0</v>
      </c>
      <c r="AF27" s="20">
        <f>INDEX(raw_data!$A$3:$CR$332,MATCH(data!$B27,raw_data!$F$3:$F$332,0), MATCH(data!AF$3,raw_data!$A$3:$CR$3,0))</f>
        <v>0</v>
      </c>
      <c r="AG27" s="20" t="str">
        <f>INDEX(raw_data!$A$3:$CR$332,MATCH(data!$B27,raw_data!$F$3:$F$332,0), MATCH(data!AG$3,raw_data!$A$3:$CR$3,0))</f>
        <v>Adam (2005); BMJ</v>
      </c>
      <c r="AH27" s="20" t="str">
        <f>INDEX(raw_data!$A$3:$CR$332,MATCH(data!$B27,raw_data!$F$3:$F$332,0), MATCH(data!AH$3,raw_data!$A$3:$CR$3,0))</f>
        <v>Management of serious newborn infections (95%)</v>
      </c>
      <c r="AI27" s="61">
        <f t="shared" si="2"/>
        <v>36.727766374987922</v>
      </c>
      <c r="AL27" s="67"/>
    </row>
    <row r="28" spans="1:38" hidden="1">
      <c r="A28" s="20" t="str">
        <f>INDEX(raw_data!$A$3:$CR$332,MATCH(data!$B28,raw_data!$F$3:$F$332,0), MATCH(data!A$3,raw_data!$A$3:$CR$3,0))</f>
        <v>RMNCH</v>
      </c>
      <c r="B28" s="22" t="s">
        <v>253</v>
      </c>
      <c r="C28" s="20" t="str">
        <f>INDEX(raw_data!$A$3:$CR$332,MATCH(data!$B28,raw_data!$F$3:$F$332,0), MATCH(data!C$3,raw_data!$A$3:$CR$3,0))</f>
        <v xml:space="preserve">Chlorhexidine </v>
      </c>
      <c r="D28" s="20" t="str">
        <f>INDEX(raw_data!$A$3:$CR$332,MATCH(data!$B28,raw_data!$F$3:$F$332,0), MATCH(data!D$3,raw_data!$A$3:$CR$3,0))</f>
        <v>1 year</v>
      </c>
      <c r="E28" s="61">
        <f>INDEX(raw_data!$A$3:$CR$332,MATCH(data!$B28,raw_data!$F$3:$F$332,0), MATCH(data!E$3,raw_data!$A$3:$CR$3,0))</f>
        <v>1.18</v>
      </c>
      <c r="F28" s="61">
        <f>INDEX(raw_data!$A$3:$CR$332,MATCH(data!$B28,raw_data!$F$3:$F$332,0), MATCH(data!F$3,raw_data!$A$3:$CR$3,0))</f>
        <v>22.713171631667226</v>
      </c>
      <c r="G28" s="61">
        <f t="shared" si="1"/>
        <v>1.0325118725216413</v>
      </c>
      <c r="H28" s="87">
        <f>INDEX(raw_data!$A$3:$CR$332,MATCH(data!$B28,raw_data!$F$3:$F$332,0), MATCH(data!H$3,raw_data!$A$3:$CR$3,0))</f>
        <v>20</v>
      </c>
      <c r="I28" s="87">
        <f>INDEX(raw_data!$A$3:$CR$332,MATCH(data!$B28,raw_data!$F$3:$F$332,0), MATCH(data!I$3,raw_data!$A$3:$CR$3,0))</f>
        <v>380028.14451000001</v>
      </c>
      <c r="J28" s="87">
        <f>INDEX(raw_data!$A$3:$CR$332,MATCH(data!$B28,raw_data!$F$3:$F$332,0), MATCH(data!J$3,raw_data!$A$3:$CR$3,0))</f>
        <v>1900140.7225500001</v>
      </c>
      <c r="K28" s="61">
        <f>INDEX(raw_data!$A$3:$CR$332,MATCH(data!$B28,raw_data!$F$3:$F$332,0), MATCH(data!K$3,raw_data!$A$3:$CR$3,0))</f>
        <v>0.41885252109932913</v>
      </c>
      <c r="L28" s="20">
        <f>INDEX(raw_data!$A$3:$CR$332,MATCH(data!$B28,raw_data!$F$3:$F$332,0), MATCH(data!L$3,raw_data!$A$3:$CR$3,0))</f>
        <v>0.5</v>
      </c>
      <c r="M28" s="20">
        <f>INDEX(raw_data!$A$3:$CR$332,MATCH(data!$B28,raw_data!$F$3:$F$332,0), MATCH(data!M$3,raw_data!$A$3:$CR$3,0))</f>
        <v>0</v>
      </c>
      <c r="N28" s="20">
        <f>INDEX(raw_data!$A$3:$CR$332,MATCH(data!$B28,raw_data!$F$3:$F$332,0), MATCH(data!N$3,raw_data!$A$3:$CR$3,0))</f>
        <v>0</v>
      </c>
      <c r="O28" s="20">
        <f>INDEX(raw_data!$A$3:$CR$332,MATCH(data!$B28,raw_data!$F$3:$F$332,0), MATCH(data!O$3,raw_data!$A$3:$CR$3,0))</f>
        <v>0.5</v>
      </c>
      <c r="P28" s="20">
        <f>INDEX(raw_data!$A$3:$CR$332,MATCH(data!$B28,raw_data!$F$3:$F$332,0), MATCH(data!P$3,raw_data!$A$3:$CR$3,0))</f>
        <v>24</v>
      </c>
      <c r="Q28" s="20">
        <f>INDEX(raw_data!$A$3:$CR$332,MATCH(data!$B28,raw_data!$F$3:$F$332,0), MATCH(data!Q$3,raw_data!$A$3:$CR$3,0))</f>
        <v>0</v>
      </c>
      <c r="R28" s="20">
        <f>INDEX(raw_data!$A$3:$CR$332,MATCH(data!$B28,raw_data!$F$3:$F$332,0), MATCH(data!R$3,raw_data!$A$3:$CR$3,0))</f>
        <v>0</v>
      </c>
      <c r="S28" s="20">
        <f>INDEX(raw_data!$A$3:$CR$332,MATCH(data!$B28,raw_data!$F$3:$F$332,0), MATCH(data!S$3,raw_data!$A$3:$CR$3,0))</f>
        <v>1.2</v>
      </c>
      <c r="T28" s="20">
        <f>INDEX(raw_data!$A$3:$CR$332,MATCH(data!$B28,raw_data!$F$3:$F$332,0), MATCH(data!T$3,raw_data!$A$3:$CR$3,0))</f>
        <v>0</v>
      </c>
      <c r="U28" s="20">
        <f>INDEX(raw_data!$A$3:$CR$332,MATCH(data!$B28,raw_data!$F$3:$F$332,0), MATCH(data!U$3,raw_data!$A$3:$CR$3,0))</f>
        <v>0</v>
      </c>
      <c r="V28" s="20">
        <f>INDEX(raw_data!$A$3:$CR$332,MATCH(data!$B28,raw_data!$F$3:$F$332,0), MATCH(data!V$3,raw_data!$A$3:$CR$3,0))</f>
        <v>1.2</v>
      </c>
      <c r="W28" s="20">
        <v>0</v>
      </c>
      <c r="X28" s="20">
        <f>INDEX(raw_data!$A$3:$CR$332,MATCH(data!$B28,raw_data!$F$3:$F$332,0), MATCH(data!X$3,raw_data!$A$3:$CR$3,0))</f>
        <v>0</v>
      </c>
      <c r="Y28" s="20">
        <f>INDEX(raw_data!$A$3:$CR$332,MATCH(data!$B28,raw_data!$F$3:$F$332,0), MATCH(data!Y$3,raw_data!$A$3:$CR$3,0))</f>
        <v>0</v>
      </c>
      <c r="Z28" s="20">
        <f>INDEX(raw_data!$A$3:$CR$332,MATCH(data!$B28,raw_data!$F$3:$F$332,0), MATCH(data!Z$3,raw_data!$A$3:$CR$3,0))</f>
        <v>0</v>
      </c>
      <c r="AA28" s="20">
        <f>INDEX(raw_data!$A$3:$CR$332,MATCH(data!$B28,raw_data!$F$3:$F$332,0), MATCH(data!AA$3,raw_data!$A$3:$CR$3,0))</f>
        <v>0</v>
      </c>
      <c r="AB28" s="20">
        <f>INDEX(raw_data!$A$3:$CR$332,MATCH(data!$B28,raw_data!$F$3:$F$332,0), MATCH(data!AB$3,raw_data!$A$3:$CR$3,0))</f>
        <v>0</v>
      </c>
      <c r="AC28" s="20">
        <f>INDEX(raw_data!$A$3:$CR$332,MATCH(data!$B28,raw_data!$F$3:$F$332,0), MATCH(data!AC$3,raw_data!$A$3:$CR$3,0))</f>
        <v>0</v>
      </c>
      <c r="AD28" s="20">
        <f>INDEX(raw_data!$A$3:$CR$332,MATCH(data!$B28,raw_data!$F$3:$F$332,0), MATCH(data!AD$3,raw_data!$A$3:$CR$3,0))</f>
        <v>0</v>
      </c>
      <c r="AE28" s="20">
        <f>INDEX(raw_data!$A$3:$CR$332,MATCH(data!$B28,raw_data!$F$3:$F$332,0), MATCH(data!AE$3,raw_data!$A$3:$CR$3,0))</f>
        <v>0</v>
      </c>
      <c r="AF28" s="20">
        <f>INDEX(raw_data!$A$3:$CR$332,MATCH(data!$B28,raw_data!$F$3:$F$332,0), MATCH(data!AF$3,raw_data!$A$3:$CR$3,0))</f>
        <v>0</v>
      </c>
      <c r="AG28" s="20" t="str">
        <f>INDEX(raw_data!$A$3:$CR$332,MATCH(data!$B28,raw_data!$F$3:$F$332,0), MATCH(data!AG$3,raw_data!$A$3:$CR$3,0))</f>
        <v>WHO-CHOICE</v>
      </c>
      <c r="AH28" s="20" t="str">
        <f>INDEX(raw_data!$A$3:$CR$332,MATCH(data!$B28,raw_data!$F$3:$F$332,0), MATCH(data!AH$3,raw_data!$A$3:$CR$3,0))</f>
        <v/>
      </c>
      <c r="AI28" s="61">
        <f t="shared" si="2"/>
        <v>19.248450535311211</v>
      </c>
      <c r="AL28" s="67"/>
    </row>
    <row r="29" spans="1:38" hidden="1">
      <c r="A29" s="20" t="str">
        <f>INDEX(raw_data!$A$3:$CR$332,MATCH(data!$B29,raw_data!$F$3:$F$332,0), MATCH(data!A$3,raw_data!$A$3:$CR$3,0))</f>
        <v>HIV &amp; STIs</v>
      </c>
      <c r="B29" s="22" t="s">
        <v>257</v>
      </c>
      <c r="C29" s="20" t="str">
        <f>INDEX(raw_data!$A$3:$CR$332,MATCH(data!$B29,raw_data!$F$3:$F$332,0), MATCH(data!C$3,raw_data!$A$3:$CR$3,0))</f>
        <v>Treatment of gonorrhea</v>
      </c>
      <c r="D29" s="20" t="str">
        <f>INDEX(raw_data!$A$3:$CR$332,MATCH(data!$B29,raw_data!$F$3:$F$332,0), MATCH(data!D$3,raw_data!$A$3:$CR$3,0))</f>
        <v>1 Year</v>
      </c>
      <c r="E29" s="61">
        <f>INDEX(raw_data!$A$3:$CR$332,MATCH(data!$B29,raw_data!$F$3:$F$332,0), MATCH(data!E$3,raw_data!$A$3:$CR$3,0))</f>
        <v>2.5300829136076335E-2</v>
      </c>
      <c r="F29" s="61">
        <f>INDEX(raw_data!$A$3:$CR$332,MATCH(data!$B29,raw_data!$F$3:$F$332,0), MATCH(data!F$3,raw_data!$A$3:$CR$3,0))</f>
        <v>0.44957035273342705</v>
      </c>
      <c r="G29" s="61">
        <f t="shared" si="1"/>
        <v>2.2381541131313822E-2</v>
      </c>
      <c r="H29" s="87">
        <f>INDEX(raw_data!$A$3:$CR$332,MATCH(data!$B29,raw_data!$F$3:$F$332,0), MATCH(data!H$3,raw_data!$A$3:$CR$3,0))</f>
        <v>70</v>
      </c>
      <c r="I29" s="87">
        <f>INDEX(raw_data!$A$3:$CR$332,MATCH(data!$B29,raw_data!$F$3:$F$332,0), MATCH(data!I$3,raw_data!$A$3:$CR$3,0))</f>
        <v>15389697.08828</v>
      </c>
      <c r="J29" s="87">
        <f>INDEX(raw_data!$A$3:$CR$332,MATCH(data!$B29,raw_data!$F$3:$F$332,0), MATCH(data!J$3,raw_data!$A$3:$CR$3,0))</f>
        <v>21985281.554685716</v>
      </c>
      <c r="K29" s="61">
        <f>INDEX(raw_data!$A$3:$CR$332,MATCH(data!$B29,raw_data!$F$3:$F$332,0), MATCH(data!K$3,raw_data!$A$3:$CR$3,0))</f>
        <v>0.81775968405107113</v>
      </c>
      <c r="L29" s="20">
        <f>INDEX(raw_data!$A$3:$CR$332,MATCH(data!$B29,raw_data!$F$3:$F$332,0), MATCH(data!L$3,raw_data!$A$3:$CR$3,0))</f>
        <v>0</v>
      </c>
      <c r="M29" s="20">
        <f>INDEX(raw_data!$A$3:$CR$332,MATCH(data!$B29,raw_data!$F$3:$F$332,0), MATCH(data!M$3,raw_data!$A$3:$CR$3,0))</f>
        <v>5</v>
      </c>
      <c r="N29" s="20">
        <f>INDEX(raw_data!$A$3:$CR$332,MATCH(data!$B29,raw_data!$F$3:$F$332,0), MATCH(data!N$3,raw_data!$A$3:$CR$3,0))</f>
        <v>0</v>
      </c>
      <c r="O29" s="20">
        <f>INDEX(raw_data!$A$3:$CR$332,MATCH(data!$B29,raw_data!$F$3:$F$332,0), MATCH(data!O$3,raw_data!$A$3:$CR$3,0))</f>
        <v>5</v>
      </c>
      <c r="P29" s="20">
        <f>INDEX(raw_data!$A$3:$CR$332,MATCH(data!$B29,raw_data!$F$3:$F$332,0), MATCH(data!P$3,raw_data!$A$3:$CR$3,0))</f>
        <v>5</v>
      </c>
      <c r="Q29" s="20">
        <f>INDEX(raw_data!$A$3:$CR$332,MATCH(data!$B29,raw_data!$F$3:$F$332,0), MATCH(data!Q$3,raw_data!$A$3:$CR$3,0))</f>
        <v>0.2</v>
      </c>
      <c r="R29" s="20">
        <f>INDEX(raw_data!$A$3:$CR$332,MATCH(data!$B29,raw_data!$F$3:$F$332,0), MATCH(data!R$3,raw_data!$A$3:$CR$3,0))</f>
        <v>1.5</v>
      </c>
      <c r="S29" s="20">
        <f>INDEX(raw_data!$A$3:$CR$332,MATCH(data!$B29,raw_data!$F$3:$F$332,0), MATCH(data!S$3,raw_data!$A$3:$CR$3,0))</f>
        <v>1.5</v>
      </c>
      <c r="T29" s="20">
        <f>INDEX(raw_data!$A$3:$CR$332,MATCH(data!$B29,raw_data!$F$3:$F$332,0), MATCH(data!T$3,raw_data!$A$3:$CR$3,0))</f>
        <v>0</v>
      </c>
      <c r="U29" s="20">
        <f>INDEX(raw_data!$A$3:$CR$332,MATCH(data!$B29,raw_data!$F$3:$F$332,0), MATCH(data!U$3,raw_data!$A$3:$CR$3,0))</f>
        <v>0</v>
      </c>
      <c r="V29" s="20">
        <f>INDEX(raw_data!$A$3:$CR$332,MATCH(data!$B29,raw_data!$F$3:$F$332,0), MATCH(data!V$3,raw_data!$A$3:$CR$3,0))</f>
        <v>0</v>
      </c>
      <c r="W29" s="20">
        <v>0</v>
      </c>
      <c r="X29" s="20">
        <f>INDEX(raw_data!$A$3:$CR$332,MATCH(data!$B29,raw_data!$F$3:$F$332,0), MATCH(data!X$3,raw_data!$A$3:$CR$3,0))</f>
        <v>0</v>
      </c>
      <c r="Y29" s="20">
        <f>INDEX(raw_data!$A$3:$CR$332,MATCH(data!$B29,raw_data!$F$3:$F$332,0), MATCH(data!Y$3,raw_data!$A$3:$CR$3,0))</f>
        <v>0</v>
      </c>
      <c r="Z29" s="20">
        <f>INDEX(raw_data!$A$3:$CR$332,MATCH(data!$B29,raw_data!$F$3:$F$332,0), MATCH(data!Z$3,raw_data!$A$3:$CR$3,0))</f>
        <v>0</v>
      </c>
      <c r="AA29" s="20">
        <f>INDEX(raw_data!$A$3:$CR$332,MATCH(data!$B29,raw_data!$F$3:$F$332,0), MATCH(data!AA$3,raw_data!$A$3:$CR$3,0))</f>
        <v>0</v>
      </c>
      <c r="AB29" s="20">
        <f>INDEX(raw_data!$A$3:$CR$332,MATCH(data!$B29,raw_data!$F$3:$F$332,0), MATCH(data!AB$3,raw_data!$A$3:$CR$3,0))</f>
        <v>0</v>
      </c>
      <c r="AC29" s="20">
        <f>INDEX(raw_data!$A$3:$CR$332,MATCH(data!$B29,raw_data!$F$3:$F$332,0), MATCH(data!AC$3,raw_data!$A$3:$CR$3,0))</f>
        <v>0</v>
      </c>
      <c r="AD29" s="20">
        <f>INDEX(raw_data!$A$3:$CR$332,MATCH(data!$B29,raw_data!$F$3:$F$332,0), MATCH(data!AD$3,raw_data!$A$3:$CR$3,0))</f>
        <v>0</v>
      </c>
      <c r="AE29" s="20">
        <f>INDEX(raw_data!$A$3:$CR$332,MATCH(data!$B29,raw_data!$F$3:$F$332,0), MATCH(data!AE$3,raw_data!$A$3:$CR$3,0))</f>
        <v>0</v>
      </c>
      <c r="AF29" s="20">
        <f>INDEX(raw_data!$A$3:$CR$332,MATCH(data!$B29,raw_data!$F$3:$F$332,0), MATCH(data!AF$3,raw_data!$A$3:$CR$3,0))</f>
        <v>0</v>
      </c>
      <c r="AG29" s="20" t="str">
        <f>INDEX(raw_data!$A$3:$CR$332,MATCH(data!$B29,raw_data!$F$3:$F$332,0), MATCH(data!AG$3,raw_data!$A$3:$CR$3,0))</f>
        <v>Hogan et al. (2005)</v>
      </c>
      <c r="AH29" s="20" t="str">
        <f>INDEX(raw_data!$A$3:$CR$332,MATCH(data!$B29,raw_data!$F$3:$F$332,0),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hidden="1">
      <c r="A30" s="20" t="str">
        <f>INDEX(raw_data!$A$3:$CR$332,MATCH(data!$B30,raw_data!$F$3:$F$332,0), MATCH(data!A$3,raw_data!$A$3:$CR$3,0))</f>
        <v>HIV &amp; STIs</v>
      </c>
      <c r="B30" s="22" t="s">
        <v>262</v>
      </c>
      <c r="C30" s="20" t="str">
        <f>INDEX(raw_data!$A$3:$CR$332,MATCH(data!$B30,raw_data!$F$3:$F$332,0), MATCH(data!C$3,raw_data!$A$3:$CR$3,0))</f>
        <v>Treatment of chlamydia</v>
      </c>
      <c r="D30" s="20" t="str">
        <f>INDEX(raw_data!$A$3:$CR$332,MATCH(data!$B30,raw_data!$F$3:$F$332,0), MATCH(data!D$3,raw_data!$A$3:$CR$3,0))</f>
        <v>1 Year</v>
      </c>
      <c r="E30" s="61">
        <f>INDEX(raw_data!$A$3:$CR$332,MATCH(data!$B30,raw_data!$F$3:$F$332,0), MATCH(data!E$3,raw_data!$A$3:$CR$3,0))</f>
        <v>2.5300829136076335E-2</v>
      </c>
      <c r="F30" s="61">
        <f>INDEX(raw_data!$A$3:$CR$332,MATCH(data!$B30,raw_data!$F$3:$F$332,0), MATCH(data!F$3,raw_data!$A$3:$CR$3,0))</f>
        <v>0.44957035273342705</v>
      </c>
      <c r="G30" s="61">
        <f t="shared" si="1"/>
        <v>2.2381541131313822E-2</v>
      </c>
      <c r="H30" s="87">
        <f>INDEX(raw_data!$A$3:$CR$332,MATCH(data!$B30,raw_data!$F$3:$F$332,0), MATCH(data!H$3,raw_data!$A$3:$CR$3,0))</f>
        <v>70</v>
      </c>
      <c r="I30" s="87">
        <f>INDEX(raw_data!$A$3:$CR$332,MATCH(data!$B30,raw_data!$F$3:$F$332,0), MATCH(data!I$3,raw_data!$A$3:$CR$3,0))</f>
        <v>15389697.08828</v>
      </c>
      <c r="J30" s="87">
        <f>INDEX(raw_data!$A$3:$CR$332,MATCH(data!$B30,raw_data!$F$3:$F$332,0), MATCH(data!J$3,raw_data!$A$3:$CR$3,0))</f>
        <v>21985281.554685716</v>
      </c>
      <c r="K30" s="61">
        <f>INDEX(raw_data!$A$3:$CR$332,MATCH(data!$B30,raw_data!$F$3:$F$332,0), MATCH(data!K$3,raw_data!$A$3:$CR$3,0))</f>
        <v>3.5582518935295386</v>
      </c>
      <c r="L30" s="20">
        <f>INDEX(raw_data!$A$3:$CR$332,MATCH(data!$B30,raw_data!$F$3:$F$332,0), MATCH(data!L$3,raw_data!$A$3:$CR$3,0))</f>
        <v>0</v>
      </c>
      <c r="M30" s="20">
        <f>INDEX(raw_data!$A$3:$CR$332,MATCH(data!$B30,raw_data!$F$3:$F$332,0), MATCH(data!M$3,raw_data!$A$3:$CR$3,0))</f>
        <v>5</v>
      </c>
      <c r="N30" s="20">
        <f>INDEX(raw_data!$A$3:$CR$332,MATCH(data!$B30,raw_data!$F$3:$F$332,0), MATCH(data!N$3,raw_data!$A$3:$CR$3,0))</f>
        <v>0</v>
      </c>
      <c r="O30" s="20">
        <f>INDEX(raw_data!$A$3:$CR$332,MATCH(data!$B30,raw_data!$F$3:$F$332,0), MATCH(data!O$3,raw_data!$A$3:$CR$3,0))</f>
        <v>5</v>
      </c>
      <c r="P30" s="20">
        <f>INDEX(raw_data!$A$3:$CR$332,MATCH(data!$B30,raw_data!$F$3:$F$332,0), MATCH(data!P$3,raw_data!$A$3:$CR$3,0))</f>
        <v>5</v>
      </c>
      <c r="Q30" s="20">
        <f>INDEX(raw_data!$A$3:$CR$332,MATCH(data!$B30,raw_data!$F$3:$F$332,0), MATCH(data!Q$3,raw_data!$A$3:$CR$3,0))</f>
        <v>0.2</v>
      </c>
      <c r="R30" s="20">
        <f>INDEX(raw_data!$A$3:$CR$332,MATCH(data!$B30,raw_data!$F$3:$F$332,0), MATCH(data!R$3,raw_data!$A$3:$CR$3,0))</f>
        <v>1.5</v>
      </c>
      <c r="S30" s="20">
        <f>INDEX(raw_data!$A$3:$CR$332,MATCH(data!$B30,raw_data!$F$3:$F$332,0), MATCH(data!S$3,raw_data!$A$3:$CR$3,0))</f>
        <v>1.5</v>
      </c>
      <c r="T30" s="20">
        <f>INDEX(raw_data!$A$3:$CR$332,MATCH(data!$B30,raw_data!$F$3:$F$332,0), MATCH(data!T$3,raw_data!$A$3:$CR$3,0))</f>
        <v>0</v>
      </c>
      <c r="U30" s="20">
        <f>INDEX(raw_data!$A$3:$CR$332,MATCH(data!$B30,raw_data!$F$3:$F$332,0), MATCH(data!U$3,raw_data!$A$3:$CR$3,0))</f>
        <v>0</v>
      </c>
      <c r="V30" s="20">
        <f>INDEX(raw_data!$A$3:$CR$332,MATCH(data!$B30,raw_data!$F$3:$F$332,0), MATCH(data!V$3,raw_data!$A$3:$CR$3,0))</f>
        <v>0</v>
      </c>
      <c r="W30" s="20">
        <v>0</v>
      </c>
      <c r="X30" s="20">
        <f>INDEX(raw_data!$A$3:$CR$332,MATCH(data!$B30,raw_data!$F$3:$F$332,0), MATCH(data!X$3,raw_data!$A$3:$CR$3,0))</f>
        <v>0</v>
      </c>
      <c r="Y30" s="20">
        <f>INDEX(raw_data!$A$3:$CR$332,MATCH(data!$B30,raw_data!$F$3:$F$332,0), MATCH(data!Y$3,raw_data!$A$3:$CR$3,0))</f>
        <v>0</v>
      </c>
      <c r="Z30" s="20">
        <f>INDEX(raw_data!$A$3:$CR$332,MATCH(data!$B30,raw_data!$F$3:$F$332,0), MATCH(data!Z$3,raw_data!$A$3:$CR$3,0))</f>
        <v>0</v>
      </c>
      <c r="AA30" s="20">
        <f>INDEX(raw_data!$A$3:$CR$332,MATCH(data!$B30,raw_data!$F$3:$F$332,0), MATCH(data!AA$3,raw_data!$A$3:$CR$3,0))</f>
        <v>0</v>
      </c>
      <c r="AB30" s="20">
        <f>INDEX(raw_data!$A$3:$CR$332,MATCH(data!$B30,raw_data!$F$3:$F$332,0), MATCH(data!AB$3,raw_data!$A$3:$CR$3,0))</f>
        <v>0</v>
      </c>
      <c r="AC30" s="20">
        <f>INDEX(raw_data!$A$3:$CR$332,MATCH(data!$B30,raw_data!$F$3:$F$332,0), MATCH(data!AC$3,raw_data!$A$3:$CR$3,0))</f>
        <v>0</v>
      </c>
      <c r="AD30" s="20">
        <f>INDEX(raw_data!$A$3:$CR$332,MATCH(data!$B30,raw_data!$F$3:$F$332,0), MATCH(data!AD$3,raw_data!$A$3:$CR$3,0))</f>
        <v>0</v>
      </c>
      <c r="AE30" s="20">
        <f>INDEX(raw_data!$A$3:$CR$332,MATCH(data!$B30,raw_data!$F$3:$F$332,0), MATCH(data!AE$3,raw_data!$A$3:$CR$3,0))</f>
        <v>0</v>
      </c>
      <c r="AF30" s="20">
        <f>INDEX(raw_data!$A$3:$CR$332,MATCH(data!$B30,raw_data!$F$3:$F$332,0), MATCH(data!AF$3,raw_data!$A$3:$CR$3,0))</f>
        <v>0</v>
      </c>
      <c r="AG30" s="20" t="str">
        <f>INDEX(raw_data!$A$3:$CR$332,MATCH(data!$B30,raw_data!$F$3:$F$332,0), MATCH(data!AG$3,raw_data!$A$3:$CR$3,0))</f>
        <v>Hogan et al. (2005)</v>
      </c>
      <c r="AH30" s="20" t="str">
        <f>INDEX(raw_data!$A$3:$CR$332,MATCH(data!$B30,raw_data!$F$3:$F$332,0),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hidden="1">
      <c r="A31" s="20" t="str">
        <f>INDEX(raw_data!$A$3:$CR$332,MATCH(data!$B31,raw_data!$F$3:$F$332,0), MATCH(data!A$3,raw_data!$A$3:$CR$3,0))</f>
        <v>HIV &amp; STIs</v>
      </c>
      <c r="B31" s="22" t="s">
        <v>287</v>
      </c>
      <c r="C31" s="20" t="str">
        <f>INDEX(raw_data!$A$3:$CR$332,MATCH(data!$B31,raw_data!$F$3:$F$332,0), MATCH(data!C$3,raw_data!$A$3:$CR$3,0))</f>
        <v>Treatment of trichomoniasis</v>
      </c>
      <c r="D31" s="20" t="str">
        <f>INDEX(raw_data!$A$3:$CR$332,MATCH(data!$B31,raw_data!$F$3:$F$332,0), MATCH(data!D$3,raw_data!$A$3:$CR$3,0))</f>
        <v>1 Year</v>
      </c>
      <c r="E31" s="61">
        <f>INDEX(raw_data!$A$3:$CR$332,MATCH(data!$B31,raw_data!$F$3:$F$332,0), MATCH(data!E$3,raw_data!$A$3:$CR$3,0))</f>
        <v>2.5300829136076335E-2</v>
      </c>
      <c r="F31" s="61">
        <f>INDEX(raw_data!$A$3:$CR$332,MATCH(data!$B31,raw_data!$F$3:$F$332,0), MATCH(data!F$3,raw_data!$A$3:$CR$3,0))</f>
        <v>0.44957035273342705</v>
      </c>
      <c r="G31" s="61">
        <f t="shared" si="1"/>
        <v>2.2381541131313822E-2</v>
      </c>
      <c r="H31" s="87">
        <f>INDEX(raw_data!$A$3:$CR$332,MATCH(data!$B31,raw_data!$F$3:$F$332,0), MATCH(data!H$3,raw_data!$A$3:$CR$3,0))</f>
        <v>70</v>
      </c>
      <c r="I31" s="87">
        <f>INDEX(raw_data!$A$3:$CR$332,MATCH(data!$B31,raw_data!$F$3:$F$332,0), MATCH(data!I$3,raw_data!$A$3:$CR$3,0))</f>
        <v>15389697.08828</v>
      </c>
      <c r="J31" s="87">
        <f>INDEX(raw_data!$A$3:$CR$332,MATCH(data!$B31,raw_data!$F$3:$F$332,0), MATCH(data!J$3,raw_data!$A$3:$CR$3,0))</f>
        <v>21985281.554685716</v>
      </c>
      <c r="K31" s="61">
        <f>INDEX(raw_data!$A$3:$CR$332,MATCH(data!$B31,raw_data!$F$3:$F$332,0), MATCH(data!K$3,raw_data!$A$3:$CR$3,0))</f>
        <v>0.43879787924691621</v>
      </c>
      <c r="L31" s="20">
        <f>INDEX(raw_data!$A$3:$CR$332,MATCH(data!$B31,raw_data!$F$3:$F$332,0), MATCH(data!L$3,raw_data!$A$3:$CR$3,0))</f>
        <v>0</v>
      </c>
      <c r="M31" s="20">
        <f>INDEX(raw_data!$A$3:$CR$332,MATCH(data!$B31,raw_data!$F$3:$F$332,0), MATCH(data!M$3,raw_data!$A$3:$CR$3,0))</f>
        <v>5</v>
      </c>
      <c r="N31" s="20">
        <f>INDEX(raw_data!$A$3:$CR$332,MATCH(data!$B31,raw_data!$F$3:$F$332,0), MATCH(data!N$3,raw_data!$A$3:$CR$3,0))</f>
        <v>0</v>
      </c>
      <c r="O31" s="20">
        <f>INDEX(raw_data!$A$3:$CR$332,MATCH(data!$B31,raw_data!$F$3:$F$332,0), MATCH(data!O$3,raw_data!$A$3:$CR$3,0))</f>
        <v>5</v>
      </c>
      <c r="P31" s="20">
        <f>INDEX(raw_data!$A$3:$CR$332,MATCH(data!$B31,raw_data!$F$3:$F$332,0), MATCH(data!P$3,raw_data!$A$3:$CR$3,0))</f>
        <v>5</v>
      </c>
      <c r="Q31" s="20">
        <f>INDEX(raw_data!$A$3:$CR$332,MATCH(data!$B31,raw_data!$F$3:$F$332,0), MATCH(data!Q$3,raw_data!$A$3:$CR$3,0))</f>
        <v>0.2</v>
      </c>
      <c r="R31" s="20">
        <f>INDEX(raw_data!$A$3:$CR$332,MATCH(data!$B31,raw_data!$F$3:$F$332,0), MATCH(data!R$3,raw_data!$A$3:$CR$3,0))</f>
        <v>1.5</v>
      </c>
      <c r="S31" s="20">
        <f>INDEX(raw_data!$A$3:$CR$332,MATCH(data!$B31,raw_data!$F$3:$F$332,0), MATCH(data!S$3,raw_data!$A$3:$CR$3,0))</f>
        <v>1.5</v>
      </c>
      <c r="T31" s="20">
        <f>INDEX(raw_data!$A$3:$CR$332,MATCH(data!$B31,raw_data!$F$3:$F$332,0), MATCH(data!T$3,raw_data!$A$3:$CR$3,0))</f>
        <v>0</v>
      </c>
      <c r="U31" s="20">
        <f>INDEX(raw_data!$A$3:$CR$332,MATCH(data!$B31,raw_data!$F$3:$F$332,0), MATCH(data!U$3,raw_data!$A$3:$CR$3,0))</f>
        <v>0</v>
      </c>
      <c r="V31" s="20">
        <f>INDEX(raw_data!$A$3:$CR$332,MATCH(data!$B31,raw_data!$F$3:$F$332,0), MATCH(data!V$3,raw_data!$A$3:$CR$3,0))</f>
        <v>0</v>
      </c>
      <c r="W31" s="20">
        <v>0</v>
      </c>
      <c r="X31" s="20">
        <f>INDEX(raw_data!$A$3:$CR$332,MATCH(data!$B31,raw_data!$F$3:$F$332,0), MATCH(data!X$3,raw_data!$A$3:$CR$3,0))</f>
        <v>0</v>
      </c>
      <c r="Y31" s="20">
        <f>INDEX(raw_data!$A$3:$CR$332,MATCH(data!$B31,raw_data!$F$3:$F$332,0), MATCH(data!Y$3,raw_data!$A$3:$CR$3,0))</f>
        <v>0</v>
      </c>
      <c r="Z31" s="20">
        <f>INDEX(raw_data!$A$3:$CR$332,MATCH(data!$B31,raw_data!$F$3:$F$332,0), MATCH(data!Z$3,raw_data!$A$3:$CR$3,0))</f>
        <v>0</v>
      </c>
      <c r="AA31" s="20">
        <f>INDEX(raw_data!$A$3:$CR$332,MATCH(data!$B31,raw_data!$F$3:$F$332,0), MATCH(data!AA$3,raw_data!$A$3:$CR$3,0))</f>
        <v>0</v>
      </c>
      <c r="AB31" s="20">
        <f>INDEX(raw_data!$A$3:$CR$332,MATCH(data!$B31,raw_data!$F$3:$F$332,0), MATCH(data!AB$3,raw_data!$A$3:$CR$3,0))</f>
        <v>0</v>
      </c>
      <c r="AC31" s="20">
        <f>INDEX(raw_data!$A$3:$CR$332,MATCH(data!$B31,raw_data!$F$3:$F$332,0), MATCH(data!AC$3,raw_data!$A$3:$CR$3,0))</f>
        <v>0</v>
      </c>
      <c r="AD31" s="20">
        <f>INDEX(raw_data!$A$3:$CR$332,MATCH(data!$B31,raw_data!$F$3:$F$332,0), MATCH(data!AD$3,raw_data!$A$3:$CR$3,0))</f>
        <v>0</v>
      </c>
      <c r="AE31" s="20">
        <f>INDEX(raw_data!$A$3:$CR$332,MATCH(data!$B31,raw_data!$F$3:$F$332,0), MATCH(data!AE$3,raw_data!$A$3:$CR$3,0))</f>
        <v>0</v>
      </c>
      <c r="AF31" s="20">
        <f>INDEX(raw_data!$A$3:$CR$332,MATCH(data!$B31,raw_data!$F$3:$F$332,0), MATCH(data!AF$3,raw_data!$A$3:$CR$3,0))</f>
        <v>0</v>
      </c>
      <c r="AG31" s="20" t="str">
        <f>INDEX(raw_data!$A$3:$CR$332,MATCH(data!$B31,raw_data!$F$3:$F$332,0), MATCH(data!AG$3,raw_data!$A$3:$CR$3,0))</f>
        <v>Hogan et al. (2005)</v>
      </c>
      <c r="AH31" s="20" t="str">
        <f>INDEX(raw_data!$A$3:$CR$332,MATCH(data!$B31,raw_data!$F$3:$F$332,0),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hidden="1">
      <c r="A32" s="20" t="str">
        <f>INDEX(raw_data!$A$3:$CR$332,MATCH(data!$B32,raw_data!$F$3:$F$332,0), MATCH(data!A$3,raw_data!$A$3:$CR$3,0))</f>
        <v>HIV &amp; STIs</v>
      </c>
      <c r="B32" s="22" t="s">
        <v>289</v>
      </c>
      <c r="C32" s="20" t="str">
        <f>INDEX(raw_data!$A$3:$CR$332,MATCH(data!$B32,raw_data!$F$3:$F$332,0), MATCH(data!C$3,raw_data!$A$3:$CR$3,0))</f>
        <v>Treatment of PID (Pelvic Inflammatory Disease)</v>
      </c>
      <c r="D32" s="20" t="str">
        <f>INDEX(raw_data!$A$3:$CR$332,MATCH(data!$B32,raw_data!$F$3:$F$332,0), MATCH(data!D$3,raw_data!$A$3:$CR$3,0))</f>
        <v>1 Year</v>
      </c>
      <c r="E32" s="61">
        <f>INDEX(raw_data!$A$3:$CR$332,MATCH(data!$B32,raw_data!$F$3:$F$332,0), MATCH(data!E$3,raw_data!$A$3:$CR$3,0))</f>
        <v>0.10020130350923125</v>
      </c>
      <c r="F32" s="61">
        <f>INDEX(raw_data!$A$3:$CR$332,MATCH(data!$B32,raw_data!$F$3:$F$332,0), MATCH(data!F$3,raw_data!$A$3:$CR$3,0))</f>
        <v>1.7804766444891407</v>
      </c>
      <c r="G32" s="61">
        <f t="shared" si="1"/>
        <v>8.8639766856704355E-2</v>
      </c>
      <c r="H32" s="87">
        <f>INDEX(raw_data!$A$3:$CR$332,MATCH(data!$B32,raw_data!$F$3:$F$332,0), MATCH(data!H$3,raw_data!$A$3:$CR$3,0))</f>
        <v>70</v>
      </c>
      <c r="I32" s="87">
        <f>INDEX(raw_data!$A$3:$CR$332,MATCH(data!$B32,raw_data!$F$3:$F$332,0), MATCH(data!I$3,raw_data!$A$3:$CR$3,0))</f>
        <v>3885898.5147899999</v>
      </c>
      <c r="J32" s="87">
        <f>INDEX(raw_data!$A$3:$CR$332,MATCH(data!$B32,raw_data!$F$3:$F$332,0), MATCH(data!J$3,raw_data!$A$3:$CR$3,0))</f>
        <v>5551283.5925571434</v>
      </c>
      <c r="K32" s="61">
        <f>INDEX(raw_data!$A$3:$CR$332,MATCH(data!$B32,raw_data!$F$3:$F$332,0), MATCH(data!K$3,raw_data!$A$3:$CR$3,0))</f>
        <v>5.4450827742912793</v>
      </c>
      <c r="L32" s="20">
        <f>INDEX(raw_data!$A$3:$CR$332,MATCH(data!$B32,raw_data!$F$3:$F$332,0), MATCH(data!L$3,raw_data!$A$3:$CR$3,0))</f>
        <v>0</v>
      </c>
      <c r="M32" s="20">
        <f>INDEX(raw_data!$A$3:$CR$332,MATCH(data!$B32,raw_data!$F$3:$F$332,0), MATCH(data!M$3,raw_data!$A$3:$CR$3,0))</f>
        <v>5</v>
      </c>
      <c r="N32" s="20">
        <f>INDEX(raw_data!$A$3:$CR$332,MATCH(data!$B32,raw_data!$F$3:$F$332,0), MATCH(data!N$3,raw_data!$A$3:$CR$3,0))</f>
        <v>0</v>
      </c>
      <c r="O32" s="20">
        <f>INDEX(raw_data!$A$3:$CR$332,MATCH(data!$B32,raw_data!$F$3:$F$332,0), MATCH(data!O$3,raw_data!$A$3:$CR$3,0))</f>
        <v>5</v>
      </c>
      <c r="P32" s="20">
        <f>INDEX(raw_data!$A$3:$CR$332,MATCH(data!$B32,raw_data!$F$3:$F$332,0), MATCH(data!P$3,raw_data!$A$3:$CR$3,0))</f>
        <v>5</v>
      </c>
      <c r="Q32" s="20">
        <f>INDEX(raw_data!$A$3:$CR$332,MATCH(data!$B32,raw_data!$F$3:$F$332,0), MATCH(data!Q$3,raw_data!$A$3:$CR$3,0))</f>
        <v>0.2</v>
      </c>
      <c r="R32" s="20">
        <f>INDEX(raw_data!$A$3:$CR$332,MATCH(data!$B32,raw_data!$F$3:$F$332,0), MATCH(data!R$3,raw_data!$A$3:$CR$3,0))</f>
        <v>1.5</v>
      </c>
      <c r="S32" s="20">
        <f>INDEX(raw_data!$A$3:$CR$332,MATCH(data!$B32,raw_data!$F$3:$F$332,0), MATCH(data!S$3,raw_data!$A$3:$CR$3,0))</f>
        <v>1.5</v>
      </c>
      <c r="T32" s="20">
        <f>INDEX(raw_data!$A$3:$CR$332,MATCH(data!$B32,raw_data!$F$3:$F$332,0), MATCH(data!T$3,raw_data!$A$3:$CR$3,0))</f>
        <v>0</v>
      </c>
      <c r="U32" s="20">
        <f>INDEX(raw_data!$A$3:$CR$332,MATCH(data!$B32,raw_data!$F$3:$F$332,0), MATCH(data!U$3,raw_data!$A$3:$CR$3,0))</f>
        <v>0</v>
      </c>
      <c r="V32" s="20">
        <f>INDEX(raw_data!$A$3:$CR$332,MATCH(data!$B32,raw_data!$F$3:$F$332,0), MATCH(data!V$3,raw_data!$A$3:$CR$3,0))</f>
        <v>0</v>
      </c>
      <c r="W32" s="20">
        <v>0</v>
      </c>
      <c r="X32" s="20">
        <f>INDEX(raw_data!$A$3:$CR$332,MATCH(data!$B32,raw_data!$F$3:$F$332,0), MATCH(data!X$3,raw_data!$A$3:$CR$3,0))</f>
        <v>0</v>
      </c>
      <c r="Y32" s="20">
        <f>INDEX(raw_data!$A$3:$CR$332,MATCH(data!$B32,raw_data!$F$3:$F$332,0), MATCH(data!Y$3,raw_data!$A$3:$CR$3,0))</f>
        <v>0</v>
      </c>
      <c r="Z32" s="20">
        <f>INDEX(raw_data!$A$3:$CR$332,MATCH(data!$B32,raw_data!$F$3:$F$332,0), MATCH(data!Z$3,raw_data!$A$3:$CR$3,0))</f>
        <v>0</v>
      </c>
      <c r="AA32" s="20">
        <f>INDEX(raw_data!$A$3:$CR$332,MATCH(data!$B32,raw_data!$F$3:$F$332,0), MATCH(data!AA$3,raw_data!$A$3:$CR$3,0))</f>
        <v>0</v>
      </c>
      <c r="AB32" s="20">
        <f>INDEX(raw_data!$A$3:$CR$332,MATCH(data!$B32,raw_data!$F$3:$F$332,0), MATCH(data!AB$3,raw_data!$A$3:$CR$3,0))</f>
        <v>0</v>
      </c>
      <c r="AC32" s="20">
        <f>INDEX(raw_data!$A$3:$CR$332,MATCH(data!$B32,raw_data!$F$3:$F$332,0), MATCH(data!AC$3,raw_data!$A$3:$CR$3,0))</f>
        <v>0</v>
      </c>
      <c r="AD32" s="20">
        <f>INDEX(raw_data!$A$3:$CR$332,MATCH(data!$B32,raw_data!$F$3:$F$332,0), MATCH(data!AD$3,raw_data!$A$3:$CR$3,0))</f>
        <v>0</v>
      </c>
      <c r="AE32" s="20">
        <f>INDEX(raw_data!$A$3:$CR$332,MATCH(data!$B32,raw_data!$F$3:$F$332,0), MATCH(data!AE$3,raw_data!$A$3:$CR$3,0))</f>
        <v>0</v>
      </c>
      <c r="AF32" s="20">
        <f>INDEX(raw_data!$A$3:$CR$332,MATCH(data!$B32,raw_data!$F$3:$F$332,0), MATCH(data!AF$3,raw_data!$A$3:$CR$3,0))</f>
        <v>0</v>
      </c>
      <c r="AG32" s="20" t="str">
        <f>INDEX(raw_data!$A$3:$CR$332,MATCH(data!$B32,raw_data!$F$3:$F$332,0), MATCH(data!AG$3,raw_data!$A$3:$CR$3,0))</f>
        <v>Hogan et al. (2005)</v>
      </c>
      <c r="AH32" s="20" t="str">
        <f>INDEX(raw_data!$A$3:$CR$332,MATCH(data!$B32,raw_data!$F$3:$F$332,0),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hidden="1">
      <c r="A33" s="20" t="str">
        <f>INDEX(raw_data!$A$3:$CR$332,MATCH(data!$B33,raw_data!$F$3:$F$332,0), MATCH(data!A$3,raw_data!$A$3:$CR$3,0))</f>
        <v>Vaccine Preventable Diseases</v>
      </c>
      <c r="B33" s="22" t="s">
        <v>292</v>
      </c>
      <c r="C33" s="20" t="str">
        <f>INDEX(raw_data!$A$3:$CR$332,MATCH(data!$B33,raw_data!$F$3:$F$332,0), MATCH(data!C$3,raw_data!$A$3:$CR$3,0))</f>
        <v>Rotavirus vaccine</v>
      </c>
      <c r="D33" s="20" t="str">
        <f>INDEX(raw_data!$A$3:$CR$332,MATCH(data!$B33,raw_data!$F$3:$F$332,0), MATCH(data!D$3,raw_data!$A$3:$CR$3,0))</f>
        <v xml:space="preserve"> Lifetime</v>
      </c>
      <c r="E33" s="61">
        <f>INDEX(raw_data!$A$3:$CR$332,MATCH(data!$B33,raw_data!$F$3:$F$332,0), MATCH(data!E$3,raw_data!$A$3:$CR$3,0))</f>
        <v>0.18796992481203006</v>
      </c>
      <c r="F33" s="61">
        <f>INDEX(raw_data!$A$3:$CR$332,MATCH(data!$B33,raw_data!$F$3:$F$332,0), MATCH(data!F$3,raw_data!$A$3:$CR$3,0))</f>
        <v>11.411038211968993</v>
      </c>
      <c r="G33" s="61">
        <f t="shared" si="1"/>
        <v>0.11387227408495867</v>
      </c>
      <c r="H33" s="87">
        <f>INDEX(raw_data!$A$3:$CR$332,MATCH(data!$B33,raw_data!$F$3:$F$332,0), MATCH(data!H$3,raw_data!$A$3:$CR$3,0))</f>
        <v>90</v>
      </c>
      <c r="I33" s="87">
        <f>INDEX(raw_data!$A$3:$CR$332,MATCH(data!$B33,raw_data!$F$3:$F$332,0), MATCH(data!I$3,raw_data!$A$3:$CR$3,0))</f>
        <v>1675582.0914499999</v>
      </c>
      <c r="J33" s="87">
        <f>INDEX(raw_data!$A$3:$CR$332,MATCH(data!$B33,raw_data!$F$3:$F$332,0), MATCH(data!J$3,raw_data!$A$3:$CR$3,0))</f>
        <v>1861757.8793888888</v>
      </c>
      <c r="K33" s="61">
        <f>INDEX(raw_data!$A$3:$CR$332,MATCH(data!$B33,raw_data!$F$3:$F$332,0), MATCH(data!K$3,raw_data!$A$3:$CR$3,0))</f>
        <v>4.6472684483877948</v>
      </c>
      <c r="L33" s="20">
        <f>INDEX(raw_data!$A$3:$CR$332,MATCH(data!$B33,raw_data!$F$3:$F$332,0), MATCH(data!L$3,raw_data!$A$3:$CR$3,0))</f>
        <v>0</v>
      </c>
      <c r="M33" s="20">
        <f>INDEX(raw_data!$A$3:$CR$332,MATCH(data!$B33,raw_data!$F$3:$F$332,0), MATCH(data!M$3,raw_data!$A$3:$CR$3,0))</f>
        <v>0</v>
      </c>
      <c r="N33" s="20">
        <f>INDEX(raw_data!$A$3:$CR$332,MATCH(data!$B33,raw_data!$F$3:$F$332,0), MATCH(data!N$3,raw_data!$A$3:$CR$3,0))</f>
        <v>0</v>
      </c>
      <c r="O33" s="20">
        <f>INDEX(raw_data!$A$3:$CR$332,MATCH(data!$B33,raw_data!$F$3:$F$332,0), MATCH(data!O$3,raw_data!$A$3:$CR$3,0))</f>
        <v>0</v>
      </c>
      <c r="P33" s="20">
        <f>INDEX(raw_data!$A$3:$CR$332,MATCH(data!$B33,raw_data!$F$3:$F$332,0), MATCH(data!P$3,raw_data!$A$3:$CR$3,0))</f>
        <v>1</v>
      </c>
      <c r="Q33" s="20">
        <f>INDEX(raw_data!$A$3:$CR$332,MATCH(data!$B33,raw_data!$F$3:$F$332,0), MATCH(data!Q$3,raw_data!$A$3:$CR$3,0))</f>
        <v>0</v>
      </c>
      <c r="R33" s="20">
        <f>INDEX(raw_data!$A$3:$CR$332,MATCH(data!$B33,raw_data!$F$3:$F$332,0), MATCH(data!R$3,raw_data!$A$3:$CR$3,0))</f>
        <v>0</v>
      </c>
      <c r="S33" s="20">
        <f>INDEX(raw_data!$A$3:$CR$332,MATCH(data!$B33,raw_data!$F$3:$F$332,0), MATCH(data!S$3,raw_data!$A$3:$CR$3,0))</f>
        <v>1</v>
      </c>
      <c r="T33" s="20">
        <f>INDEX(raw_data!$A$3:$CR$332,MATCH(data!$B33,raw_data!$F$3:$F$332,0), MATCH(data!T$3,raw_data!$A$3:$CR$3,0))</f>
        <v>0</v>
      </c>
      <c r="U33" s="20">
        <f>INDEX(raw_data!$A$3:$CR$332,MATCH(data!$B33,raw_data!$F$3:$F$332,0), MATCH(data!U$3,raw_data!$A$3:$CR$3,0))</f>
        <v>0</v>
      </c>
      <c r="V33" s="20">
        <f>INDEX(raw_data!$A$3:$CR$332,MATCH(data!$B33,raw_data!$F$3:$F$332,0), MATCH(data!V$3,raw_data!$A$3:$CR$3,0))</f>
        <v>0</v>
      </c>
      <c r="W33" s="20">
        <v>0</v>
      </c>
      <c r="X33" s="20">
        <f>INDEX(raw_data!$A$3:$CR$332,MATCH(data!$B33,raw_data!$F$3:$F$332,0), MATCH(data!X$3,raw_data!$A$3:$CR$3,0))</f>
        <v>0</v>
      </c>
      <c r="Y33" s="20">
        <f>INDEX(raw_data!$A$3:$CR$332,MATCH(data!$B33,raw_data!$F$3:$F$332,0), MATCH(data!Y$3,raw_data!$A$3:$CR$3,0))</f>
        <v>0</v>
      </c>
      <c r="Z33" s="20">
        <f>INDEX(raw_data!$A$3:$CR$332,MATCH(data!$B33,raw_data!$F$3:$F$332,0), MATCH(data!Z$3,raw_data!$A$3:$CR$3,0))</f>
        <v>0</v>
      </c>
      <c r="AA33" s="20">
        <f>INDEX(raw_data!$A$3:$CR$332,MATCH(data!$B33,raw_data!$F$3:$F$332,0), MATCH(data!AA$3,raw_data!$A$3:$CR$3,0))</f>
        <v>0</v>
      </c>
      <c r="AB33" s="20">
        <f>INDEX(raw_data!$A$3:$CR$332,MATCH(data!$B33,raw_data!$F$3:$F$332,0), MATCH(data!AB$3,raw_data!$A$3:$CR$3,0))</f>
        <v>0</v>
      </c>
      <c r="AC33" s="20">
        <f>INDEX(raw_data!$A$3:$CR$332,MATCH(data!$B33,raw_data!$F$3:$F$332,0), MATCH(data!AC$3,raw_data!$A$3:$CR$3,0))</f>
        <v>0</v>
      </c>
      <c r="AD33" s="20">
        <f>INDEX(raw_data!$A$3:$CR$332,MATCH(data!$B33,raw_data!$F$3:$F$332,0), MATCH(data!AD$3,raw_data!$A$3:$CR$3,0))</f>
        <v>0</v>
      </c>
      <c r="AE33" s="20">
        <f>INDEX(raw_data!$A$3:$CR$332,MATCH(data!$B33,raw_data!$F$3:$F$332,0), MATCH(data!AE$3,raw_data!$A$3:$CR$3,0))</f>
        <v>0</v>
      </c>
      <c r="AF33" s="20">
        <f>INDEX(raw_data!$A$3:$CR$332,MATCH(data!$B33,raw_data!$F$3:$F$332,0), MATCH(data!AF$3,raw_data!$A$3:$CR$3,0))</f>
        <v>0</v>
      </c>
      <c r="AG33" s="20" t="str">
        <f>INDEX(raw_data!$A$3:$CR$332,MATCH(data!$B33,raw_data!$F$3:$F$332,0), MATCH(data!AG$3,raw_data!$A$3:$CR$3,0))</f>
        <v>Kim (2011); BMC Infect Dis</v>
      </c>
      <c r="AH33" s="20" t="str">
        <f>INDEX(raw_data!$A$3:$CR$332,MATCH(data!$B33,raw_data!$F$3:$F$332,0), MATCH(data!AH$3,raw_data!$A$3:$CR$3,0))</f>
        <v>Rotavirus vaccine at Int $25 per vaccinated child (70% coverage)</v>
      </c>
      <c r="AI33" s="61">
        <f t="shared" si="2"/>
        <v>60.706723287675047</v>
      </c>
    </row>
    <row r="34" spans="1:35" hidden="1">
      <c r="A34" s="20" t="str">
        <f>INDEX(raw_data!$A$3:$CR$332,MATCH(data!$B34,raw_data!$F$3:$F$332,0), MATCH(data!A$3,raw_data!$A$3:$CR$3,0))</f>
        <v>Vaccine Preventable Diseases</v>
      </c>
      <c r="B34" s="22" t="s">
        <v>298</v>
      </c>
      <c r="C34" s="20" t="str">
        <f>INDEX(raw_data!$A$3:$CR$332,MATCH(data!$B34,raw_data!$F$3:$F$332,0), MATCH(data!C$3,raw_data!$A$3:$CR$3,0))</f>
        <v>Measles vaccine</v>
      </c>
      <c r="D34" s="20" t="str">
        <f>INDEX(raw_data!$A$3:$CR$332,MATCH(data!$B34,raw_data!$F$3:$F$332,0), MATCH(data!D$3,raw_data!$A$3:$CR$3,0))</f>
        <v>1 Years</v>
      </c>
      <c r="E34" s="61">
        <f>INDEX(raw_data!$A$3:$CR$332,MATCH(data!$B34,raw_data!$F$3:$F$332,0), MATCH(data!E$3,raw_data!$A$3:$CR$3,0))</f>
        <v>5.6484778252246107E-3</v>
      </c>
      <c r="F34" s="61">
        <f>INDEX(raw_data!$A$3:$CR$332,MATCH(data!$B34,raw_data!$F$3:$F$332,0), MATCH(data!F$3,raw_data!$A$3:$CR$3,0))</f>
        <v>1.7358249117586051E-2</v>
      </c>
      <c r="G34" s="61">
        <f t="shared" si="1"/>
        <v>5.5357619218636619E-3</v>
      </c>
      <c r="H34" s="87">
        <f>INDEX(raw_data!$A$3:$CR$332,MATCH(data!$B34,raw_data!$F$3:$F$332,0), MATCH(data!H$3,raw_data!$A$3:$CR$3,0))</f>
        <v>90</v>
      </c>
      <c r="I34" s="87">
        <f>INDEX(raw_data!$A$3:$CR$332,MATCH(data!$B34,raw_data!$F$3:$F$332,0), MATCH(data!I$3,raw_data!$A$3:$CR$3,0))</f>
        <v>1675582.0914499999</v>
      </c>
      <c r="J34" s="87">
        <f>INDEX(raw_data!$A$3:$CR$332,MATCH(data!$B34,raw_data!$F$3:$F$332,0), MATCH(data!J$3,raw_data!$A$3:$CR$3,0))</f>
        <v>1861757.8793888888</v>
      </c>
      <c r="K34" s="61">
        <f>INDEX(raw_data!$A$3:$CR$332,MATCH(data!$B34,raw_data!$F$3:$F$332,0), MATCH(data!K$3,raw_data!$A$3:$CR$3,0))</f>
        <v>0.70706294633196276</v>
      </c>
      <c r="L34" s="20">
        <f>INDEX(raw_data!$A$3:$CR$332,MATCH(data!$B34,raw_data!$F$3:$F$332,0), MATCH(data!L$3,raw_data!$A$3:$CR$3,0))</f>
        <v>0</v>
      </c>
      <c r="M34" s="20">
        <f>INDEX(raw_data!$A$3:$CR$332,MATCH(data!$B34,raw_data!$F$3:$F$332,0), MATCH(data!M$3,raw_data!$A$3:$CR$3,0))</f>
        <v>0</v>
      </c>
      <c r="N34" s="20">
        <f>INDEX(raw_data!$A$3:$CR$332,MATCH(data!$B34,raw_data!$F$3:$F$332,0), MATCH(data!N$3,raw_data!$A$3:$CR$3,0))</f>
        <v>0</v>
      </c>
      <c r="O34" s="20">
        <f>INDEX(raw_data!$A$3:$CR$332,MATCH(data!$B34,raw_data!$F$3:$F$332,0), MATCH(data!O$3,raw_data!$A$3:$CR$3,0))</f>
        <v>0</v>
      </c>
      <c r="P34" s="20">
        <f>INDEX(raw_data!$A$3:$CR$332,MATCH(data!$B34,raw_data!$F$3:$F$332,0), MATCH(data!P$3,raw_data!$A$3:$CR$3,0))</f>
        <v>1</v>
      </c>
      <c r="Q34" s="20">
        <f>INDEX(raw_data!$A$3:$CR$332,MATCH(data!$B34,raw_data!$F$3:$F$332,0), MATCH(data!Q$3,raw_data!$A$3:$CR$3,0))</f>
        <v>0</v>
      </c>
      <c r="R34" s="20">
        <f>INDEX(raw_data!$A$3:$CR$332,MATCH(data!$B34,raw_data!$F$3:$F$332,0), MATCH(data!R$3,raw_data!$A$3:$CR$3,0))</f>
        <v>0</v>
      </c>
      <c r="S34" s="20">
        <f>INDEX(raw_data!$A$3:$CR$332,MATCH(data!$B34,raw_data!$F$3:$F$332,0), MATCH(data!S$3,raw_data!$A$3:$CR$3,0))</f>
        <v>1</v>
      </c>
      <c r="T34" s="20">
        <f>INDEX(raw_data!$A$3:$CR$332,MATCH(data!$B34,raw_data!$F$3:$F$332,0), MATCH(data!T$3,raw_data!$A$3:$CR$3,0))</f>
        <v>0</v>
      </c>
      <c r="U34" s="20">
        <f>INDEX(raw_data!$A$3:$CR$332,MATCH(data!$B34,raw_data!$F$3:$F$332,0), MATCH(data!U$3,raw_data!$A$3:$CR$3,0))</f>
        <v>0</v>
      </c>
      <c r="V34" s="20">
        <f>INDEX(raw_data!$A$3:$CR$332,MATCH(data!$B34,raw_data!$F$3:$F$332,0), MATCH(data!V$3,raw_data!$A$3:$CR$3,0))</f>
        <v>0</v>
      </c>
      <c r="W34" s="20">
        <v>0</v>
      </c>
      <c r="X34" s="20">
        <f>INDEX(raw_data!$A$3:$CR$332,MATCH(data!$B34,raw_data!$F$3:$F$332,0), MATCH(data!X$3,raw_data!$A$3:$CR$3,0))</f>
        <v>0</v>
      </c>
      <c r="Y34" s="20">
        <f>INDEX(raw_data!$A$3:$CR$332,MATCH(data!$B34,raw_data!$F$3:$F$332,0), MATCH(data!Y$3,raw_data!$A$3:$CR$3,0))</f>
        <v>0</v>
      </c>
      <c r="Z34" s="20">
        <f>INDEX(raw_data!$A$3:$CR$332,MATCH(data!$B34,raw_data!$F$3:$F$332,0), MATCH(data!Z$3,raw_data!$A$3:$CR$3,0))</f>
        <v>0</v>
      </c>
      <c r="AA34" s="20">
        <f>INDEX(raw_data!$A$3:$CR$332,MATCH(data!$B34,raw_data!$F$3:$F$332,0), MATCH(data!AA$3,raw_data!$A$3:$CR$3,0))</f>
        <v>0</v>
      </c>
      <c r="AB34" s="20">
        <f>INDEX(raw_data!$A$3:$CR$332,MATCH(data!$B34,raw_data!$F$3:$F$332,0), MATCH(data!AB$3,raw_data!$A$3:$CR$3,0))</f>
        <v>0</v>
      </c>
      <c r="AC34" s="20">
        <f>INDEX(raw_data!$A$3:$CR$332,MATCH(data!$B34,raw_data!$F$3:$F$332,0), MATCH(data!AC$3,raw_data!$A$3:$CR$3,0))</f>
        <v>0</v>
      </c>
      <c r="AD34" s="20">
        <f>INDEX(raw_data!$A$3:$CR$332,MATCH(data!$B34,raw_data!$F$3:$F$332,0), MATCH(data!AD$3,raw_data!$A$3:$CR$3,0))</f>
        <v>0</v>
      </c>
      <c r="AE34" s="20">
        <f>INDEX(raw_data!$A$3:$CR$332,MATCH(data!$B34,raw_data!$F$3:$F$332,0), MATCH(data!AE$3,raw_data!$A$3:$CR$3,0))</f>
        <v>0</v>
      </c>
      <c r="AF34" s="20">
        <f>INDEX(raw_data!$A$3:$CR$332,MATCH(data!$B34,raw_data!$F$3:$F$332,0), MATCH(data!AF$3,raw_data!$A$3:$CR$3,0))</f>
        <v>0</v>
      </c>
      <c r="AG34" s="20" t="str">
        <f>INDEX(raw_data!$A$3:$CR$332,MATCH(data!$B34,raw_data!$F$3:$F$332,0), MATCH(data!AG$3,raw_data!$A$3:$CR$3,0))</f>
        <v>Kaucley (2015); Cost Eff Resour Alloc</v>
      </c>
      <c r="AH34" s="20" t="str">
        <f>INDEX(raw_data!$A$3:$CR$332,MATCH(data!$B34,raw_data!$F$3:$F$332,0), MATCH(data!AH$3,raw_data!$A$3:$CR$3,0))</f>
        <v>Routine immunization for measles at 9 months + supplementary immunization activity every 3 years to children aged 0-5 years</v>
      </c>
      <c r="AI34" s="61">
        <f t="shared" si="2"/>
        <v>3.073084405159332</v>
      </c>
    </row>
    <row r="35" spans="1:35" hidden="1">
      <c r="A35" s="20" t="str">
        <f>INDEX(raw_data!$A$3:$CR$332,MATCH(data!$B35,raw_data!$F$3:$F$332,0), MATCH(data!A$3,raw_data!$A$3:$CR$3,0))</f>
        <v>Vaccine Preventable Diseases</v>
      </c>
      <c r="B35" s="22" t="s">
        <v>303</v>
      </c>
      <c r="C35" s="20" t="str">
        <f>INDEX(raw_data!$A$3:$CR$332,MATCH(data!$B35,raw_data!$F$3:$F$332,0), MATCH(data!C$3,raw_data!$A$3:$CR$3,0))</f>
        <v>DPT-Heb-Hib / Pentavalent vaccine</v>
      </c>
      <c r="D35" s="20" t="str">
        <f>INDEX(raw_data!$A$3:$CR$332,MATCH(data!$B35,raw_data!$F$3:$F$332,0), MATCH(data!D$3,raw_data!$A$3:$CR$3,0))</f>
        <v>1 year</v>
      </c>
      <c r="E35" s="61">
        <f>INDEX(raw_data!$A$3:$CR$332,MATCH(data!$B35,raw_data!$F$3:$F$332,0), MATCH(data!E$3,raw_data!$A$3:$CR$3,0))</f>
        <v>4.1748300468180384</v>
      </c>
      <c r="F35" s="61">
        <f>INDEX(raw_data!$A$3:$CR$332,MATCH(data!$B35,raw_data!$F$3:$F$332,0), MATCH(data!F$3,raw_data!$A$3:$CR$3,0))</f>
        <v>212.02896208278293</v>
      </c>
      <c r="G35" s="61">
        <f t="shared" si="1"/>
        <v>2.7980186047220457</v>
      </c>
      <c r="H35" s="87">
        <f>INDEX(raw_data!$A$3:$CR$332,MATCH(data!$B35,raw_data!$F$3:$F$332,0), MATCH(data!H$3,raw_data!$A$3:$CR$3,0))</f>
        <v>90</v>
      </c>
      <c r="I35" s="87">
        <f>INDEX(raw_data!$A$3:$CR$332,MATCH(data!$B35,raw_data!$F$3:$F$332,0), MATCH(data!I$3,raw_data!$A$3:$CR$3,0))</f>
        <v>1675582.0914499999</v>
      </c>
      <c r="J35" s="87">
        <f>INDEX(raw_data!$A$3:$CR$332,MATCH(data!$B35,raw_data!$F$3:$F$332,0), MATCH(data!J$3,raw_data!$A$3:$CR$3,0))</f>
        <v>1861757.8793888888</v>
      </c>
      <c r="K35" s="61">
        <f>INDEX(raw_data!$A$3:$CR$332,MATCH(data!$B35,raw_data!$F$3:$F$332,0), MATCH(data!K$3,raw_data!$A$3:$CR$3,0))</f>
        <v>1.8384633872538412</v>
      </c>
      <c r="L35" s="20">
        <f>INDEX(raw_data!$A$3:$CR$332,MATCH(data!$B35,raw_data!$F$3:$F$332,0), MATCH(data!L$3,raw_data!$A$3:$CR$3,0))</f>
        <v>0</v>
      </c>
      <c r="M35" s="20">
        <f>INDEX(raw_data!$A$3:$CR$332,MATCH(data!$B35,raw_data!$F$3:$F$332,0), MATCH(data!M$3,raw_data!$A$3:$CR$3,0))</f>
        <v>0</v>
      </c>
      <c r="N35" s="20">
        <f>INDEX(raw_data!$A$3:$CR$332,MATCH(data!$B35,raw_data!$F$3:$F$332,0), MATCH(data!N$3,raw_data!$A$3:$CR$3,0))</f>
        <v>0</v>
      </c>
      <c r="O35" s="20">
        <f>INDEX(raw_data!$A$3:$CR$332,MATCH(data!$B35,raw_data!$F$3:$F$332,0), MATCH(data!O$3,raw_data!$A$3:$CR$3,0))</f>
        <v>0</v>
      </c>
      <c r="P35" s="20">
        <f>INDEX(raw_data!$A$3:$CR$332,MATCH(data!$B35,raw_data!$F$3:$F$332,0), MATCH(data!P$3,raw_data!$A$3:$CR$3,0))</f>
        <v>1</v>
      </c>
      <c r="Q35" s="20">
        <f>INDEX(raw_data!$A$3:$CR$332,MATCH(data!$B35,raw_data!$F$3:$F$332,0), MATCH(data!Q$3,raw_data!$A$3:$CR$3,0))</f>
        <v>0</v>
      </c>
      <c r="R35" s="20">
        <f>INDEX(raw_data!$A$3:$CR$332,MATCH(data!$B35,raw_data!$F$3:$F$332,0), MATCH(data!R$3,raw_data!$A$3:$CR$3,0))</f>
        <v>0</v>
      </c>
      <c r="S35" s="20">
        <f>INDEX(raw_data!$A$3:$CR$332,MATCH(data!$B35,raw_data!$F$3:$F$332,0), MATCH(data!S$3,raw_data!$A$3:$CR$3,0))</f>
        <v>1</v>
      </c>
      <c r="T35" s="20">
        <f>INDEX(raw_data!$A$3:$CR$332,MATCH(data!$B35,raw_data!$F$3:$F$332,0), MATCH(data!T$3,raw_data!$A$3:$CR$3,0))</f>
        <v>0</v>
      </c>
      <c r="U35" s="20">
        <f>INDEX(raw_data!$A$3:$CR$332,MATCH(data!$B35,raw_data!$F$3:$F$332,0), MATCH(data!U$3,raw_data!$A$3:$CR$3,0))</f>
        <v>0</v>
      </c>
      <c r="V35" s="20">
        <f>INDEX(raw_data!$A$3:$CR$332,MATCH(data!$B35,raw_data!$F$3:$F$332,0), MATCH(data!V$3,raw_data!$A$3:$CR$3,0))</f>
        <v>0</v>
      </c>
      <c r="W35" s="20">
        <v>0</v>
      </c>
      <c r="X35" s="20">
        <f>INDEX(raw_data!$A$3:$CR$332,MATCH(data!$B35,raw_data!$F$3:$F$332,0), MATCH(data!X$3,raw_data!$A$3:$CR$3,0))</f>
        <v>0</v>
      </c>
      <c r="Y35" s="20">
        <f>INDEX(raw_data!$A$3:$CR$332,MATCH(data!$B35,raw_data!$F$3:$F$332,0), MATCH(data!Y$3,raw_data!$A$3:$CR$3,0))</f>
        <v>0</v>
      </c>
      <c r="Z35" s="20">
        <f>INDEX(raw_data!$A$3:$CR$332,MATCH(data!$B35,raw_data!$F$3:$F$332,0), MATCH(data!Z$3,raw_data!$A$3:$CR$3,0))</f>
        <v>0</v>
      </c>
      <c r="AA35" s="20">
        <f>INDEX(raw_data!$A$3:$CR$332,MATCH(data!$B35,raw_data!$F$3:$F$332,0), MATCH(data!AA$3,raw_data!$A$3:$CR$3,0))</f>
        <v>0</v>
      </c>
      <c r="AB35" s="20">
        <f>INDEX(raw_data!$A$3:$CR$332,MATCH(data!$B35,raw_data!$F$3:$F$332,0), MATCH(data!AB$3,raw_data!$A$3:$CR$3,0))</f>
        <v>0</v>
      </c>
      <c r="AC35" s="20">
        <f>INDEX(raw_data!$A$3:$CR$332,MATCH(data!$B35,raw_data!$F$3:$F$332,0), MATCH(data!AC$3,raw_data!$A$3:$CR$3,0))</f>
        <v>0</v>
      </c>
      <c r="AD35" s="20">
        <f>INDEX(raw_data!$A$3:$CR$332,MATCH(data!$B35,raw_data!$F$3:$F$332,0), MATCH(data!AD$3,raw_data!$A$3:$CR$3,0))</f>
        <v>0</v>
      </c>
      <c r="AE35" s="20">
        <f>INDEX(raw_data!$A$3:$CR$332,MATCH(data!$B35,raw_data!$F$3:$F$332,0), MATCH(data!AE$3,raw_data!$A$3:$CR$3,0))</f>
        <v>0</v>
      </c>
      <c r="AF35" s="20">
        <f>INDEX(raw_data!$A$3:$CR$332,MATCH(data!$B35,raw_data!$F$3:$F$332,0), MATCH(data!AF$3,raw_data!$A$3:$CR$3,0))</f>
        <v>0</v>
      </c>
      <c r="AG35" s="20" t="str">
        <f>INDEX(raw_data!$A$3:$CR$332,MATCH(data!$B35,raw_data!$F$3:$F$332,0), MATCH(data!AG$3,raw_data!$A$3:$CR$3,0))</f>
        <v>Akumu (2007); Bull World Health Organ</v>
      </c>
      <c r="AH35" s="20" t="str">
        <f>INDEX(raw_data!$A$3:$CR$332,MATCH(data!$B35,raw_data!$F$3:$F$332,0), MATCH(data!AH$3,raw_data!$A$3:$CR$3,0))</f>
        <v>Haemophilus influenzae type b (Hib) vaccine included in pentavalent vaccine with DPT (diphtheria, pertussis and tetanus) and hepatitis B vaccine</v>
      </c>
      <c r="AI35" s="61">
        <f t="shared" si="2"/>
        <v>50.78744756194007</v>
      </c>
    </row>
    <row r="36" spans="1:35" hidden="1">
      <c r="A36" s="20" t="str">
        <f>INDEX(raw_data!$A$3:$CR$332,MATCH(data!$B36,raw_data!$F$3:$F$332,0), MATCH(data!A$3,raw_data!$A$3:$CR$3,0))</f>
        <v>Vaccine Preventable Diseases</v>
      </c>
      <c r="B36" s="22" t="s">
        <v>310</v>
      </c>
      <c r="C36" s="20" t="str">
        <f>INDEX(raw_data!$A$3:$CR$332,MATCH(data!$B36,raw_data!$F$3:$F$332,0), MATCH(data!C$3,raw_data!$A$3:$CR$3,0))</f>
        <v>Polio vaccine</v>
      </c>
      <c r="D36" s="20" t="str">
        <f>INDEX(raw_data!$A$3:$CR$332,MATCH(data!$B36,raw_data!$F$3:$F$332,0), MATCH(data!D$3,raw_data!$A$3:$CR$3,0))</f>
        <v>1 year</v>
      </c>
      <c r="E36" s="61">
        <f>INDEX(raw_data!$A$3:$CR$332,MATCH(data!$B36,raw_data!$F$3:$F$332,0), MATCH(data!E$3,raw_data!$A$3:$CR$3,0))</f>
        <v>4.9900199600798399E-4</v>
      </c>
      <c r="F36" s="61">
        <f>INDEX(raw_data!$A$3:$CR$332,MATCH(data!$B36,raw_data!$F$3:$F$332,0), MATCH(data!F$3,raw_data!$A$3:$CR$3,0))</f>
        <v>1.018</v>
      </c>
      <c r="G36" s="61">
        <f t="shared" si="1"/>
        <v>-6.1113876143816265E-3</v>
      </c>
      <c r="H36" s="87">
        <f>INDEX(raw_data!$A$3:$CR$332,MATCH(data!$B36,raw_data!$F$3:$F$332,0), MATCH(data!H$3,raw_data!$A$3:$CR$3,0))</f>
        <v>90</v>
      </c>
      <c r="I36" s="87">
        <f>INDEX(raw_data!$A$3:$CR$332,MATCH(data!$B36,raw_data!$F$3:$F$332,0), MATCH(data!I$3,raw_data!$A$3:$CR$3,0))</f>
        <v>1675582.0914499999</v>
      </c>
      <c r="J36" s="87">
        <f>INDEX(raw_data!$A$3:$CR$332,MATCH(data!$B36,raw_data!$F$3:$F$332,0), MATCH(data!J$3,raw_data!$A$3:$CR$3,0))</f>
        <v>1861757.8793888888</v>
      </c>
      <c r="K36" s="61">
        <f>INDEX(raw_data!$A$3:$CR$332,MATCH(data!$B36,raw_data!$F$3:$F$332,0), MATCH(data!K$3,raw_data!$A$3:$CR$3,0))</f>
        <v>0.53852466998485171</v>
      </c>
      <c r="L36" s="20">
        <f>INDEX(raw_data!$A$3:$CR$332,MATCH(data!$B36,raw_data!$F$3:$F$332,0), MATCH(data!L$3,raw_data!$A$3:$CR$3,0))</f>
        <v>0</v>
      </c>
      <c r="M36" s="20">
        <f>INDEX(raw_data!$A$3:$CR$332,MATCH(data!$B36,raw_data!$F$3:$F$332,0), MATCH(data!M$3,raw_data!$A$3:$CR$3,0))</f>
        <v>0</v>
      </c>
      <c r="N36" s="20">
        <f>INDEX(raw_data!$A$3:$CR$332,MATCH(data!$B36,raw_data!$F$3:$F$332,0), MATCH(data!N$3,raw_data!$A$3:$CR$3,0))</f>
        <v>0</v>
      </c>
      <c r="O36" s="20">
        <f>INDEX(raw_data!$A$3:$CR$332,MATCH(data!$B36,raw_data!$F$3:$F$332,0), MATCH(data!O$3,raw_data!$A$3:$CR$3,0))</f>
        <v>0</v>
      </c>
      <c r="P36" s="20">
        <f>INDEX(raw_data!$A$3:$CR$332,MATCH(data!$B36,raw_data!$F$3:$F$332,0), MATCH(data!P$3,raw_data!$A$3:$CR$3,0))</f>
        <v>1</v>
      </c>
      <c r="Q36" s="20">
        <f>INDEX(raw_data!$A$3:$CR$332,MATCH(data!$B36,raw_data!$F$3:$F$332,0), MATCH(data!Q$3,raw_data!$A$3:$CR$3,0))</f>
        <v>0</v>
      </c>
      <c r="R36" s="20">
        <f>INDEX(raw_data!$A$3:$CR$332,MATCH(data!$B36,raw_data!$F$3:$F$332,0), MATCH(data!R$3,raw_data!$A$3:$CR$3,0))</f>
        <v>0</v>
      </c>
      <c r="S36" s="20">
        <f>INDEX(raw_data!$A$3:$CR$332,MATCH(data!$B36,raw_data!$F$3:$F$332,0), MATCH(data!S$3,raw_data!$A$3:$CR$3,0))</f>
        <v>1</v>
      </c>
      <c r="T36" s="20">
        <f>INDEX(raw_data!$A$3:$CR$332,MATCH(data!$B36,raw_data!$F$3:$F$332,0), MATCH(data!T$3,raw_data!$A$3:$CR$3,0))</f>
        <v>0</v>
      </c>
      <c r="U36" s="20">
        <f>INDEX(raw_data!$A$3:$CR$332,MATCH(data!$B36,raw_data!$F$3:$F$332,0), MATCH(data!U$3,raw_data!$A$3:$CR$3,0))</f>
        <v>0</v>
      </c>
      <c r="V36" s="20">
        <f>INDEX(raw_data!$A$3:$CR$332,MATCH(data!$B36,raw_data!$F$3:$F$332,0), MATCH(data!V$3,raw_data!$A$3:$CR$3,0))</f>
        <v>0</v>
      </c>
      <c r="W36" s="20">
        <v>0</v>
      </c>
      <c r="X36" s="20">
        <f>INDEX(raw_data!$A$3:$CR$332,MATCH(data!$B36,raw_data!$F$3:$F$332,0), MATCH(data!X$3,raw_data!$A$3:$CR$3,0))</f>
        <v>0</v>
      </c>
      <c r="Y36" s="20">
        <f>INDEX(raw_data!$A$3:$CR$332,MATCH(data!$B36,raw_data!$F$3:$F$332,0), MATCH(data!Y$3,raw_data!$A$3:$CR$3,0))</f>
        <v>0</v>
      </c>
      <c r="Z36" s="20">
        <f>INDEX(raw_data!$A$3:$CR$332,MATCH(data!$B36,raw_data!$F$3:$F$332,0), MATCH(data!Z$3,raw_data!$A$3:$CR$3,0))</f>
        <v>0</v>
      </c>
      <c r="AA36" s="20">
        <f>INDEX(raw_data!$A$3:$CR$332,MATCH(data!$B36,raw_data!$F$3:$F$332,0), MATCH(data!AA$3,raw_data!$A$3:$CR$3,0))</f>
        <v>0</v>
      </c>
      <c r="AB36" s="20">
        <f>INDEX(raw_data!$A$3:$CR$332,MATCH(data!$B36,raw_data!$F$3:$F$332,0), MATCH(data!AB$3,raw_data!$A$3:$CR$3,0))</f>
        <v>0</v>
      </c>
      <c r="AC36" s="20">
        <f>INDEX(raw_data!$A$3:$CR$332,MATCH(data!$B36,raw_data!$F$3:$F$332,0), MATCH(data!AC$3,raw_data!$A$3:$CR$3,0))</f>
        <v>0</v>
      </c>
      <c r="AD36" s="20">
        <f>INDEX(raw_data!$A$3:$CR$332,MATCH(data!$B36,raw_data!$F$3:$F$332,0), MATCH(data!AD$3,raw_data!$A$3:$CR$3,0))</f>
        <v>0</v>
      </c>
      <c r="AE36" s="20">
        <f>INDEX(raw_data!$A$3:$CR$332,MATCH(data!$B36,raw_data!$F$3:$F$332,0), MATCH(data!AE$3,raw_data!$A$3:$CR$3,0))</f>
        <v>0</v>
      </c>
      <c r="AF36" s="20">
        <f>INDEX(raw_data!$A$3:$CR$332,MATCH(data!$B36,raw_data!$F$3:$F$332,0), MATCH(data!AF$3,raw_data!$A$3:$CR$3,0))</f>
        <v>0</v>
      </c>
      <c r="AG36" s="20" t="str">
        <f>INDEX(raw_data!$A$3:$CR$332,MATCH(data!$B36,raw_data!$F$3:$F$332,0), MATCH(data!AG$3,raw_data!$A$3:$CR$3,0))</f>
        <v>Khan (2008)</v>
      </c>
      <c r="AH36" s="20" t="str">
        <f>INDEX(raw_data!$A$3:$CR$332,MATCH(data!$B36,raw_data!$F$3:$F$332,0), MATCH(data!AH$3,raw_data!$A$3:$CR$3,0))</f>
        <v>Introduction of Inactivated Polio Vaccine (IPV)</v>
      </c>
      <c r="AI36" s="61">
        <f t="shared" si="2"/>
        <v>2040.0720000000001</v>
      </c>
    </row>
    <row r="37" spans="1:35" hidden="1">
      <c r="A37" s="20" t="str">
        <f>INDEX(raw_data!$A$3:$CR$332,MATCH(data!$B37,raw_data!$F$3:$F$332,0), MATCH(data!A$3,raw_data!$A$3:$CR$3,0))</f>
        <v>Vaccine Preventable Diseases</v>
      </c>
      <c r="B37" s="22" t="s">
        <v>326</v>
      </c>
      <c r="C37" s="20" t="str">
        <f>INDEX(raw_data!$A$3:$CR$332,MATCH(data!$B37,raw_data!$F$3:$F$332,0), MATCH(data!C$3,raw_data!$A$3:$CR$3,0))</f>
        <v>BCG vaccine</v>
      </c>
      <c r="D37" s="20" t="str">
        <f>INDEX(raw_data!$A$3:$CR$332,MATCH(data!$B37,raw_data!$F$3:$F$332,0), MATCH(data!D$3,raw_data!$A$3:$CR$3,0))</f>
        <v>1 year</v>
      </c>
      <c r="E37" s="61">
        <f>INDEX(raw_data!$A$3:$CR$332,MATCH(data!$B37,raw_data!$F$3:$F$332,0), MATCH(data!E$3,raw_data!$A$3:$CR$3,0))</f>
        <v>0.11461224489795918</v>
      </c>
      <c r="F37" s="61">
        <f>INDEX(raw_data!$A$3:$CR$332,MATCH(data!$B37,raw_data!$F$3:$F$332,0), MATCH(data!F$3,raw_data!$A$3:$CR$3,0))</f>
        <v>13.06434049730237</v>
      </c>
      <c r="G37" s="61">
        <f t="shared" si="1"/>
        <v>2.9778865045346395E-2</v>
      </c>
      <c r="H37" s="87">
        <f>INDEX(raw_data!$A$3:$CR$332,MATCH(data!$B37,raw_data!$F$3:$F$332,0), MATCH(data!H$3,raw_data!$A$3:$CR$3,0))</f>
        <v>90</v>
      </c>
      <c r="I37" s="87">
        <f>INDEX(raw_data!$A$3:$CR$332,MATCH(data!$B37,raw_data!$F$3:$F$332,0), MATCH(data!I$3,raw_data!$A$3:$CR$3,0))</f>
        <v>1675582.0914499999</v>
      </c>
      <c r="J37" s="87">
        <f>INDEX(raw_data!$A$3:$CR$332,MATCH(data!$B37,raw_data!$F$3:$F$332,0), MATCH(data!J$3,raw_data!$A$3:$CR$3,0))</f>
        <v>1861757.8793888888</v>
      </c>
      <c r="K37" s="61">
        <f>INDEX(raw_data!$A$3:$CR$332,MATCH(data!$B37,raw_data!$F$3:$F$332,0), MATCH(data!K$3,raw_data!$A$3:$CR$3,0))</f>
        <v>0.5669468053451634</v>
      </c>
      <c r="L37" s="20">
        <f>INDEX(raw_data!$A$3:$CR$332,MATCH(data!$B37,raw_data!$F$3:$F$332,0), MATCH(data!L$3,raw_data!$A$3:$CR$3,0))</f>
        <v>0</v>
      </c>
      <c r="M37" s="20">
        <f>INDEX(raw_data!$A$3:$CR$332,MATCH(data!$B37,raw_data!$F$3:$F$332,0), MATCH(data!M$3,raw_data!$A$3:$CR$3,0))</f>
        <v>0</v>
      </c>
      <c r="N37" s="20">
        <f>INDEX(raw_data!$A$3:$CR$332,MATCH(data!$B37,raw_data!$F$3:$F$332,0), MATCH(data!N$3,raw_data!$A$3:$CR$3,0))</f>
        <v>0</v>
      </c>
      <c r="O37" s="20">
        <f>INDEX(raw_data!$A$3:$CR$332,MATCH(data!$B37,raw_data!$F$3:$F$332,0), MATCH(data!O$3,raw_data!$A$3:$CR$3,0))</f>
        <v>0</v>
      </c>
      <c r="P37" s="20">
        <f>INDEX(raw_data!$A$3:$CR$332,MATCH(data!$B37,raw_data!$F$3:$F$332,0), MATCH(data!P$3,raw_data!$A$3:$CR$3,0))</f>
        <v>1</v>
      </c>
      <c r="Q37" s="20">
        <f>INDEX(raw_data!$A$3:$CR$332,MATCH(data!$B37,raw_data!$F$3:$F$332,0), MATCH(data!Q$3,raw_data!$A$3:$CR$3,0))</f>
        <v>0</v>
      </c>
      <c r="R37" s="20">
        <f>INDEX(raw_data!$A$3:$CR$332,MATCH(data!$B37,raw_data!$F$3:$F$332,0), MATCH(data!R$3,raw_data!$A$3:$CR$3,0))</f>
        <v>0</v>
      </c>
      <c r="S37" s="20">
        <f>INDEX(raw_data!$A$3:$CR$332,MATCH(data!$B37,raw_data!$F$3:$F$332,0), MATCH(data!S$3,raw_data!$A$3:$CR$3,0))</f>
        <v>1</v>
      </c>
      <c r="T37" s="20">
        <f>INDEX(raw_data!$A$3:$CR$332,MATCH(data!$B37,raw_data!$F$3:$F$332,0), MATCH(data!T$3,raw_data!$A$3:$CR$3,0))</f>
        <v>0</v>
      </c>
      <c r="U37" s="20">
        <f>INDEX(raw_data!$A$3:$CR$332,MATCH(data!$B37,raw_data!$F$3:$F$332,0), MATCH(data!U$3,raw_data!$A$3:$CR$3,0))</f>
        <v>0</v>
      </c>
      <c r="V37" s="20">
        <f>INDEX(raw_data!$A$3:$CR$332,MATCH(data!$B37,raw_data!$F$3:$F$332,0), MATCH(data!V$3,raw_data!$A$3:$CR$3,0))</f>
        <v>0</v>
      </c>
      <c r="W37" s="20">
        <v>0</v>
      </c>
      <c r="X37" s="20">
        <f>INDEX(raw_data!$A$3:$CR$332,MATCH(data!$B37,raw_data!$F$3:$F$332,0), MATCH(data!X$3,raw_data!$A$3:$CR$3,0))</f>
        <v>0</v>
      </c>
      <c r="Y37" s="20">
        <f>INDEX(raw_data!$A$3:$CR$332,MATCH(data!$B37,raw_data!$F$3:$F$332,0), MATCH(data!Y$3,raw_data!$A$3:$CR$3,0))</f>
        <v>0</v>
      </c>
      <c r="Z37" s="20">
        <f>INDEX(raw_data!$A$3:$CR$332,MATCH(data!$B37,raw_data!$F$3:$F$332,0), MATCH(data!Z$3,raw_data!$A$3:$CR$3,0))</f>
        <v>0</v>
      </c>
      <c r="AA37" s="20">
        <f>INDEX(raw_data!$A$3:$CR$332,MATCH(data!$B37,raw_data!$F$3:$F$332,0), MATCH(data!AA$3,raw_data!$A$3:$CR$3,0))</f>
        <v>0</v>
      </c>
      <c r="AB37" s="20">
        <f>INDEX(raw_data!$A$3:$CR$332,MATCH(data!$B37,raw_data!$F$3:$F$332,0), MATCH(data!AB$3,raw_data!$A$3:$CR$3,0))</f>
        <v>0</v>
      </c>
      <c r="AC37" s="20">
        <f>INDEX(raw_data!$A$3:$CR$332,MATCH(data!$B37,raw_data!$F$3:$F$332,0), MATCH(data!AC$3,raw_data!$A$3:$CR$3,0))</f>
        <v>0</v>
      </c>
      <c r="AD37" s="20">
        <f>INDEX(raw_data!$A$3:$CR$332,MATCH(data!$B37,raw_data!$F$3:$F$332,0), MATCH(data!AD$3,raw_data!$A$3:$CR$3,0))</f>
        <v>0</v>
      </c>
      <c r="AE37" s="20">
        <f>INDEX(raw_data!$A$3:$CR$332,MATCH(data!$B37,raw_data!$F$3:$F$332,0), MATCH(data!AE$3,raw_data!$A$3:$CR$3,0))</f>
        <v>0</v>
      </c>
      <c r="AF37" s="20">
        <f>INDEX(raw_data!$A$3:$CR$332,MATCH(data!$B37,raw_data!$F$3:$F$332,0), MATCH(data!AF$3,raw_data!$A$3:$CR$3,0))</f>
        <v>0</v>
      </c>
      <c r="AG37" s="20" t="str">
        <f>INDEX(raw_data!$A$3:$CR$332,MATCH(data!$B37,raw_data!$F$3:$F$332,0), MATCH(data!AG$3,raw_data!$A$3:$CR$3,0))</f>
        <v>Machlaurin (2020); Vaccines</v>
      </c>
      <c r="AH37" s="20" t="str">
        <f>INDEX(raw_data!$A$3:$CR$332,MATCH(data!$B37,raw_data!$F$3:$F$332,0), MATCH(data!AH$3,raw_data!$A$3:$CR$3,0))</f>
        <v>Universal BCG vaccination</v>
      </c>
      <c r="AI37" s="61">
        <f t="shared" si="2"/>
        <v>113.98730134754561</v>
      </c>
    </row>
    <row r="38" spans="1:35" hidden="1">
      <c r="A38" s="20" t="str">
        <f>INDEX(raw_data!$A$3:$CR$332,MATCH(data!$B38,raw_data!$F$3:$F$332,0), MATCH(data!A$3,raw_data!$A$3:$CR$3,0))</f>
        <v>Vaccine Preventable Diseases</v>
      </c>
      <c r="B38" s="22" t="s">
        <v>327</v>
      </c>
      <c r="C38" s="20" t="str">
        <f>INDEX(raw_data!$A$3:$CR$332,MATCH(data!$B38,raw_data!$F$3:$F$332,0), MATCH(data!C$3,raw_data!$A$3:$CR$3,0))</f>
        <v>Pneumococcal vaccine</v>
      </c>
      <c r="D38" s="20" t="str">
        <f>INDEX(raw_data!$A$3:$CR$332,MATCH(data!$B38,raw_data!$F$3:$F$332,0), MATCH(data!D$3,raw_data!$A$3:$CR$3,0))</f>
        <v xml:space="preserve"> Lifetime</v>
      </c>
      <c r="E38" s="61">
        <f>INDEX(raw_data!$A$3:$CR$332,MATCH(data!$B38,raw_data!$F$3:$F$332,0), MATCH(data!E$3,raw_data!$A$3:$CR$3,0))</f>
        <v>3.5</v>
      </c>
      <c r="F38" s="61">
        <f>INDEX(raw_data!$A$3:$CR$332,MATCH(data!$B38,raw_data!$F$3:$F$332,0), MATCH(data!F$3,raw_data!$A$3:$CR$3,0))</f>
        <v>261.68533542178892</v>
      </c>
      <c r="G38" s="61">
        <f t="shared" si="1"/>
        <v>1.8007445751831888</v>
      </c>
      <c r="H38" s="87">
        <f>INDEX(raw_data!$A$3:$CR$332,MATCH(data!$B38,raw_data!$F$3:$F$332,0), MATCH(data!H$3,raw_data!$A$3:$CR$3,0))</f>
        <v>90</v>
      </c>
      <c r="I38" s="87">
        <f>INDEX(raw_data!$A$3:$CR$332,MATCH(data!$B38,raw_data!$F$3:$F$332,0), MATCH(data!I$3,raw_data!$A$3:$CR$3,0))</f>
        <v>1675582.0914499999</v>
      </c>
      <c r="J38" s="87">
        <f>INDEX(raw_data!$A$3:$CR$332,MATCH(data!$B38,raw_data!$F$3:$F$332,0), MATCH(data!J$3,raw_data!$A$3:$CR$3,0))</f>
        <v>1861757.8793888888</v>
      </c>
      <c r="K38" s="61">
        <f>INDEX(raw_data!$A$3:$CR$332,MATCH(data!$B38,raw_data!$F$3:$F$332,0), MATCH(data!K$3,raw_data!$A$3:$CR$3,0))</f>
        <v>9.2880546553776231</v>
      </c>
      <c r="L38" s="20">
        <f>INDEX(raw_data!$A$3:$CR$332,MATCH(data!$B38,raw_data!$F$3:$F$332,0), MATCH(data!L$3,raw_data!$A$3:$CR$3,0))</f>
        <v>0</v>
      </c>
      <c r="M38" s="20">
        <f>INDEX(raw_data!$A$3:$CR$332,MATCH(data!$B38,raw_data!$F$3:$F$332,0), MATCH(data!M$3,raw_data!$A$3:$CR$3,0))</f>
        <v>0</v>
      </c>
      <c r="N38" s="20">
        <f>INDEX(raw_data!$A$3:$CR$332,MATCH(data!$B38,raw_data!$F$3:$F$332,0), MATCH(data!N$3,raw_data!$A$3:$CR$3,0))</f>
        <v>0</v>
      </c>
      <c r="O38" s="20">
        <f>INDEX(raw_data!$A$3:$CR$332,MATCH(data!$B38,raw_data!$F$3:$F$332,0), MATCH(data!O$3,raw_data!$A$3:$CR$3,0))</f>
        <v>0</v>
      </c>
      <c r="P38" s="20">
        <f>INDEX(raw_data!$A$3:$CR$332,MATCH(data!$B38,raw_data!$F$3:$F$332,0), MATCH(data!P$3,raw_data!$A$3:$CR$3,0))</f>
        <v>1</v>
      </c>
      <c r="Q38" s="20">
        <f>INDEX(raw_data!$A$3:$CR$332,MATCH(data!$B38,raw_data!$F$3:$F$332,0), MATCH(data!Q$3,raw_data!$A$3:$CR$3,0))</f>
        <v>0</v>
      </c>
      <c r="R38" s="20">
        <f>INDEX(raw_data!$A$3:$CR$332,MATCH(data!$B38,raw_data!$F$3:$F$332,0), MATCH(data!R$3,raw_data!$A$3:$CR$3,0))</f>
        <v>0</v>
      </c>
      <c r="S38" s="20">
        <f>INDEX(raw_data!$A$3:$CR$332,MATCH(data!$B38,raw_data!$F$3:$F$332,0), MATCH(data!S$3,raw_data!$A$3:$CR$3,0))</f>
        <v>1</v>
      </c>
      <c r="T38" s="20">
        <f>INDEX(raw_data!$A$3:$CR$332,MATCH(data!$B38,raw_data!$F$3:$F$332,0), MATCH(data!T$3,raw_data!$A$3:$CR$3,0))</f>
        <v>0</v>
      </c>
      <c r="U38" s="20">
        <f>INDEX(raw_data!$A$3:$CR$332,MATCH(data!$B38,raw_data!$F$3:$F$332,0), MATCH(data!U$3,raw_data!$A$3:$CR$3,0))</f>
        <v>0</v>
      </c>
      <c r="V38" s="20">
        <f>INDEX(raw_data!$A$3:$CR$332,MATCH(data!$B38,raw_data!$F$3:$F$332,0), MATCH(data!V$3,raw_data!$A$3:$CR$3,0))</f>
        <v>0</v>
      </c>
      <c r="W38" s="20">
        <v>0</v>
      </c>
      <c r="X38" s="20">
        <f>INDEX(raw_data!$A$3:$CR$332,MATCH(data!$B38,raw_data!$F$3:$F$332,0), MATCH(data!X$3,raw_data!$A$3:$CR$3,0))</f>
        <v>0</v>
      </c>
      <c r="Y38" s="20">
        <f>INDEX(raw_data!$A$3:$CR$332,MATCH(data!$B38,raw_data!$F$3:$F$332,0), MATCH(data!Y$3,raw_data!$A$3:$CR$3,0))</f>
        <v>0</v>
      </c>
      <c r="Z38" s="20">
        <f>INDEX(raw_data!$A$3:$CR$332,MATCH(data!$B38,raw_data!$F$3:$F$332,0), MATCH(data!Z$3,raw_data!$A$3:$CR$3,0))</f>
        <v>0</v>
      </c>
      <c r="AA38" s="20">
        <f>INDEX(raw_data!$A$3:$CR$332,MATCH(data!$B38,raw_data!$F$3:$F$332,0), MATCH(data!AA$3,raw_data!$A$3:$CR$3,0))</f>
        <v>0</v>
      </c>
      <c r="AB38" s="20">
        <f>INDEX(raw_data!$A$3:$CR$332,MATCH(data!$B38,raw_data!$F$3:$F$332,0), MATCH(data!AB$3,raw_data!$A$3:$CR$3,0))</f>
        <v>0</v>
      </c>
      <c r="AC38" s="20">
        <f>INDEX(raw_data!$A$3:$CR$332,MATCH(data!$B38,raw_data!$F$3:$F$332,0), MATCH(data!AC$3,raw_data!$A$3:$CR$3,0))</f>
        <v>0</v>
      </c>
      <c r="AD38" s="20">
        <f>INDEX(raw_data!$A$3:$CR$332,MATCH(data!$B38,raw_data!$F$3:$F$332,0), MATCH(data!AD$3,raw_data!$A$3:$CR$3,0))</f>
        <v>0</v>
      </c>
      <c r="AE38" s="20">
        <f>INDEX(raw_data!$A$3:$CR$332,MATCH(data!$B38,raw_data!$F$3:$F$332,0), MATCH(data!AE$3,raw_data!$A$3:$CR$3,0))</f>
        <v>0</v>
      </c>
      <c r="AF38" s="20">
        <f>INDEX(raw_data!$A$3:$CR$332,MATCH(data!$B38,raw_data!$F$3:$F$332,0), MATCH(data!AF$3,raw_data!$A$3:$CR$3,0))</f>
        <v>0</v>
      </c>
      <c r="AG38" s="20" t="str">
        <f>INDEX(raw_data!$A$3:$CR$332,MATCH(data!$B38,raw_data!$F$3:$F$332,0), MATCH(data!AG$3,raw_data!$A$3:$CR$3,0))</f>
        <v>Sinha (2007); Lancet</v>
      </c>
      <c r="AH38" s="20" t="str">
        <f>INDEX(raw_data!$A$3:$CR$332,MATCH(data!$B38,raw_data!$F$3:$F$332,0), MATCH(data!AH$3,raw_data!$A$3:$CR$3,0))</f>
        <v>Pneumococcal conjugate vaccination</v>
      </c>
      <c r="AI38" s="61">
        <f t="shared" si="2"/>
        <v>74.767238691939696</v>
      </c>
    </row>
    <row r="39" spans="1:35" hidden="1">
      <c r="A39" s="20" t="str">
        <f>INDEX(raw_data!$A$3:$CR$332,MATCH(data!$B39,raw_data!$F$3:$F$332,0), MATCH(data!A$3,raw_data!$A$3:$CR$3,0))</f>
        <v>Malaria</v>
      </c>
      <c r="B39" s="22" t="s">
        <v>355</v>
      </c>
      <c r="C39" s="20" t="str">
        <f>INDEX(raw_data!$A$3:$CR$332,MATCH(data!$B39,raw_data!$F$3:$F$332,0), MATCH(data!C$3,raw_data!$A$3:$CR$3,0))</f>
        <v>ITN distribution to pregnant women</v>
      </c>
      <c r="D39" s="20" t="str">
        <f>INDEX(raw_data!$A$3:$CR$332,MATCH(data!$B39,raw_data!$F$3:$F$332,0), MATCH(data!D$3,raw_data!$A$3:$CR$3,0))</f>
        <v>21 Months</v>
      </c>
      <c r="E39" s="61">
        <f>INDEX(raw_data!$A$3:$CR$332,MATCH(data!$B39,raw_data!$F$3:$F$332,0), MATCH(data!E$3,raw_data!$A$3:$CR$3,0))</f>
        <v>3.0126518739503904E-4</v>
      </c>
      <c r="F39" s="61">
        <f>INDEX(raw_data!$A$3:$CR$332,MATCH(data!$B39,raw_data!$F$3:$F$332,0), MATCH(data!F$3,raw_data!$A$3:$CR$3,0))</f>
        <v>6.7906794780372825E-3</v>
      </c>
      <c r="G39" s="61">
        <f t="shared" si="1"/>
        <v>2.5716986610908269E-4</v>
      </c>
      <c r="H39" s="87">
        <f>INDEX(raw_data!$A$3:$CR$332,MATCH(data!$B39,raw_data!$F$3:$F$332,0), MATCH(data!H$3,raw_data!$A$3:$CR$3,0))</f>
        <v>70</v>
      </c>
      <c r="I39" s="87">
        <f>INDEX(raw_data!$A$3:$CR$332,MATCH(data!$B39,raw_data!$F$3:$F$332,0), MATCH(data!I$3,raw_data!$A$3:$CR$3,0))</f>
        <v>1801611.3004600001</v>
      </c>
      <c r="J39" s="87">
        <f>INDEX(raw_data!$A$3:$CR$332,MATCH(data!$B39,raw_data!$F$3:$F$332,0), MATCH(data!J$3,raw_data!$A$3:$CR$3,0))</f>
        <v>2573730.4292285717</v>
      </c>
      <c r="K39" s="61">
        <f>INDEX(raw_data!$A$3:$CR$332,MATCH(data!$B39,raw_data!$F$3:$F$332,0), MATCH(data!K$3,raw_data!$A$3:$CR$3,0))</f>
        <v>2.9918037221380653</v>
      </c>
      <c r="L39" s="20">
        <f>INDEX(raw_data!$A$3:$CR$332,MATCH(data!$B39,raw_data!$F$3:$F$332,0), MATCH(data!L$3,raw_data!$A$3:$CR$3,0))</f>
        <v>0.5</v>
      </c>
      <c r="M39" s="20">
        <f>INDEX(raw_data!$A$3:$CR$332,MATCH(data!$B39,raw_data!$F$3:$F$332,0), MATCH(data!M$3,raw_data!$A$3:$CR$3,0))</f>
        <v>0.5</v>
      </c>
      <c r="N39" s="20">
        <f>INDEX(raw_data!$A$3:$CR$332,MATCH(data!$B39,raw_data!$F$3:$F$332,0), MATCH(data!N$3,raw_data!$A$3:$CR$3,0))</f>
        <v>0</v>
      </c>
      <c r="O39" s="20">
        <f>INDEX(raw_data!$A$3:$CR$332,MATCH(data!$B39,raw_data!$F$3:$F$332,0), MATCH(data!O$3,raw_data!$A$3:$CR$3,0))</f>
        <v>0</v>
      </c>
      <c r="P39" s="20">
        <f>INDEX(raw_data!$A$3:$CR$332,MATCH(data!$B39,raw_data!$F$3:$F$332,0), MATCH(data!P$3,raw_data!$A$3:$CR$3,0))</f>
        <v>15</v>
      </c>
      <c r="Q39" s="20">
        <f>INDEX(raw_data!$A$3:$CR$332,MATCH(data!$B39,raw_data!$F$3:$F$332,0), MATCH(data!Q$3,raw_data!$A$3:$CR$3,0))</f>
        <v>0</v>
      </c>
      <c r="R39" s="20">
        <f>INDEX(raw_data!$A$3:$CR$332,MATCH(data!$B39,raw_data!$F$3:$F$332,0), MATCH(data!R$3,raw_data!$A$3:$CR$3,0))</f>
        <v>0</v>
      </c>
      <c r="S39" s="20">
        <f>INDEX(raw_data!$A$3:$CR$332,MATCH(data!$B39,raw_data!$F$3:$F$332,0), MATCH(data!S$3,raw_data!$A$3:$CR$3,0))</f>
        <v>0</v>
      </c>
      <c r="T39" s="20">
        <f>INDEX(raw_data!$A$3:$CR$332,MATCH(data!$B39,raw_data!$F$3:$F$332,0), MATCH(data!T$3,raw_data!$A$3:$CR$3,0))</f>
        <v>0</v>
      </c>
      <c r="U39" s="20">
        <f>INDEX(raw_data!$A$3:$CR$332,MATCH(data!$B39,raw_data!$F$3:$F$332,0), MATCH(data!U$3,raw_data!$A$3:$CR$3,0))</f>
        <v>0</v>
      </c>
      <c r="V39" s="20">
        <f>INDEX(raw_data!$A$3:$CR$332,MATCH(data!$B39,raw_data!$F$3:$F$332,0), MATCH(data!V$3,raw_data!$A$3:$CR$3,0))</f>
        <v>0</v>
      </c>
      <c r="W39" s="20">
        <v>0</v>
      </c>
      <c r="X39" s="20">
        <f>INDEX(raw_data!$A$3:$CR$332,MATCH(data!$B39,raw_data!$F$3:$F$332,0), MATCH(data!X$3,raw_data!$A$3:$CR$3,0))</f>
        <v>0</v>
      </c>
      <c r="Y39" s="20">
        <f>INDEX(raw_data!$A$3:$CR$332,MATCH(data!$B39,raw_data!$F$3:$F$332,0), MATCH(data!Y$3,raw_data!$A$3:$CR$3,0))</f>
        <v>0</v>
      </c>
      <c r="Z39" s="20">
        <f>INDEX(raw_data!$A$3:$CR$332,MATCH(data!$B39,raw_data!$F$3:$F$332,0), MATCH(data!Z$3,raw_data!$A$3:$CR$3,0))</f>
        <v>0</v>
      </c>
      <c r="AA39" s="20">
        <f>INDEX(raw_data!$A$3:$CR$332,MATCH(data!$B39,raw_data!$F$3:$F$332,0), MATCH(data!AA$3,raw_data!$A$3:$CR$3,0))</f>
        <v>0</v>
      </c>
      <c r="AB39" s="20">
        <f>INDEX(raw_data!$A$3:$CR$332,MATCH(data!$B39,raw_data!$F$3:$F$332,0), MATCH(data!AB$3,raw_data!$A$3:$CR$3,0))</f>
        <v>0</v>
      </c>
      <c r="AC39" s="20">
        <f>INDEX(raw_data!$A$3:$CR$332,MATCH(data!$B39,raw_data!$F$3:$F$332,0), MATCH(data!AC$3,raw_data!$A$3:$CR$3,0))</f>
        <v>0</v>
      </c>
      <c r="AD39" s="20">
        <f>INDEX(raw_data!$A$3:$CR$332,MATCH(data!$B39,raw_data!$F$3:$F$332,0), MATCH(data!AD$3,raw_data!$A$3:$CR$3,0))</f>
        <v>0</v>
      </c>
      <c r="AE39" s="20">
        <f>INDEX(raw_data!$A$3:$CR$332,MATCH(data!$B39,raw_data!$F$3:$F$332,0), MATCH(data!AE$3,raw_data!$A$3:$CR$3,0))</f>
        <v>0</v>
      </c>
      <c r="AF39" s="20">
        <f>INDEX(raw_data!$A$3:$CR$332,MATCH(data!$B39,raw_data!$F$3:$F$332,0), MATCH(data!AF$3,raw_data!$A$3:$CR$3,0))</f>
        <v>0</v>
      </c>
      <c r="AG39" s="20" t="str">
        <f>INDEX(raw_data!$A$3:$CR$332,MATCH(data!$B39,raw_data!$F$3:$F$332,0), MATCH(data!AG$3,raw_data!$A$3:$CR$3,0))</f>
        <v>Becker-Dreps (2009); Am J Trop Med Hyg</v>
      </c>
      <c r="AH39" s="20" t="str">
        <f>INDEX(raw_data!$A$3:$CR$332,MATCH(data!$B39,raw_data!$F$3:$F$332,0), MATCH(data!AH$3,raw_data!$A$3:$CR$3,0))</f>
        <v>Long-lasting insecticide-treated bed nets (ITNs) + information on correct use and malaria transmission</v>
      </c>
      <c r="AI39" s="61">
        <f t="shared" si="2"/>
        <v>22.540538243912298</v>
      </c>
    </row>
    <row r="40" spans="1:35" hidden="1">
      <c r="A40" s="20" t="str">
        <f>INDEX(raw_data!$A$3:$CR$332,MATCH(data!$B40,raw_data!$F$3:$F$332,0), MATCH(data!A$3,raw_data!$A$3:$CR$3,0))</f>
        <v>Malaria</v>
      </c>
      <c r="B40" s="22" t="s">
        <v>363</v>
      </c>
      <c r="C40" s="20" t="str">
        <f>INDEX(raw_data!$A$3:$CR$332,MATCH(data!$B40,raw_data!$F$3:$F$332,0), MATCH(data!C$3,raw_data!$A$3:$CR$3,0))</f>
        <v>IPT (pregnant women)</v>
      </c>
      <c r="D40" s="20" t="str">
        <f>INDEX(raw_data!$A$3:$CR$332,MATCH(data!$B40,raw_data!$F$3:$F$332,0), MATCH(data!D$3,raw_data!$A$3:$CR$3,0))</f>
        <v>1 year</v>
      </c>
      <c r="E40" s="61">
        <f>INDEX(raw_data!$A$3:$CR$332,MATCH(data!$B40,raw_data!$F$3:$F$332,0), MATCH(data!E$3,raw_data!$A$3:$CR$3,0))</f>
        <v>1.7834521637213367E-3</v>
      </c>
      <c r="F40" s="61">
        <f>INDEX(raw_data!$A$3:$CR$332,MATCH(data!$B40,raw_data!$F$3:$F$332,0), MATCH(data!F$3,raw_data!$A$3:$CR$3,0))</f>
        <v>0.34557451874239431</v>
      </c>
      <c r="G40" s="61">
        <f t="shared" si="1"/>
        <v>-4.6053821772278221E-4</v>
      </c>
      <c r="H40" s="87">
        <f>INDEX(raw_data!$A$3:$CR$332,MATCH(data!$B40,raw_data!$F$3:$F$332,0), MATCH(data!H$3,raw_data!$A$3:$CR$3,0))</f>
        <v>41</v>
      </c>
      <c r="I40" s="87">
        <f>INDEX(raw_data!$A$3:$CR$332,MATCH(data!$B40,raw_data!$F$3:$F$332,0), MATCH(data!I$3,raw_data!$A$3:$CR$3,0))</f>
        <v>1055229.4759800001</v>
      </c>
      <c r="J40" s="87">
        <f>INDEX(raw_data!$A$3:$CR$332,MATCH(data!$B40,raw_data!$F$3:$F$332,0), MATCH(data!J$3,raw_data!$A$3:$CR$3,0))</f>
        <v>2573730.4292195127</v>
      </c>
      <c r="K40" s="61">
        <f>INDEX(raw_data!$A$3:$CR$332,MATCH(data!$B40,raw_data!$F$3:$F$332,0), MATCH(data!K$3,raw_data!$A$3:$CR$3,0))</f>
        <v>5.9836074442761303E-2</v>
      </c>
      <c r="L40" s="20">
        <f>INDEX(raw_data!$A$3:$CR$332,MATCH(data!$B40,raw_data!$F$3:$F$332,0), MATCH(data!L$3,raw_data!$A$3:$CR$3,0))</f>
        <v>0.5</v>
      </c>
      <c r="M40" s="20">
        <f>INDEX(raw_data!$A$3:$CR$332,MATCH(data!$B40,raw_data!$F$3:$F$332,0), MATCH(data!M$3,raw_data!$A$3:$CR$3,0))</f>
        <v>0.5</v>
      </c>
      <c r="N40" s="20">
        <f>INDEX(raw_data!$A$3:$CR$332,MATCH(data!$B40,raw_data!$F$3:$F$332,0), MATCH(data!N$3,raw_data!$A$3:$CR$3,0))</f>
        <v>0</v>
      </c>
      <c r="O40" s="20">
        <f>INDEX(raw_data!$A$3:$CR$332,MATCH(data!$B40,raw_data!$F$3:$F$332,0), MATCH(data!O$3,raw_data!$A$3:$CR$3,0))</f>
        <v>0</v>
      </c>
      <c r="P40" s="20">
        <f>INDEX(raw_data!$A$3:$CR$332,MATCH(data!$B40,raw_data!$F$3:$F$332,0), MATCH(data!P$3,raw_data!$A$3:$CR$3,0))</f>
        <v>15</v>
      </c>
      <c r="Q40" s="20">
        <f>INDEX(raw_data!$A$3:$CR$332,MATCH(data!$B40,raw_data!$F$3:$F$332,0), MATCH(data!Q$3,raw_data!$A$3:$CR$3,0))</f>
        <v>0</v>
      </c>
      <c r="R40" s="20">
        <f>INDEX(raw_data!$A$3:$CR$332,MATCH(data!$B40,raw_data!$F$3:$F$332,0), MATCH(data!R$3,raw_data!$A$3:$CR$3,0))</f>
        <v>0</v>
      </c>
      <c r="S40" s="20">
        <f>INDEX(raw_data!$A$3:$CR$332,MATCH(data!$B40,raw_data!$F$3:$F$332,0), MATCH(data!S$3,raw_data!$A$3:$CR$3,0))</f>
        <v>0</v>
      </c>
      <c r="T40" s="20">
        <f>INDEX(raw_data!$A$3:$CR$332,MATCH(data!$B40,raw_data!$F$3:$F$332,0), MATCH(data!T$3,raw_data!$A$3:$CR$3,0))</f>
        <v>0</v>
      </c>
      <c r="U40" s="20">
        <f>INDEX(raw_data!$A$3:$CR$332,MATCH(data!$B40,raw_data!$F$3:$F$332,0), MATCH(data!U$3,raw_data!$A$3:$CR$3,0))</f>
        <v>0</v>
      </c>
      <c r="V40" s="20">
        <f>INDEX(raw_data!$A$3:$CR$332,MATCH(data!$B40,raw_data!$F$3:$F$332,0), MATCH(data!V$3,raw_data!$A$3:$CR$3,0))</f>
        <v>0</v>
      </c>
      <c r="W40" s="20">
        <v>0</v>
      </c>
      <c r="X40" s="20">
        <f>INDEX(raw_data!$A$3:$CR$332,MATCH(data!$B40,raw_data!$F$3:$F$332,0), MATCH(data!X$3,raw_data!$A$3:$CR$3,0))</f>
        <v>0</v>
      </c>
      <c r="Y40" s="20">
        <f>INDEX(raw_data!$A$3:$CR$332,MATCH(data!$B40,raw_data!$F$3:$F$332,0), MATCH(data!Y$3,raw_data!$A$3:$CR$3,0))</f>
        <v>0</v>
      </c>
      <c r="Z40" s="20">
        <f>INDEX(raw_data!$A$3:$CR$332,MATCH(data!$B40,raw_data!$F$3:$F$332,0), MATCH(data!Z$3,raw_data!$A$3:$CR$3,0))</f>
        <v>0</v>
      </c>
      <c r="AA40" s="20">
        <f>INDEX(raw_data!$A$3:$CR$332,MATCH(data!$B40,raw_data!$F$3:$F$332,0), MATCH(data!AA$3,raw_data!$A$3:$CR$3,0))</f>
        <v>0</v>
      </c>
      <c r="AB40" s="20">
        <f>INDEX(raw_data!$A$3:$CR$332,MATCH(data!$B40,raw_data!$F$3:$F$332,0), MATCH(data!AB$3,raw_data!$A$3:$CR$3,0))</f>
        <v>0</v>
      </c>
      <c r="AC40" s="20">
        <f>INDEX(raw_data!$A$3:$CR$332,MATCH(data!$B40,raw_data!$F$3:$F$332,0), MATCH(data!AC$3,raw_data!$A$3:$CR$3,0))</f>
        <v>0</v>
      </c>
      <c r="AD40" s="20">
        <f>INDEX(raw_data!$A$3:$CR$332,MATCH(data!$B40,raw_data!$F$3:$F$332,0), MATCH(data!AD$3,raw_data!$A$3:$CR$3,0))</f>
        <v>0</v>
      </c>
      <c r="AE40" s="20">
        <f>INDEX(raw_data!$A$3:$CR$332,MATCH(data!$B40,raw_data!$F$3:$F$332,0), MATCH(data!AE$3,raw_data!$A$3:$CR$3,0))</f>
        <v>0</v>
      </c>
      <c r="AF40" s="20">
        <f>INDEX(raw_data!$A$3:$CR$332,MATCH(data!$B40,raw_data!$F$3:$F$332,0), MATCH(data!AF$3,raw_data!$A$3:$CR$3,0))</f>
        <v>0</v>
      </c>
      <c r="AG40" s="20" t="str">
        <f>INDEX(raw_data!$A$3:$CR$332,MATCH(data!$B40,raw_data!$F$3:$F$332,0), MATCH(data!AG$3,raw_data!$A$3:$CR$3,0))</f>
        <v>Morel (2005); BMJ</v>
      </c>
      <c r="AH40" s="20" t="str">
        <f>INDEX(raw_data!$A$3:$CR$332,MATCH(data!$B40,raw_data!$F$3:$F$332,0), MATCH(data!AH$3,raw_data!$A$3:$CR$3,0))</f>
        <v>Intermittent presumptive treatment with sulfadoxine-pyrimethamine in pregnancy for malaria 95% coverage</v>
      </c>
      <c r="AI40" s="61">
        <f t="shared" si="2"/>
        <v>193.76719251124817</v>
      </c>
    </row>
    <row r="41" spans="1:35" hidden="1">
      <c r="A41" s="20" t="str">
        <f>INDEX(raw_data!$A$3:$CR$332,MATCH(data!$B41,raw_data!$F$3:$F$332,0), MATCH(data!A$3,raw_data!$A$3:$CR$3,0))</f>
        <v>Malaria</v>
      </c>
      <c r="B41" s="22" t="s">
        <v>373</v>
      </c>
      <c r="C41" s="20" t="str">
        <f>INDEX(raw_data!$A$3:$CR$332,MATCH(data!$B41,raw_data!$F$3:$F$332,0), MATCH(data!C$3,raw_data!$A$3:$CR$3,0))</f>
        <v>Indoor residual spray and LLINs</v>
      </c>
      <c r="D41" s="20" t="str">
        <f>INDEX(raw_data!$A$3:$CR$332,MATCH(data!$B41,raw_data!$F$3:$F$332,0), MATCH(data!D$3,raw_data!$A$3:$CR$3,0))</f>
        <v>5 Years</v>
      </c>
      <c r="E41" s="61">
        <f>INDEX(raw_data!$A$3:$CR$332,MATCH(data!$B41,raw_data!$F$3:$F$332,0), MATCH(data!E$3,raw_data!$A$3:$CR$3,0))</f>
        <v>0.76270000000000016</v>
      </c>
      <c r="F41" s="61">
        <f>INDEX(raw_data!$A$3:$CR$332,MATCH(data!$B41,raw_data!$F$3:$F$332,0), MATCH(data!F$3,raw_data!$A$3:$CR$3,0))</f>
        <v>6.2788972420000002</v>
      </c>
      <c r="G41" s="61">
        <f t="shared" si="1"/>
        <v>0.7219279399870131</v>
      </c>
      <c r="H41" s="87">
        <f>INDEX(raw_data!$A$3:$CR$332,MATCH(data!$B41,raw_data!$F$3:$F$332,0), MATCH(data!H$3,raw_data!$A$3:$CR$3,0))</f>
        <v>70</v>
      </c>
      <c r="I41" s="87">
        <f>INDEX(raw_data!$A$3:$CR$332,MATCH(data!$B41,raw_data!$F$3:$F$332,0), MATCH(data!I$3,raw_data!$A$3:$CR$3,0))</f>
        <v>1996802.95734</v>
      </c>
      <c r="J41" s="87">
        <f>INDEX(raw_data!$A$3:$CR$332,MATCH(data!$B41,raw_data!$F$3:$F$332,0), MATCH(data!J$3,raw_data!$A$3:$CR$3,0))</f>
        <v>2852575.6533428575</v>
      </c>
      <c r="K41" s="61">
        <f>INDEX(raw_data!$A$3:$CR$332,MATCH(data!$B41,raw_data!$F$3:$F$332,0), MATCH(data!K$3,raw_data!$A$3:$CR$3,0))</f>
        <v>9.25</v>
      </c>
      <c r="L41" s="20">
        <f>INDEX(raw_data!$A$3:$CR$332,MATCH(data!$B41,raw_data!$F$3:$F$332,0), MATCH(data!L$3,raw_data!$A$3:$CR$3,0))</f>
        <v>0</v>
      </c>
      <c r="M41" s="20">
        <f>INDEX(raw_data!$A$3:$CR$332,MATCH(data!$B41,raw_data!$F$3:$F$332,0), MATCH(data!M$3,raw_data!$A$3:$CR$3,0))</f>
        <v>0</v>
      </c>
      <c r="N41" s="20">
        <f>INDEX(raw_data!$A$3:$CR$332,MATCH(data!$B41,raw_data!$F$3:$F$332,0), MATCH(data!N$3,raw_data!$A$3:$CR$3,0))</f>
        <v>0</v>
      </c>
      <c r="O41" s="20">
        <f>INDEX(raw_data!$A$3:$CR$332,MATCH(data!$B41,raw_data!$F$3:$F$332,0), MATCH(data!O$3,raw_data!$A$3:$CR$3,0))</f>
        <v>0</v>
      </c>
      <c r="P41" s="20">
        <f>INDEX(raw_data!$A$3:$CR$332,MATCH(data!$B41,raw_data!$F$3:$F$332,0), MATCH(data!P$3,raw_data!$A$3:$CR$3,0))</f>
        <v>1</v>
      </c>
      <c r="Q41" s="20">
        <f>INDEX(raw_data!$A$3:$CR$332,MATCH(data!$B41,raw_data!$F$3:$F$332,0), MATCH(data!Q$3,raw_data!$A$3:$CR$3,0))</f>
        <v>0</v>
      </c>
      <c r="R41" s="20">
        <f>INDEX(raw_data!$A$3:$CR$332,MATCH(data!$B41,raw_data!$F$3:$F$332,0), MATCH(data!R$3,raw_data!$A$3:$CR$3,0))</f>
        <v>0</v>
      </c>
      <c r="S41" s="20">
        <f>INDEX(raw_data!$A$3:$CR$332,MATCH(data!$B41,raw_data!$F$3:$F$332,0), MATCH(data!S$3,raw_data!$A$3:$CR$3,0))</f>
        <v>0</v>
      </c>
      <c r="T41" s="20">
        <f>INDEX(raw_data!$A$3:$CR$332,MATCH(data!$B41,raw_data!$F$3:$F$332,0), MATCH(data!T$3,raw_data!$A$3:$CR$3,0))</f>
        <v>0</v>
      </c>
      <c r="U41" s="20">
        <f>INDEX(raw_data!$A$3:$CR$332,MATCH(data!$B41,raw_data!$F$3:$F$332,0), MATCH(data!U$3,raw_data!$A$3:$CR$3,0))</f>
        <v>0</v>
      </c>
      <c r="V41" s="20">
        <f>INDEX(raw_data!$A$3:$CR$332,MATCH(data!$B41,raw_data!$F$3:$F$332,0), MATCH(data!V$3,raw_data!$A$3:$CR$3,0))</f>
        <v>0</v>
      </c>
      <c r="W41" s="20">
        <v>0</v>
      </c>
      <c r="X41" s="20">
        <f>INDEX(raw_data!$A$3:$CR$332,MATCH(data!$B41,raw_data!$F$3:$F$332,0), MATCH(data!X$3,raw_data!$A$3:$CR$3,0))</f>
        <v>0</v>
      </c>
      <c r="Y41" s="20">
        <f>INDEX(raw_data!$A$3:$CR$332,MATCH(data!$B41,raw_data!$F$3:$F$332,0), MATCH(data!Y$3,raw_data!$A$3:$CR$3,0))</f>
        <v>0</v>
      </c>
      <c r="Z41" s="20">
        <f>INDEX(raw_data!$A$3:$CR$332,MATCH(data!$B41,raw_data!$F$3:$F$332,0), MATCH(data!Z$3,raw_data!$A$3:$CR$3,0))</f>
        <v>0</v>
      </c>
      <c r="AA41" s="20">
        <f>INDEX(raw_data!$A$3:$CR$332,MATCH(data!$B41,raw_data!$F$3:$F$332,0), MATCH(data!AA$3,raw_data!$A$3:$CR$3,0))</f>
        <v>0</v>
      </c>
      <c r="AB41" s="20">
        <f>INDEX(raw_data!$A$3:$CR$332,MATCH(data!$B41,raw_data!$F$3:$F$332,0), MATCH(data!AB$3,raw_data!$A$3:$CR$3,0))</f>
        <v>0</v>
      </c>
      <c r="AC41" s="20">
        <f>INDEX(raw_data!$A$3:$CR$332,MATCH(data!$B41,raw_data!$F$3:$F$332,0), MATCH(data!AC$3,raw_data!$A$3:$CR$3,0))</f>
        <v>0</v>
      </c>
      <c r="AD41" s="20">
        <f>INDEX(raw_data!$A$3:$CR$332,MATCH(data!$B41,raw_data!$F$3:$F$332,0), MATCH(data!AD$3,raw_data!$A$3:$CR$3,0))</f>
        <v>0</v>
      </c>
      <c r="AE41" s="20">
        <f>INDEX(raw_data!$A$3:$CR$332,MATCH(data!$B41,raw_data!$F$3:$F$332,0), MATCH(data!AE$3,raw_data!$A$3:$CR$3,0))</f>
        <v>0</v>
      </c>
      <c r="AF41" s="20">
        <f>INDEX(raw_data!$A$3:$CR$332,MATCH(data!$B41,raw_data!$F$3:$F$332,0), MATCH(data!AF$3,raw_data!$A$3:$CR$3,0))</f>
        <v>0</v>
      </c>
      <c r="AG41" s="20" t="str">
        <f>INDEX(raw_data!$A$3:$CR$332,MATCH(data!$B41,raw_data!$F$3:$F$332,0), MATCH(data!AG$3,raw_data!$A$3:$CR$3,0))</f>
        <v>Stuckey (2014); PLoS One</v>
      </c>
      <c r="AH41" s="20" t="str">
        <f>INDEX(raw_data!$A$3:$CR$332,MATCH(data!$B41,raw_data!$F$3:$F$332,0), MATCH(data!AH$3,raw_data!$A$3:$CR$3,0))</f>
        <v>Long lasting insecticide treated net (LLIN) (80% coverage) and indoor residual spraying (IRS) (90% coverage)</v>
      </c>
      <c r="AI41" s="61">
        <f t="shared" si="2"/>
        <v>8.2324599999999979</v>
      </c>
    </row>
    <row r="42" spans="1:35" hidden="1">
      <c r="A42" s="20" t="str">
        <f>INDEX(raw_data!$A$3:$CR$332,MATCH(data!$B42,raw_data!$F$3:$F$332,0), MATCH(data!A$3,raw_data!$A$3:$CR$3,0))</f>
        <v>Malaria</v>
      </c>
      <c r="B42" s="22" t="s">
        <v>405</v>
      </c>
      <c r="C42" s="20" t="str">
        <f>INDEX(raw_data!$A$3:$CR$332,MATCH(data!$B42,raw_data!$F$3:$F$332,0), MATCH(data!C$3,raw_data!$A$3:$CR$3,0))</f>
        <v>Case management with artemisinin based combination therapy (80% coverage)</v>
      </c>
      <c r="D42" s="20" t="str">
        <f>INDEX(raw_data!$A$3:$CR$332,MATCH(data!$B42,raw_data!$F$3:$F$332,0), MATCH(data!D$3,raw_data!$A$3:$CR$3,0))</f>
        <v>1 year</v>
      </c>
      <c r="E42" s="61">
        <f>INDEX(raw_data!$A$3:$CR$332,MATCH(data!$B42,raw_data!$F$3:$F$332,0), MATCH(data!E$3,raw_data!$A$3:$CR$3,0))</f>
        <v>1.5653339582855353E-2</v>
      </c>
      <c r="F42" s="61">
        <f>INDEX(raw_data!$A$3:$CR$332,MATCH(data!$B42,raw_data!$F$3:$F$332,0), MATCH(data!F$3,raw_data!$A$3:$CR$3,0))</f>
        <v>0.33102391087782185</v>
      </c>
      <c r="G42" s="61">
        <f t="shared" si="1"/>
        <v>1.3503833668064302E-2</v>
      </c>
      <c r="H42" s="87">
        <f>INDEX(raw_data!$A$3:$CR$332,MATCH(data!$B42,raw_data!$F$3:$F$332,0), MATCH(data!H$3,raw_data!$A$3:$CR$3,0))</f>
        <v>100</v>
      </c>
      <c r="I42" s="87">
        <f>INDEX(raw_data!$A$3:$CR$332,MATCH(data!$B42,raw_data!$F$3:$F$332,0), MATCH(data!I$3,raw_data!$A$3:$CR$3,0))</f>
        <v>25302307.680659998</v>
      </c>
      <c r="J42" s="87">
        <f>INDEX(raw_data!$A$3:$CR$332,MATCH(data!$B42,raw_data!$F$3:$F$332,0), MATCH(data!J$3,raw_data!$A$3:$CR$3,0))</f>
        <v>25302307.680659998</v>
      </c>
      <c r="K42" s="61">
        <f>INDEX(raw_data!$A$3:$CR$332,MATCH(data!$B42,raw_data!$F$3:$F$332,0), MATCH(data!K$3,raw_data!$A$3:$CR$3,0))</f>
        <v>2.5430331638173551</v>
      </c>
      <c r="L42" s="20">
        <f>INDEX(raw_data!$A$3:$CR$332,MATCH(data!$B42,raw_data!$F$3:$F$332,0), MATCH(data!L$3,raw_data!$A$3:$CR$3,0))</f>
        <v>3.5</v>
      </c>
      <c r="M42" s="20">
        <f>INDEX(raw_data!$A$3:$CR$332,MATCH(data!$B42,raw_data!$F$3:$F$332,0), MATCH(data!M$3,raw_data!$A$3:$CR$3,0))</f>
        <v>6</v>
      </c>
      <c r="N42" s="20">
        <f>INDEX(raw_data!$A$3:$CR$332,MATCH(data!$B42,raw_data!$F$3:$F$332,0), MATCH(data!N$3,raw_data!$A$3:$CR$3,0))</f>
        <v>0</v>
      </c>
      <c r="O42" s="20">
        <f>INDEX(raw_data!$A$3:$CR$332,MATCH(data!$B42,raw_data!$F$3:$F$332,0), MATCH(data!O$3,raw_data!$A$3:$CR$3,0))</f>
        <v>1</v>
      </c>
      <c r="P42" s="20">
        <f>INDEX(raw_data!$A$3:$CR$332,MATCH(data!$B42,raw_data!$F$3:$F$332,0), MATCH(data!P$3,raw_data!$A$3:$CR$3,0))</f>
        <v>4</v>
      </c>
      <c r="Q42" s="20">
        <f>INDEX(raw_data!$A$3:$CR$332,MATCH(data!$B42,raw_data!$F$3:$F$332,0), MATCH(data!Q$3,raw_data!$A$3:$CR$3,0))</f>
        <v>0</v>
      </c>
      <c r="R42" s="20">
        <f>INDEX(raw_data!$A$3:$CR$332,MATCH(data!$B42,raw_data!$F$3:$F$332,0), MATCH(data!R$3,raw_data!$A$3:$CR$3,0))</f>
        <v>0</v>
      </c>
      <c r="S42" s="20">
        <f>INDEX(raw_data!$A$3:$CR$332,MATCH(data!$B42,raw_data!$F$3:$F$332,0), MATCH(data!S$3,raw_data!$A$3:$CR$3,0))</f>
        <v>0</v>
      </c>
      <c r="T42" s="20">
        <f>INDEX(raw_data!$A$3:$CR$332,MATCH(data!$B42,raw_data!$F$3:$F$332,0), MATCH(data!T$3,raw_data!$A$3:$CR$3,0))</f>
        <v>0</v>
      </c>
      <c r="U42" s="20">
        <f>INDEX(raw_data!$A$3:$CR$332,MATCH(data!$B42,raw_data!$F$3:$F$332,0), MATCH(data!U$3,raw_data!$A$3:$CR$3,0))</f>
        <v>0</v>
      </c>
      <c r="V42" s="20">
        <f>INDEX(raw_data!$A$3:$CR$332,MATCH(data!$B42,raw_data!$F$3:$F$332,0), MATCH(data!V$3,raw_data!$A$3:$CR$3,0))</f>
        <v>0</v>
      </c>
      <c r="W42" s="20">
        <v>0</v>
      </c>
      <c r="X42" s="20">
        <f>INDEX(raw_data!$A$3:$CR$332,MATCH(data!$B42,raw_data!$F$3:$F$332,0), MATCH(data!X$3,raw_data!$A$3:$CR$3,0))</f>
        <v>0</v>
      </c>
      <c r="Y42" s="20">
        <f>INDEX(raw_data!$A$3:$CR$332,MATCH(data!$B42,raw_data!$F$3:$F$332,0), MATCH(data!Y$3,raw_data!$A$3:$CR$3,0))</f>
        <v>0</v>
      </c>
      <c r="Z42" s="20">
        <f>INDEX(raw_data!$A$3:$CR$332,MATCH(data!$B42,raw_data!$F$3:$F$332,0), MATCH(data!Z$3,raw_data!$A$3:$CR$3,0))</f>
        <v>0</v>
      </c>
      <c r="AA42" s="20">
        <f>INDEX(raw_data!$A$3:$CR$332,MATCH(data!$B42,raw_data!$F$3:$F$332,0), MATCH(data!AA$3,raw_data!$A$3:$CR$3,0))</f>
        <v>0</v>
      </c>
      <c r="AB42" s="20">
        <f>INDEX(raw_data!$A$3:$CR$332,MATCH(data!$B42,raw_data!$F$3:$F$332,0), MATCH(data!AB$3,raw_data!$A$3:$CR$3,0))</f>
        <v>0</v>
      </c>
      <c r="AC42" s="20">
        <f>INDEX(raw_data!$A$3:$CR$332,MATCH(data!$B42,raw_data!$F$3:$F$332,0), MATCH(data!AC$3,raw_data!$A$3:$CR$3,0))</f>
        <v>0</v>
      </c>
      <c r="AD42" s="20">
        <f>INDEX(raw_data!$A$3:$CR$332,MATCH(data!$B42,raw_data!$F$3:$F$332,0), MATCH(data!AD$3,raw_data!$A$3:$CR$3,0))</f>
        <v>0</v>
      </c>
      <c r="AE42" s="20">
        <f>INDEX(raw_data!$A$3:$CR$332,MATCH(data!$B42,raw_data!$F$3:$F$332,0), MATCH(data!AE$3,raw_data!$A$3:$CR$3,0))</f>
        <v>0</v>
      </c>
      <c r="AF42" s="20">
        <f>INDEX(raw_data!$A$3:$CR$332,MATCH(data!$B42,raw_data!$F$3:$F$332,0), MATCH(data!AF$3,raw_data!$A$3:$CR$3,0))</f>
        <v>0</v>
      </c>
      <c r="AG42" s="20" t="str">
        <f>INDEX(raw_data!$A$3:$CR$332,MATCH(data!$B42,raw_data!$F$3:$F$332,0), MATCH(data!AG$3,raw_data!$A$3:$CR$3,0))</f>
        <v>Morel (2005); BMJ</v>
      </c>
      <c r="AH42" s="20" t="str">
        <f>INDEX(raw_data!$A$3:$CR$332,MATCH(data!$B42,raw_data!$F$3:$F$332,0), MATCH(data!AH$3,raw_data!$A$3:$CR$3,0))</f>
        <v>Case management with artemisinin based combination therapy (80% coverage)</v>
      </c>
      <c r="AI42" s="61">
        <f t="shared" si="2"/>
        <v>21.147174960695459</v>
      </c>
    </row>
    <row r="43" spans="1:35" hidden="1">
      <c r="A43" s="20" t="str">
        <f>INDEX(raw_data!$A$3:$CR$332,MATCH(data!$B43,raw_data!$F$3:$F$332,0), MATCH(data!A$3,raw_data!$A$3:$CR$3,0))</f>
        <v>Malaria</v>
      </c>
      <c r="B43" s="22" t="s">
        <v>425</v>
      </c>
      <c r="C43" s="20" t="str">
        <f>INDEX(raw_data!$A$3:$CR$332,MATCH(data!$B43,raw_data!$F$3:$F$332,0), MATCH(data!C$3,raw_data!$A$3:$CR$3,0))</f>
        <v>Home management of fevers using antimalarial (artesunate- amodiaquine AAQ) - under 5</v>
      </c>
      <c r="D43" s="20" t="str">
        <f>INDEX(raw_data!$A$3:$CR$332,MATCH(data!$B43,raw_data!$F$3:$F$332,0), MATCH(data!D$3,raw_data!$A$3:$CR$3,0))</f>
        <v>3 Years</v>
      </c>
      <c r="E43" s="61">
        <f>INDEX(raw_data!$A$3:$CR$332,MATCH(data!$B43,raw_data!$F$3:$F$332,0), MATCH(data!E$3,raw_data!$A$3:$CR$3,0))</f>
        <v>3.0923886007400765</v>
      </c>
      <c r="F43" s="61">
        <f>INDEX(raw_data!$A$3:$CR$332,MATCH(data!$B43,raw_data!$F$3:$F$332,0), MATCH(data!F$3,raw_data!$A$3:$CR$3,0))</f>
        <v>251.40397038198773</v>
      </c>
      <c r="G43" s="61">
        <f t="shared" si="1"/>
        <v>1.4598952865713251</v>
      </c>
      <c r="H43" s="87">
        <f>INDEX(raw_data!$A$3:$CR$332,MATCH(data!$B43,raw_data!$F$3:$F$332,0), MATCH(data!H$3,raw_data!$A$3:$CR$3,0))</f>
        <v>87</v>
      </c>
      <c r="I43" s="87">
        <f>INDEX(raw_data!$A$3:$CR$332,MATCH(data!$B43,raw_data!$F$3:$F$332,0), MATCH(data!I$3,raw_data!$A$3:$CR$3,0))</f>
        <v>2101920.9733156832</v>
      </c>
      <c r="J43" s="87">
        <f>INDEX(raw_data!$A$3:$CR$332,MATCH(data!$B43,raw_data!$F$3:$F$332,0), MATCH(data!J$3,raw_data!$A$3:$CR$3,0))</f>
        <v>2416001.1187536586</v>
      </c>
      <c r="K43" s="61">
        <f>INDEX(raw_data!$A$3:$CR$332,MATCH(data!$B43,raw_data!$F$3:$F$332,0), MATCH(data!K$3,raw_data!$A$3:$CR$3,0))</f>
        <v>2.5430331638173551</v>
      </c>
      <c r="L43" s="20">
        <f>INDEX(raw_data!$A$3:$CR$332,MATCH(data!$B43,raw_data!$F$3:$F$332,0), MATCH(data!L$3,raw_data!$A$3:$CR$3,0))</f>
        <v>0</v>
      </c>
      <c r="M43" s="20">
        <f>INDEX(raw_data!$A$3:$CR$332,MATCH(data!$B43,raw_data!$F$3:$F$332,0), MATCH(data!M$3,raw_data!$A$3:$CR$3,0))</f>
        <v>0</v>
      </c>
      <c r="N43" s="20">
        <f>INDEX(raw_data!$A$3:$CR$332,MATCH(data!$B43,raw_data!$F$3:$F$332,0), MATCH(data!N$3,raw_data!$A$3:$CR$3,0))</f>
        <v>0</v>
      </c>
      <c r="O43" s="20">
        <f>INDEX(raw_data!$A$3:$CR$332,MATCH(data!$B43,raw_data!$F$3:$F$332,0), MATCH(data!O$3,raw_data!$A$3:$CR$3,0))</f>
        <v>3.5</v>
      </c>
      <c r="P43" s="20">
        <f>INDEX(raw_data!$A$3:$CR$332,MATCH(data!$B43,raw_data!$F$3:$F$332,0), MATCH(data!P$3,raw_data!$A$3:$CR$3,0))</f>
        <v>3.5</v>
      </c>
      <c r="Q43" s="20">
        <f>INDEX(raw_data!$A$3:$CR$332,MATCH(data!$B43,raw_data!$F$3:$F$332,0), MATCH(data!Q$3,raw_data!$A$3:$CR$3,0))</f>
        <v>0</v>
      </c>
      <c r="R43" s="20">
        <f>INDEX(raw_data!$A$3:$CR$332,MATCH(data!$B43,raw_data!$F$3:$F$332,0), MATCH(data!R$3,raw_data!$A$3:$CR$3,0))</f>
        <v>0.8</v>
      </c>
      <c r="S43" s="20">
        <f>INDEX(raw_data!$A$3:$CR$332,MATCH(data!$B43,raw_data!$F$3:$F$332,0), MATCH(data!S$3,raw_data!$A$3:$CR$3,0))</f>
        <v>0.8</v>
      </c>
      <c r="T43" s="20">
        <f>INDEX(raw_data!$A$3:$CR$332,MATCH(data!$B43,raw_data!$F$3:$F$332,0), MATCH(data!T$3,raw_data!$A$3:$CR$3,0))</f>
        <v>0</v>
      </c>
      <c r="U43" s="20">
        <f>INDEX(raw_data!$A$3:$CR$332,MATCH(data!$B43,raw_data!$F$3:$F$332,0), MATCH(data!U$3,raw_data!$A$3:$CR$3,0))</f>
        <v>0</v>
      </c>
      <c r="V43" s="20">
        <f>INDEX(raw_data!$A$3:$CR$332,MATCH(data!$B43,raw_data!$F$3:$F$332,0), MATCH(data!V$3,raw_data!$A$3:$CR$3,0))</f>
        <v>0</v>
      </c>
      <c r="W43" s="20">
        <v>0</v>
      </c>
      <c r="X43" s="20">
        <f>INDEX(raw_data!$A$3:$CR$332,MATCH(data!$B43,raw_data!$F$3:$F$332,0), MATCH(data!X$3,raw_data!$A$3:$CR$3,0))</f>
        <v>0</v>
      </c>
      <c r="Y43" s="20">
        <f>INDEX(raw_data!$A$3:$CR$332,MATCH(data!$B43,raw_data!$F$3:$F$332,0), MATCH(data!Y$3,raw_data!$A$3:$CR$3,0))</f>
        <v>0</v>
      </c>
      <c r="Z43" s="20">
        <f>INDEX(raw_data!$A$3:$CR$332,MATCH(data!$B43,raw_data!$F$3:$F$332,0), MATCH(data!Z$3,raw_data!$A$3:$CR$3,0))</f>
        <v>0</v>
      </c>
      <c r="AA43" s="20">
        <f>INDEX(raw_data!$A$3:$CR$332,MATCH(data!$B43,raw_data!$F$3:$F$332,0), MATCH(data!AA$3,raw_data!$A$3:$CR$3,0))</f>
        <v>0</v>
      </c>
      <c r="AB43" s="20">
        <f>INDEX(raw_data!$A$3:$CR$332,MATCH(data!$B43,raw_data!$F$3:$F$332,0), MATCH(data!AB$3,raw_data!$A$3:$CR$3,0))</f>
        <v>0</v>
      </c>
      <c r="AC43" s="20">
        <f>INDEX(raw_data!$A$3:$CR$332,MATCH(data!$B43,raw_data!$F$3:$F$332,0), MATCH(data!AC$3,raw_data!$A$3:$CR$3,0))</f>
        <v>0</v>
      </c>
      <c r="AD43" s="20">
        <f>INDEX(raw_data!$A$3:$CR$332,MATCH(data!$B43,raw_data!$F$3:$F$332,0), MATCH(data!AD$3,raw_data!$A$3:$CR$3,0))</f>
        <v>0</v>
      </c>
      <c r="AE43" s="20">
        <f>INDEX(raw_data!$A$3:$CR$332,MATCH(data!$B43,raw_data!$F$3:$F$332,0), MATCH(data!AE$3,raw_data!$A$3:$CR$3,0))</f>
        <v>0</v>
      </c>
      <c r="AF43" s="20">
        <f>INDEX(raw_data!$A$3:$CR$332,MATCH(data!$B43,raw_data!$F$3:$F$332,0), MATCH(data!AF$3,raw_data!$A$3:$CR$3,0))</f>
        <v>0</v>
      </c>
      <c r="AG43" s="20" t="str">
        <f>INDEX(raw_data!$A$3:$CR$332,MATCH(data!$B43,raw_data!$F$3:$F$332,0), MATCH(data!AG$3,raw_data!$A$3:$CR$3,0))</f>
        <v>Nonvignon (2012); Trop Med Int Health</v>
      </c>
      <c r="AH43" s="20" t="str">
        <f>INDEX(raw_data!$A$3:$CR$332,MATCH(data!$B43,raw_data!$F$3:$F$332,0), MATCH(data!AH$3,raw_data!$A$3:$CR$3,0))</f>
        <v>Febrile children 2–59 months received artesunate–amodiaquine when taken to community health workers (CHWs) by their caregivers and diagnosed of having uncomplicated fever</v>
      </c>
      <c r="AI43" s="61">
        <f t="shared" si="2"/>
        <v>81.297664310954076</v>
      </c>
    </row>
    <row r="44" spans="1:35" hidden="1">
      <c r="A44" s="20" t="str">
        <f>INDEX(raw_data!$A$3:$CR$332,MATCH(data!$B44,raw_data!$F$3:$F$332,0), MATCH(data!A$3,raw_data!$A$3:$CR$3,0))</f>
        <v>Malaria</v>
      </c>
      <c r="B44" s="22" t="s">
        <v>436</v>
      </c>
      <c r="C44" s="20" t="str">
        <f>INDEX(raw_data!$A$3:$CR$332,MATCH(data!$B44,raw_data!$F$3:$F$332,0), MATCH(data!C$3,raw_data!$A$3:$CR$3,0))</f>
        <v>Complicated (children, injectable artesunate)</v>
      </c>
      <c r="D44" s="20" t="str">
        <f>INDEX(raw_data!$A$3:$CR$332,MATCH(data!$B44,raw_data!$F$3:$F$332,0), MATCH(data!D$3,raw_data!$A$3:$CR$3,0))</f>
        <v>1 year</v>
      </c>
      <c r="E44" s="61">
        <f>INDEX(raw_data!$A$3:$CR$332,MATCH(data!$B44,raw_data!$F$3:$F$332,0), MATCH(data!E$3,raw_data!$A$3:$CR$3,0))</f>
        <v>0.7</v>
      </c>
      <c r="F44" s="61">
        <f>INDEX(raw_data!$A$3:$CR$332,MATCH(data!$B44,raw_data!$F$3:$F$332,0), MATCH(data!F$3,raw_data!$A$3:$CR$3,0))</f>
        <v>3.5759999999999996</v>
      </c>
      <c r="G44" s="61">
        <f t="shared" si="1"/>
        <v>0.6767792207792207</v>
      </c>
      <c r="H44" s="87">
        <f>INDEX(raw_data!$A$3:$CR$332,MATCH(data!$B44,raw_data!$F$3:$F$332,0), MATCH(data!H$3,raw_data!$A$3:$CR$3,0))</f>
        <v>100</v>
      </c>
      <c r="I44" s="87">
        <f>INDEX(raw_data!$A$3:$CR$332,MATCH(data!$B44,raw_data!$F$3:$F$332,0), MATCH(data!I$3,raw_data!$A$3:$CR$3,0))</f>
        <v>27946.856000000011</v>
      </c>
      <c r="J44" s="87">
        <f>INDEX(raw_data!$A$3:$CR$332,MATCH(data!$B44,raw_data!$F$3:$F$332,0), MATCH(data!J$3,raw_data!$A$3:$CR$3,0))</f>
        <v>27946.856000000011</v>
      </c>
      <c r="K44" s="61">
        <f>INDEX(raw_data!$A$3:$CR$332,MATCH(data!$B44,raw_data!$F$3:$F$332,0), MATCH(data!K$3,raw_data!$A$3:$CR$3,0))</f>
        <v>12.887247752786616</v>
      </c>
      <c r="L44" s="20">
        <f>INDEX(raw_data!$A$3:$CR$332,MATCH(data!$B44,raw_data!$F$3:$F$332,0), MATCH(data!L$3,raw_data!$A$3:$CR$3,0))</f>
        <v>5</v>
      </c>
      <c r="M44" s="20">
        <f>INDEX(raw_data!$A$3:$CR$332,MATCH(data!$B44,raw_data!$F$3:$F$332,0), MATCH(data!M$3,raw_data!$A$3:$CR$3,0))</f>
        <v>6</v>
      </c>
      <c r="N44" s="20">
        <f>INDEX(raw_data!$A$3:$CR$332,MATCH(data!$B44,raw_data!$F$3:$F$332,0), MATCH(data!N$3,raw_data!$A$3:$CR$3,0))</f>
        <v>0</v>
      </c>
      <c r="O44" s="20">
        <f>INDEX(raw_data!$A$3:$CR$332,MATCH(data!$B44,raw_data!$F$3:$F$332,0), MATCH(data!O$3,raw_data!$A$3:$CR$3,0))</f>
        <v>3.5</v>
      </c>
      <c r="P44" s="20">
        <f>INDEX(raw_data!$A$3:$CR$332,MATCH(data!$B44,raw_data!$F$3:$F$332,0), MATCH(data!P$3,raw_data!$A$3:$CR$3,0))</f>
        <v>3.5</v>
      </c>
      <c r="Q44" s="20">
        <f>INDEX(raw_data!$A$3:$CR$332,MATCH(data!$B44,raw_data!$F$3:$F$332,0), MATCH(data!Q$3,raw_data!$A$3:$CR$3,0))</f>
        <v>0</v>
      </c>
      <c r="R44" s="20">
        <f>INDEX(raw_data!$A$3:$CR$332,MATCH(data!$B44,raw_data!$F$3:$F$332,0), MATCH(data!R$3,raw_data!$A$3:$CR$3,0))</f>
        <v>0.8</v>
      </c>
      <c r="S44" s="20">
        <f>INDEX(raw_data!$A$3:$CR$332,MATCH(data!$B44,raw_data!$F$3:$F$332,0), MATCH(data!S$3,raw_data!$A$3:$CR$3,0))</f>
        <v>0.8</v>
      </c>
      <c r="T44" s="20">
        <f>INDEX(raw_data!$A$3:$CR$332,MATCH(data!$B44,raw_data!$F$3:$F$332,0), MATCH(data!T$3,raw_data!$A$3:$CR$3,0))</f>
        <v>0</v>
      </c>
      <c r="U44" s="20">
        <f>INDEX(raw_data!$A$3:$CR$332,MATCH(data!$B44,raw_data!$F$3:$F$332,0), MATCH(data!U$3,raw_data!$A$3:$CR$3,0))</f>
        <v>0</v>
      </c>
      <c r="V44" s="20">
        <f>INDEX(raw_data!$A$3:$CR$332,MATCH(data!$B44,raw_data!$F$3:$F$332,0), MATCH(data!V$3,raw_data!$A$3:$CR$3,0))</f>
        <v>0</v>
      </c>
      <c r="W44" s="20">
        <v>0</v>
      </c>
      <c r="X44" s="20">
        <f>INDEX(raw_data!$A$3:$CR$332,MATCH(data!$B44,raw_data!$F$3:$F$332,0), MATCH(data!X$3,raw_data!$A$3:$CR$3,0))</f>
        <v>0</v>
      </c>
      <c r="Y44" s="20">
        <f>INDEX(raw_data!$A$3:$CR$332,MATCH(data!$B44,raw_data!$F$3:$F$332,0), MATCH(data!Y$3,raw_data!$A$3:$CR$3,0))</f>
        <v>0</v>
      </c>
      <c r="Z44" s="20">
        <f>INDEX(raw_data!$A$3:$CR$332,MATCH(data!$B44,raw_data!$F$3:$F$332,0), MATCH(data!Z$3,raw_data!$A$3:$CR$3,0))</f>
        <v>0</v>
      </c>
      <c r="AA44" s="20">
        <f>INDEX(raw_data!$A$3:$CR$332,MATCH(data!$B44,raw_data!$F$3:$F$332,0), MATCH(data!AA$3,raw_data!$A$3:$CR$3,0))</f>
        <v>0</v>
      </c>
      <c r="AB44" s="20">
        <f>INDEX(raw_data!$A$3:$CR$332,MATCH(data!$B44,raw_data!$F$3:$F$332,0), MATCH(data!AB$3,raw_data!$A$3:$CR$3,0))</f>
        <v>0</v>
      </c>
      <c r="AC44" s="20">
        <f>INDEX(raw_data!$A$3:$CR$332,MATCH(data!$B44,raw_data!$F$3:$F$332,0), MATCH(data!AC$3,raw_data!$A$3:$CR$3,0))</f>
        <v>0</v>
      </c>
      <c r="AD44" s="20">
        <f>INDEX(raw_data!$A$3:$CR$332,MATCH(data!$B44,raw_data!$F$3:$F$332,0), MATCH(data!AD$3,raw_data!$A$3:$CR$3,0))</f>
        <v>0</v>
      </c>
      <c r="AE44" s="20">
        <f>INDEX(raw_data!$A$3:$CR$332,MATCH(data!$B44,raw_data!$F$3:$F$332,0), MATCH(data!AE$3,raw_data!$A$3:$CR$3,0))</f>
        <v>0</v>
      </c>
      <c r="AF44" s="20">
        <f>INDEX(raw_data!$A$3:$CR$332,MATCH(data!$B44,raw_data!$F$3:$F$332,0), MATCH(data!AF$3,raw_data!$A$3:$CR$3,0))</f>
        <v>0</v>
      </c>
      <c r="AG44" s="20" t="str">
        <f>INDEX(raw_data!$A$3:$CR$332,MATCH(data!$B44,raw_data!$F$3:$F$332,0), MATCH(data!AG$3,raw_data!$A$3:$CR$3,0))</f>
        <v>Lubell (2011); Bull World Health Organ</v>
      </c>
      <c r="AH44" s="20" t="str">
        <f>INDEX(raw_data!$A$3:$CR$332,MATCH(data!$B44,raw_data!$F$3:$F$332,0), MATCH(data!AH$3,raw_data!$A$3:$CR$3,0))</f>
        <v>Parental artesunate</v>
      </c>
      <c r="AI44" s="61">
        <f t="shared" si="2"/>
        <v>5.1085714285714285</v>
      </c>
    </row>
    <row r="45" spans="1:35" hidden="1">
      <c r="A45" s="20" t="str">
        <f>INDEX(raw_data!$A$3:$CR$332,MATCH(data!$B45,raw_data!$F$3:$F$332,0), MATCH(data!A$3,raw_data!$A$3:$CR$3,0))</f>
        <v>Malaria</v>
      </c>
      <c r="B45" s="22" t="s">
        <v>445</v>
      </c>
      <c r="C45" s="20" t="str">
        <f>INDEX(raw_data!$A$3:$CR$332,MATCH(data!$B45,raw_data!$F$3:$F$332,0), MATCH(data!C$3,raw_data!$A$3:$CR$3,0))</f>
        <v>Intermittent preventive treatment in infants (IPTi) using 3 days of amodiaquine-artesunate (AQ3-AS3) against clinical malaria; at 2, 3, and 9 months.</v>
      </c>
      <c r="D45" s="20" t="str">
        <f>INDEX(raw_data!$A$3:$CR$332,MATCH(data!$B45,raw_data!$F$3:$F$332,0), MATCH(data!D$3,raw_data!$A$3:$CR$3,0))</f>
        <v>1 year</v>
      </c>
      <c r="E45" s="61">
        <f>INDEX(raw_data!$A$3:$CR$332,MATCH(data!$B45,raw_data!$F$3:$F$332,0), MATCH(data!E$3,raw_data!$A$3:$CR$3,0))</f>
        <v>0.158</v>
      </c>
      <c r="F45" s="61">
        <f>INDEX(raw_data!$A$3:$CR$332,MATCH(data!$B45,raw_data!$F$3:$F$332,0), MATCH(data!F$3,raw_data!$A$3:$CR$3,0))</f>
        <v>1.5338520000000002</v>
      </c>
      <c r="G45" s="61">
        <f t="shared" si="1"/>
        <v>0.14803992207792208</v>
      </c>
      <c r="H45" s="87">
        <f>INDEX(raw_data!$A$3:$CR$332,MATCH(data!$B45,raw_data!$F$3:$F$332,0), MATCH(data!H$3,raw_data!$A$3:$CR$3,0))</f>
        <v>41</v>
      </c>
      <c r="I45" s="87">
        <f>INDEX(raw_data!$A$3:$CR$332,MATCH(data!$B45,raw_data!$F$3:$F$332,0), MATCH(data!I$3,raw_data!$A$3:$CR$3,0))</f>
        <v>3301868.19563</v>
      </c>
      <c r="J45" s="87">
        <f>INDEX(raw_data!$A$3:$CR$332,MATCH(data!$B45,raw_data!$F$3:$F$332,0), MATCH(data!J$3,raw_data!$A$3:$CR$3,0))</f>
        <v>8053337.0625121957</v>
      </c>
      <c r="K45" s="61">
        <f>INDEX(raw_data!$A$3:$CR$332,MATCH(data!$B45,raw_data!$F$3:$F$332,0), MATCH(data!K$3,raw_data!$A$3:$CR$3,0))</f>
        <v>1.244</v>
      </c>
      <c r="L45" s="20">
        <f>INDEX(raw_data!$A$3:$CR$332,MATCH(data!$B45,raw_data!$F$3:$F$332,0), MATCH(data!L$3,raw_data!$A$3:$CR$3,0))</f>
        <v>5</v>
      </c>
      <c r="M45" s="20">
        <f>INDEX(raw_data!$A$3:$CR$332,MATCH(data!$B45,raw_data!$F$3:$F$332,0), MATCH(data!M$3,raw_data!$A$3:$CR$3,0))</f>
        <v>6</v>
      </c>
      <c r="N45" s="20">
        <f>INDEX(raw_data!$A$3:$CR$332,MATCH(data!$B45,raw_data!$F$3:$F$332,0), MATCH(data!N$3,raw_data!$A$3:$CR$3,0))</f>
        <v>0</v>
      </c>
      <c r="O45" s="20">
        <f>INDEX(raw_data!$A$3:$CR$332,MATCH(data!$B45,raw_data!$F$3:$F$332,0), MATCH(data!O$3,raw_data!$A$3:$CR$3,0))</f>
        <v>3.5</v>
      </c>
      <c r="P45" s="20">
        <f>INDEX(raw_data!$A$3:$CR$332,MATCH(data!$B45,raw_data!$F$3:$F$332,0), MATCH(data!P$3,raw_data!$A$3:$CR$3,0))</f>
        <v>3.5</v>
      </c>
      <c r="Q45" s="20">
        <f>INDEX(raw_data!$A$3:$CR$332,MATCH(data!$B45,raw_data!$F$3:$F$332,0), MATCH(data!Q$3,raw_data!$A$3:$CR$3,0))</f>
        <v>0</v>
      </c>
      <c r="R45" s="20">
        <f>INDEX(raw_data!$A$3:$CR$332,MATCH(data!$B45,raw_data!$F$3:$F$332,0), MATCH(data!R$3,raw_data!$A$3:$CR$3,0))</f>
        <v>0.8</v>
      </c>
      <c r="S45" s="20">
        <f>INDEX(raw_data!$A$3:$CR$332,MATCH(data!$B45,raw_data!$F$3:$F$332,0), MATCH(data!S$3,raw_data!$A$3:$CR$3,0))</f>
        <v>0.8</v>
      </c>
      <c r="T45" s="20">
        <f>INDEX(raw_data!$A$3:$CR$332,MATCH(data!$B45,raw_data!$F$3:$F$332,0), MATCH(data!T$3,raw_data!$A$3:$CR$3,0))</f>
        <v>0</v>
      </c>
      <c r="U45" s="20">
        <f>INDEX(raw_data!$A$3:$CR$332,MATCH(data!$B45,raw_data!$F$3:$F$332,0), MATCH(data!U$3,raw_data!$A$3:$CR$3,0))</f>
        <v>0</v>
      </c>
      <c r="V45" s="20">
        <f>INDEX(raw_data!$A$3:$CR$332,MATCH(data!$B45,raw_data!$F$3:$F$332,0), MATCH(data!V$3,raw_data!$A$3:$CR$3,0))</f>
        <v>0</v>
      </c>
      <c r="W45" s="20">
        <v>0</v>
      </c>
      <c r="X45" s="20">
        <f>INDEX(raw_data!$A$3:$CR$332,MATCH(data!$B45,raw_data!$F$3:$F$332,0), MATCH(data!X$3,raw_data!$A$3:$CR$3,0))</f>
        <v>0</v>
      </c>
      <c r="Y45" s="20">
        <f>INDEX(raw_data!$A$3:$CR$332,MATCH(data!$B45,raw_data!$F$3:$F$332,0), MATCH(data!Y$3,raw_data!$A$3:$CR$3,0))</f>
        <v>0</v>
      </c>
      <c r="Z45" s="20">
        <f>INDEX(raw_data!$A$3:$CR$332,MATCH(data!$B45,raw_data!$F$3:$F$332,0), MATCH(data!Z$3,raw_data!$A$3:$CR$3,0))</f>
        <v>0</v>
      </c>
      <c r="AA45" s="20">
        <f>INDEX(raw_data!$A$3:$CR$332,MATCH(data!$B45,raw_data!$F$3:$F$332,0), MATCH(data!AA$3,raw_data!$A$3:$CR$3,0))</f>
        <v>0</v>
      </c>
      <c r="AB45" s="20">
        <f>INDEX(raw_data!$A$3:$CR$332,MATCH(data!$B45,raw_data!$F$3:$F$332,0), MATCH(data!AB$3,raw_data!$A$3:$CR$3,0))</f>
        <v>0</v>
      </c>
      <c r="AC45" s="20">
        <f>INDEX(raw_data!$A$3:$CR$332,MATCH(data!$B45,raw_data!$F$3:$F$332,0), MATCH(data!AC$3,raw_data!$A$3:$CR$3,0))</f>
        <v>0</v>
      </c>
      <c r="AD45" s="20">
        <f>INDEX(raw_data!$A$3:$CR$332,MATCH(data!$B45,raw_data!$F$3:$F$332,0), MATCH(data!AD$3,raw_data!$A$3:$CR$3,0))</f>
        <v>0</v>
      </c>
      <c r="AE45" s="20">
        <f>INDEX(raw_data!$A$3:$CR$332,MATCH(data!$B45,raw_data!$F$3:$F$332,0), MATCH(data!AE$3,raw_data!$A$3:$CR$3,0))</f>
        <v>0</v>
      </c>
      <c r="AF45" s="20">
        <f>INDEX(raw_data!$A$3:$CR$332,MATCH(data!$B45,raw_data!$F$3:$F$332,0), MATCH(data!AF$3,raw_data!$A$3:$CR$3,0))</f>
        <v>0</v>
      </c>
      <c r="AG45" s="20" t="str">
        <f>INDEX(raw_data!$A$3:$CR$332,MATCH(data!$B45,raw_data!$F$3:$F$332,0), MATCH(data!AG$3,raw_data!$A$3:$CR$3,0))</f>
        <v>Conteh (2010); PLoS One</v>
      </c>
      <c r="AH45" s="20" t="str">
        <f>INDEX(raw_data!$A$3:$CR$332,MATCH(data!$B45,raw_data!$F$3:$F$332,0), MATCH(data!AH$3,raw_data!$A$3:$CR$3,0))</f>
        <v>Intermittent preventive treatment in infants (IPTi) using 3 days of amodiaquine-artesunate (AQ3-AS3) against clinical malaria; at 2, 3, and 9 months.</v>
      </c>
      <c r="AI45" s="61">
        <f t="shared" si="2"/>
        <v>9.7079240506329132</v>
      </c>
    </row>
    <row r="46" spans="1:35" hidden="1">
      <c r="A46" s="20" t="str">
        <f>INDEX(raw_data!$A$3:$CR$332,MATCH(data!$B46,raw_data!$F$3:$F$332,0), MATCH(data!A$3,raw_data!$A$3:$CR$3,0))</f>
        <v>TB</v>
      </c>
      <c r="B46" s="22" t="s">
        <v>454</v>
      </c>
      <c r="C46" s="20" t="str">
        <f>INDEX(raw_data!$A$3:$CR$332,MATCH(data!$B46,raw_data!$F$3:$F$332,0), MATCH(data!C$3,raw_data!$A$3:$CR$3,0))</f>
        <v>Isonized Preventive Therapy for children in contact with TB patients</v>
      </c>
      <c r="D46" s="20" t="str">
        <f>INDEX(raw_data!$A$3:$CR$332,MATCH(data!$B46,raw_data!$F$3:$F$332,0), MATCH(data!D$3,raw_data!$A$3:$CR$3,0))</f>
        <v>1 year</v>
      </c>
      <c r="E46" s="61">
        <f>INDEX(raw_data!$A$3:$CR$332,MATCH(data!$B46,raw_data!$F$3:$F$332,0), MATCH(data!E$3,raw_data!$A$3:$CR$3,0))</f>
        <v>0.47073353681261659</v>
      </c>
      <c r="F46" s="61">
        <f>INDEX(raw_data!$A$3:$CR$332,MATCH(data!$B46,raw_data!$F$3:$F$332,0), MATCH(data!F$3,raw_data!$A$3:$CR$3,0))</f>
        <v>48.864000000000004</v>
      </c>
      <c r="G46" s="61">
        <f t="shared" si="1"/>
        <v>0.15343483551391529</v>
      </c>
      <c r="H46" s="87">
        <f>INDEX(raw_data!$A$3:$CR$332,MATCH(data!$B46,raw_data!$F$3:$F$332,0), MATCH(data!H$3,raw_data!$A$3:$CR$3,0))</f>
        <v>85</v>
      </c>
      <c r="I46" s="87">
        <f>INDEX(raw_data!$A$3:$CR$332,MATCH(data!$B46,raw_data!$F$3:$F$332,0), MATCH(data!I$3,raw_data!$A$3:$CR$3,0))</f>
        <v>39131.538229376216</v>
      </c>
      <c r="J46" s="87">
        <f>INDEX(raw_data!$A$3:$CR$332,MATCH(data!$B46,raw_data!$F$3:$F$332,0), MATCH(data!J$3,raw_data!$A$3:$CR$3,0))</f>
        <v>46037.103799266137</v>
      </c>
      <c r="K46" s="61">
        <f>INDEX(raw_data!$A$3:$CR$332,MATCH(data!$B46,raw_data!$F$3:$F$332,0), MATCH(data!K$3,raw_data!$A$3:$CR$3,0))</f>
        <v>2.2000000000000002</v>
      </c>
      <c r="L46" s="20">
        <f>INDEX(raw_data!$A$3:$CR$332,MATCH(data!$B46,raw_data!$F$3:$F$332,0), MATCH(data!L$3,raw_data!$A$3:$CR$3,0))</f>
        <v>4.5</v>
      </c>
      <c r="M46" s="20">
        <f>INDEX(raw_data!$A$3:$CR$332,MATCH(data!$B46,raw_data!$F$3:$F$332,0), MATCH(data!M$3,raw_data!$A$3:$CR$3,0))</f>
        <v>4.5</v>
      </c>
      <c r="N46" s="20">
        <f>INDEX(raw_data!$A$3:$CR$332,MATCH(data!$B46,raw_data!$F$3:$F$332,0), MATCH(data!N$3,raw_data!$A$3:$CR$3,0))</f>
        <v>0</v>
      </c>
      <c r="O46" s="20">
        <f>INDEX(raw_data!$A$3:$CR$332,MATCH(data!$B46,raw_data!$F$3:$F$332,0), MATCH(data!O$3,raw_data!$A$3:$CR$3,0))</f>
        <v>8</v>
      </c>
      <c r="P46" s="20">
        <f>INDEX(raw_data!$A$3:$CR$332,MATCH(data!$B46,raw_data!$F$3:$F$332,0), MATCH(data!P$3,raw_data!$A$3:$CR$3,0))</f>
        <v>5</v>
      </c>
      <c r="Q46" s="20">
        <f>INDEX(raw_data!$A$3:$CR$332,MATCH(data!$B46,raw_data!$F$3:$F$332,0), MATCH(data!Q$3,raw_data!$A$3:$CR$3,0))</f>
        <v>0</v>
      </c>
      <c r="R46" s="20">
        <f>INDEX(raw_data!$A$3:$CR$332,MATCH(data!$B46,raw_data!$F$3:$F$332,0), MATCH(data!R$3,raw_data!$A$3:$CR$3,0))</f>
        <v>3.5</v>
      </c>
      <c r="S46" s="20">
        <f>INDEX(raw_data!$A$3:$CR$332,MATCH(data!$B46,raw_data!$F$3:$F$332,0), MATCH(data!S$3,raw_data!$A$3:$CR$3,0))</f>
        <v>3.5</v>
      </c>
      <c r="T46" s="20">
        <f>INDEX(raw_data!$A$3:$CR$332,MATCH(data!$B46,raw_data!$F$3:$F$332,0), MATCH(data!T$3,raw_data!$A$3:$CR$3,0))</f>
        <v>0</v>
      </c>
      <c r="U46" s="20">
        <f>INDEX(raw_data!$A$3:$CR$332,MATCH(data!$B46,raw_data!$F$3:$F$332,0), MATCH(data!U$3,raw_data!$A$3:$CR$3,0))</f>
        <v>0</v>
      </c>
      <c r="V46" s="20">
        <f>INDEX(raw_data!$A$3:$CR$332,MATCH(data!$B46,raw_data!$F$3:$F$332,0), MATCH(data!V$3,raw_data!$A$3:$CR$3,0))</f>
        <v>0</v>
      </c>
      <c r="W46" s="20">
        <v>0</v>
      </c>
      <c r="X46" s="20">
        <f>INDEX(raw_data!$A$3:$CR$332,MATCH(data!$B46,raw_data!$F$3:$F$332,0), MATCH(data!X$3,raw_data!$A$3:$CR$3,0))</f>
        <v>0</v>
      </c>
      <c r="Y46" s="20">
        <f>INDEX(raw_data!$A$3:$CR$332,MATCH(data!$B46,raw_data!$F$3:$F$332,0), MATCH(data!Y$3,raw_data!$A$3:$CR$3,0))</f>
        <v>0</v>
      </c>
      <c r="Z46" s="20">
        <f>INDEX(raw_data!$A$3:$CR$332,MATCH(data!$B46,raw_data!$F$3:$F$332,0), MATCH(data!Z$3,raw_data!$A$3:$CR$3,0))</f>
        <v>0</v>
      </c>
      <c r="AA46" s="20">
        <f>INDEX(raw_data!$A$3:$CR$332,MATCH(data!$B46,raw_data!$F$3:$F$332,0), MATCH(data!AA$3,raw_data!$A$3:$CR$3,0))</f>
        <v>0</v>
      </c>
      <c r="AB46" s="20">
        <f>INDEX(raw_data!$A$3:$CR$332,MATCH(data!$B46,raw_data!$F$3:$F$332,0), MATCH(data!AB$3,raw_data!$A$3:$CR$3,0))</f>
        <v>0</v>
      </c>
      <c r="AC46" s="20">
        <f>INDEX(raw_data!$A$3:$CR$332,MATCH(data!$B46,raw_data!$F$3:$F$332,0), MATCH(data!AC$3,raw_data!$A$3:$CR$3,0))</f>
        <v>0</v>
      </c>
      <c r="AD46" s="20">
        <f>INDEX(raw_data!$A$3:$CR$332,MATCH(data!$B46,raw_data!$F$3:$F$332,0), MATCH(data!AD$3,raw_data!$A$3:$CR$3,0))</f>
        <v>0</v>
      </c>
      <c r="AE46" s="20">
        <f>INDEX(raw_data!$A$3:$CR$332,MATCH(data!$B46,raw_data!$F$3:$F$332,0), MATCH(data!AE$3,raw_data!$A$3:$CR$3,0))</f>
        <v>0</v>
      </c>
      <c r="AF46" s="20">
        <f>INDEX(raw_data!$A$3:$CR$332,MATCH(data!$B46,raw_data!$F$3:$F$332,0), MATCH(data!AF$3,raw_data!$A$3:$CR$3,0))</f>
        <v>0</v>
      </c>
      <c r="AG46" s="20" t="str">
        <f>INDEX(raw_data!$A$3:$CR$332,MATCH(data!$B46,raw_data!$F$3:$F$332,0), MATCH(data!AG$3,raw_data!$A$3:$CR$3,0))</f>
        <v>Jo et al. (2021); The Lancet https://www.thelancet.com/journals/eclinm/article/PIIS2589-5370(20)30451-X/fulltext#seccesectitle0021</v>
      </c>
      <c r="AH46" s="20" t="str">
        <f>INDEX(raw_data!$A$3:$CR$332,MATCH(data!$B46,raw_data!$F$3:$F$332,0), MATCH(data!AH$3,raw_data!$A$3:$CR$3,0))</f>
        <v>Contact investigation with TB treatment and provision of short-course isoniazid preventive therapy (children under 15)</v>
      </c>
      <c r="AI46" s="61">
        <f t="shared" si="2"/>
        <v>103.80394889827267</v>
      </c>
    </row>
    <row r="47" spans="1:35" hidden="1">
      <c r="A47" s="20" t="str">
        <f>INDEX(raw_data!$A$3:$CR$332,MATCH(data!$B47,raw_data!$F$3:$F$332,0), MATCH(data!A$3,raw_data!$A$3:$CR$3,0))</f>
        <v>TB</v>
      </c>
      <c r="B47" s="22" t="s">
        <v>458</v>
      </c>
      <c r="C47" s="20" t="str">
        <f>INDEX(raw_data!$A$3:$CR$332,MATCH(data!$B47,raw_data!$F$3:$F$332,0), MATCH(data!C$3,raw_data!$A$3:$CR$3,0))</f>
        <v>Isonized Preventive Therapy for HIV+ pregnant women</v>
      </c>
      <c r="D47" s="20" t="str">
        <f>INDEX(raw_data!$A$3:$CR$332,MATCH(data!$B47,raw_data!$F$3:$F$332,0), MATCH(data!D$3,raw_data!$A$3:$CR$3,0))</f>
        <v>1 year</v>
      </c>
      <c r="E47" s="61">
        <f>INDEX(raw_data!$A$3:$CR$332,MATCH(data!$B47,raw_data!$F$3:$F$332,0), MATCH(data!E$3,raw_data!$A$3:$CR$3,0))</f>
        <v>20.286999999999999</v>
      </c>
      <c r="F47" s="61">
        <f>INDEX(raw_data!$A$3:$CR$332,MATCH(data!$B47,raw_data!$F$3:$F$332,0), MATCH(data!F$3,raw_data!$A$3:$CR$3,0))</f>
        <v>24.332400000000003</v>
      </c>
      <c r="G47" s="61">
        <f t="shared" si="1"/>
        <v>20.128997402597403</v>
      </c>
      <c r="H47" s="87">
        <f>INDEX(raw_data!$A$3:$CR$332,MATCH(data!$B47,raw_data!$F$3:$F$332,0), MATCH(data!H$3,raw_data!$A$3:$CR$3,0))</f>
        <v>85</v>
      </c>
      <c r="I47" s="87">
        <f>INDEX(raw_data!$A$3:$CR$332,MATCH(data!$B47,raw_data!$F$3:$F$332,0), MATCH(data!I$3,raw_data!$A$3:$CR$3,0))</f>
        <v>108230.42951255506</v>
      </c>
      <c r="J47" s="87">
        <f>INDEX(raw_data!$A$3:$CR$332,MATCH(data!$B47,raw_data!$F$3:$F$332,0), MATCH(data!J$3,raw_data!$A$3:$CR$3,0))</f>
        <v>127329.91707359419</v>
      </c>
      <c r="K47" s="61">
        <f>INDEX(raw_data!$A$3:$CR$332,MATCH(data!$B47,raw_data!$F$3:$F$332,0), MATCH(data!K$3,raw_data!$A$3:$CR$3,0))</f>
        <v>11.269526260549664</v>
      </c>
      <c r="L47" s="20">
        <f>INDEX(raw_data!$A$3:$CR$332,MATCH(data!$B47,raw_data!$F$3:$F$332,0), MATCH(data!L$3,raw_data!$A$3:$CR$3,0))</f>
        <v>4.5</v>
      </c>
      <c r="M47" s="20">
        <f>INDEX(raw_data!$A$3:$CR$332,MATCH(data!$B47,raw_data!$F$3:$F$332,0), MATCH(data!M$3,raw_data!$A$3:$CR$3,0))</f>
        <v>4.5</v>
      </c>
      <c r="N47" s="20">
        <f>INDEX(raw_data!$A$3:$CR$332,MATCH(data!$B47,raw_data!$F$3:$F$332,0), MATCH(data!N$3,raw_data!$A$3:$CR$3,0))</f>
        <v>0</v>
      </c>
      <c r="O47" s="20">
        <f>INDEX(raw_data!$A$3:$CR$332,MATCH(data!$B47,raw_data!$F$3:$F$332,0), MATCH(data!O$3,raw_data!$A$3:$CR$3,0))</f>
        <v>8</v>
      </c>
      <c r="P47" s="20">
        <f>INDEX(raw_data!$A$3:$CR$332,MATCH(data!$B47,raw_data!$F$3:$F$332,0), MATCH(data!P$3,raw_data!$A$3:$CR$3,0))</f>
        <v>5</v>
      </c>
      <c r="Q47" s="20">
        <f>INDEX(raw_data!$A$3:$CR$332,MATCH(data!$B47,raw_data!$F$3:$F$332,0), MATCH(data!Q$3,raw_data!$A$3:$CR$3,0))</f>
        <v>0</v>
      </c>
      <c r="R47" s="20">
        <f>INDEX(raw_data!$A$3:$CR$332,MATCH(data!$B47,raw_data!$F$3:$F$332,0), MATCH(data!R$3,raw_data!$A$3:$CR$3,0))</f>
        <v>3.5</v>
      </c>
      <c r="S47" s="20">
        <f>INDEX(raw_data!$A$3:$CR$332,MATCH(data!$B47,raw_data!$F$3:$F$332,0), MATCH(data!S$3,raw_data!$A$3:$CR$3,0))</f>
        <v>3.5</v>
      </c>
      <c r="T47" s="20">
        <f>INDEX(raw_data!$A$3:$CR$332,MATCH(data!$B47,raw_data!$F$3:$F$332,0), MATCH(data!T$3,raw_data!$A$3:$CR$3,0))</f>
        <v>0</v>
      </c>
      <c r="U47" s="20">
        <f>INDEX(raw_data!$A$3:$CR$332,MATCH(data!$B47,raw_data!$F$3:$F$332,0), MATCH(data!U$3,raw_data!$A$3:$CR$3,0))</f>
        <v>0</v>
      </c>
      <c r="V47" s="20">
        <f>INDEX(raw_data!$A$3:$CR$332,MATCH(data!$B47,raw_data!$F$3:$F$332,0), MATCH(data!V$3,raw_data!$A$3:$CR$3,0))</f>
        <v>0</v>
      </c>
      <c r="W47" s="20">
        <v>0</v>
      </c>
      <c r="X47" s="20">
        <f>INDEX(raw_data!$A$3:$CR$332,MATCH(data!$B47,raw_data!$F$3:$F$332,0), MATCH(data!X$3,raw_data!$A$3:$CR$3,0))</f>
        <v>0</v>
      </c>
      <c r="Y47" s="20">
        <f>INDEX(raw_data!$A$3:$CR$332,MATCH(data!$B47,raw_data!$F$3:$F$332,0), MATCH(data!Y$3,raw_data!$A$3:$CR$3,0))</f>
        <v>0</v>
      </c>
      <c r="Z47" s="20">
        <f>INDEX(raw_data!$A$3:$CR$332,MATCH(data!$B47,raw_data!$F$3:$F$332,0), MATCH(data!Z$3,raw_data!$A$3:$CR$3,0))</f>
        <v>0</v>
      </c>
      <c r="AA47" s="20">
        <f>INDEX(raw_data!$A$3:$CR$332,MATCH(data!$B47,raw_data!$F$3:$F$332,0), MATCH(data!AA$3,raw_data!$A$3:$CR$3,0))</f>
        <v>0</v>
      </c>
      <c r="AB47" s="20">
        <f>INDEX(raw_data!$A$3:$CR$332,MATCH(data!$B47,raw_data!$F$3:$F$332,0), MATCH(data!AB$3,raw_data!$A$3:$CR$3,0))</f>
        <v>0</v>
      </c>
      <c r="AC47" s="20">
        <f>INDEX(raw_data!$A$3:$CR$332,MATCH(data!$B47,raw_data!$F$3:$F$332,0), MATCH(data!AC$3,raw_data!$A$3:$CR$3,0))</f>
        <v>0</v>
      </c>
      <c r="AD47" s="20">
        <f>INDEX(raw_data!$A$3:$CR$332,MATCH(data!$B47,raw_data!$F$3:$F$332,0), MATCH(data!AD$3,raw_data!$A$3:$CR$3,0))</f>
        <v>0</v>
      </c>
      <c r="AE47" s="20">
        <f>INDEX(raw_data!$A$3:$CR$332,MATCH(data!$B47,raw_data!$F$3:$F$332,0), MATCH(data!AE$3,raw_data!$A$3:$CR$3,0))</f>
        <v>0</v>
      </c>
      <c r="AF47" s="20">
        <f>INDEX(raw_data!$A$3:$CR$332,MATCH(data!$B47,raw_data!$F$3:$F$332,0), MATCH(data!AF$3,raw_data!$A$3:$CR$3,0))</f>
        <v>0</v>
      </c>
      <c r="AG47" s="20" t="str">
        <f>INDEX(raw_data!$A$3:$CR$332,MATCH(data!$B47,raw_data!$F$3:$F$332,0), MATCH(data!AG$3,raw_data!$A$3:$CR$3,0))</f>
        <v>Kapoor (2016); Int J Tuberc Lung Dis</v>
      </c>
      <c r="AH47" s="20" t="str">
        <f>INDEX(raw_data!$A$3:$CR$332,MATCH(data!$B47,raw_data!$F$3:$F$332,0), MATCH(data!AH$3,raw_data!$A$3:$CR$3,0))</f>
        <v>Isoniazid preventive therapy (IPT) therapy for all HIV+ pregnant women regardless of CD4 count</v>
      </c>
      <c r="AI47" s="61">
        <f t="shared" si="2"/>
        <v>1.1994084881944105</v>
      </c>
    </row>
    <row r="48" spans="1:35" hidden="1">
      <c r="A48" s="20" t="str">
        <f>INDEX(raw_data!$A$3:$CR$332,MATCH(data!$B48,raw_data!$F$3:$F$332,0), MATCH(data!A$3,raw_data!$A$3:$CR$3,0))</f>
        <v>TB</v>
      </c>
      <c r="B48" s="22" t="s">
        <v>466</v>
      </c>
      <c r="C48" s="20" t="str">
        <f>INDEX(raw_data!$A$3:$CR$332,MATCH(data!$B48,raw_data!$F$3:$F$332,0), MATCH(data!C$3,raw_data!$A$3:$CR$3,0))</f>
        <v>Isonized Preventive Therapy for HIV+ people</v>
      </c>
      <c r="D48" s="20" t="str">
        <f>INDEX(raw_data!$A$3:$CR$332,MATCH(data!$B48,raw_data!$F$3:$F$332,0), MATCH(data!D$3,raw_data!$A$3:$CR$3,0))</f>
        <v>20 Years</v>
      </c>
      <c r="E48" s="61">
        <f>INDEX(raw_data!$A$3:$CR$332,MATCH(data!$B48,raw_data!$F$3:$F$332,0), MATCH(data!E$3,raw_data!$A$3:$CR$3,0))</f>
        <v>10.843</v>
      </c>
      <c r="F48" s="61">
        <f>INDEX(raw_data!$A$3:$CR$332,MATCH(data!$B48,raw_data!$F$3:$F$332,0), MATCH(data!F$3,raw_data!$A$3:$CR$3,0))</f>
        <v>11.971553999999999</v>
      </c>
      <c r="G48" s="61">
        <f t="shared" si="1"/>
        <v>10.765262636363637</v>
      </c>
      <c r="H48" s="87">
        <f>INDEX(raw_data!$A$3:$CR$332,MATCH(data!$B48,raw_data!$F$3:$F$332,0), MATCH(data!H$3,raw_data!$A$3:$CR$3,0))</f>
        <v>85</v>
      </c>
      <c r="I48" s="87">
        <f>INDEX(raw_data!$A$3:$CR$332,MATCH(data!$B48,raw_data!$F$3:$F$332,0), MATCH(data!I$3,raw_data!$A$3:$CR$3,0))</f>
        <v>1173000</v>
      </c>
      <c r="J48" s="87">
        <f>INDEX(raw_data!$A$3:$CR$332,MATCH(data!$B48,raw_data!$F$3:$F$332,0), MATCH(data!J$3,raw_data!$A$3:$CR$3,0))</f>
        <v>1380000</v>
      </c>
      <c r="K48" s="61">
        <f>INDEX(raw_data!$A$3:$CR$332,MATCH(data!$B48,raw_data!$F$3:$F$332,0), MATCH(data!K$3,raw_data!$A$3:$CR$3,0))</f>
        <v>11.269526260549664</v>
      </c>
      <c r="L48" s="20">
        <f>INDEX(raw_data!$A$3:$CR$332,MATCH(data!$B48,raw_data!$F$3:$F$332,0), MATCH(data!L$3,raw_data!$A$3:$CR$3,0))</f>
        <v>4.5</v>
      </c>
      <c r="M48" s="20">
        <f>INDEX(raw_data!$A$3:$CR$332,MATCH(data!$B48,raw_data!$F$3:$F$332,0), MATCH(data!M$3,raw_data!$A$3:$CR$3,0))</f>
        <v>4.5</v>
      </c>
      <c r="N48" s="20">
        <f>INDEX(raw_data!$A$3:$CR$332,MATCH(data!$B48,raw_data!$F$3:$F$332,0), MATCH(data!N$3,raw_data!$A$3:$CR$3,0))</f>
        <v>0</v>
      </c>
      <c r="O48" s="20">
        <f>INDEX(raw_data!$A$3:$CR$332,MATCH(data!$B48,raw_data!$F$3:$F$332,0), MATCH(data!O$3,raw_data!$A$3:$CR$3,0))</f>
        <v>8</v>
      </c>
      <c r="P48" s="20">
        <f>INDEX(raw_data!$A$3:$CR$332,MATCH(data!$B48,raw_data!$F$3:$F$332,0), MATCH(data!P$3,raw_data!$A$3:$CR$3,0))</f>
        <v>5</v>
      </c>
      <c r="Q48" s="20">
        <f>INDEX(raw_data!$A$3:$CR$332,MATCH(data!$B48,raw_data!$F$3:$F$332,0), MATCH(data!Q$3,raw_data!$A$3:$CR$3,0))</f>
        <v>0</v>
      </c>
      <c r="R48" s="20">
        <f>INDEX(raw_data!$A$3:$CR$332,MATCH(data!$B48,raw_data!$F$3:$F$332,0), MATCH(data!R$3,raw_data!$A$3:$CR$3,0))</f>
        <v>3.5</v>
      </c>
      <c r="S48" s="20">
        <f>INDEX(raw_data!$A$3:$CR$332,MATCH(data!$B48,raw_data!$F$3:$F$332,0), MATCH(data!S$3,raw_data!$A$3:$CR$3,0))</f>
        <v>3.5</v>
      </c>
      <c r="T48" s="20">
        <f>INDEX(raw_data!$A$3:$CR$332,MATCH(data!$B48,raw_data!$F$3:$F$332,0), MATCH(data!T$3,raw_data!$A$3:$CR$3,0))</f>
        <v>0</v>
      </c>
      <c r="U48" s="20">
        <f>INDEX(raw_data!$A$3:$CR$332,MATCH(data!$B48,raw_data!$F$3:$F$332,0), MATCH(data!U$3,raw_data!$A$3:$CR$3,0))</f>
        <v>0</v>
      </c>
      <c r="V48" s="20">
        <f>INDEX(raw_data!$A$3:$CR$332,MATCH(data!$B48,raw_data!$F$3:$F$332,0), MATCH(data!V$3,raw_data!$A$3:$CR$3,0))</f>
        <v>0</v>
      </c>
      <c r="W48" s="20">
        <v>0</v>
      </c>
      <c r="X48" s="20">
        <f>INDEX(raw_data!$A$3:$CR$332,MATCH(data!$B48,raw_data!$F$3:$F$332,0), MATCH(data!X$3,raw_data!$A$3:$CR$3,0))</f>
        <v>0</v>
      </c>
      <c r="Y48" s="20">
        <f>INDEX(raw_data!$A$3:$CR$332,MATCH(data!$B48,raw_data!$F$3:$F$332,0), MATCH(data!Y$3,raw_data!$A$3:$CR$3,0))</f>
        <v>0</v>
      </c>
      <c r="Z48" s="20">
        <f>INDEX(raw_data!$A$3:$CR$332,MATCH(data!$B48,raw_data!$F$3:$F$332,0), MATCH(data!Z$3,raw_data!$A$3:$CR$3,0))</f>
        <v>0</v>
      </c>
      <c r="AA48" s="20">
        <f>INDEX(raw_data!$A$3:$CR$332,MATCH(data!$B48,raw_data!$F$3:$F$332,0), MATCH(data!AA$3,raw_data!$A$3:$CR$3,0))</f>
        <v>0</v>
      </c>
      <c r="AB48" s="20">
        <f>INDEX(raw_data!$A$3:$CR$332,MATCH(data!$B48,raw_data!$F$3:$F$332,0), MATCH(data!AB$3,raw_data!$A$3:$CR$3,0))</f>
        <v>0</v>
      </c>
      <c r="AC48" s="20">
        <f>INDEX(raw_data!$A$3:$CR$332,MATCH(data!$B48,raw_data!$F$3:$F$332,0), MATCH(data!AC$3,raw_data!$A$3:$CR$3,0))</f>
        <v>0</v>
      </c>
      <c r="AD48" s="20">
        <f>INDEX(raw_data!$A$3:$CR$332,MATCH(data!$B48,raw_data!$F$3:$F$332,0), MATCH(data!AD$3,raw_data!$A$3:$CR$3,0))</f>
        <v>0</v>
      </c>
      <c r="AE48" s="20">
        <f>INDEX(raw_data!$A$3:$CR$332,MATCH(data!$B48,raw_data!$F$3:$F$332,0), MATCH(data!AE$3,raw_data!$A$3:$CR$3,0))</f>
        <v>0</v>
      </c>
      <c r="AF48" s="20">
        <f>INDEX(raw_data!$A$3:$CR$332,MATCH(data!$B48,raw_data!$F$3:$F$332,0), MATCH(data!AF$3,raw_data!$A$3:$CR$3,0))</f>
        <v>0</v>
      </c>
      <c r="AG48" s="20" t="str">
        <f>INDEX(raw_data!$A$3:$CR$332,MATCH(data!$B48,raw_data!$F$3:$F$332,0), MATCH(data!AG$3,raw_data!$A$3:$CR$3,0))</f>
        <v>Johnson (2018); Clin Infect Dis</v>
      </c>
      <c r="AH48" s="20" t="str">
        <f>INDEX(raw_data!$A$3:$CR$332,MATCH(data!$B48,raw_data!$F$3:$F$332,0), MATCH(data!AH$3,raw_data!$A$3:$CR$3,0))</f>
        <v>Regimen of 9 months of daily isoniazid (isoniazid preventive therapy)</v>
      </c>
      <c r="AI48" s="61">
        <f t="shared" si="2"/>
        <v>1.1040813428018075</v>
      </c>
    </row>
    <row r="49" spans="1:35">
      <c r="A49" s="20" t="str">
        <f>INDEX(raw_data!$A$3:$CR$332,MATCH(data!$B49,raw_data!$F$3:$F$332,0), MATCH(data!A$3,raw_data!$A$3:$CR$3,0))</f>
        <v>TB</v>
      </c>
      <c r="B49" s="22" t="s">
        <v>480</v>
      </c>
      <c r="C49" s="20" t="str">
        <f>INDEX(raw_data!$A$3:$CR$332,MATCH(data!$B49,raw_data!$F$3:$F$332,0), MATCH(data!C$3,raw_data!$A$3:$CR$3,0))</f>
        <v>First line treatment of smear positive cases (95% coverage)</v>
      </c>
      <c r="D49" s="20" t="str">
        <f>INDEX(raw_data!$A$3:$CR$332,MATCH(data!$B49,raw_data!$F$3:$F$332,0), MATCH(data!D$3,raw_data!$A$3:$CR$3,0))</f>
        <v>1 year</v>
      </c>
      <c r="E49" s="61">
        <f>INDEX(raw_data!$A$3:$CR$332,MATCH(data!$B49,raw_data!$F$3:$F$332,0), MATCH(data!E$3,raw_data!$A$3:$CR$3,0))</f>
        <v>13.753264037672082</v>
      </c>
      <c r="F49" s="61">
        <f>INDEX(raw_data!$A$3:$CR$332,MATCH(data!$B49,raw_data!$F$3:$F$332,0), MATCH(data!F$3,raw_data!$A$3:$CR$3,0))</f>
        <v>61.951305354993487</v>
      </c>
      <c r="G49" s="61">
        <f t="shared" si="1"/>
        <v>13.350982834068228</v>
      </c>
      <c r="H49" s="87">
        <f>INDEX(raw_data!$A$3:$CR$332,MATCH(data!$B49,raw_data!$F$3:$F$332,0), MATCH(data!H$3,raw_data!$A$3:$CR$3,0))</f>
        <v>85</v>
      </c>
      <c r="I49" s="87">
        <f>INDEX(raw_data!$A$3:$CR$332,MATCH(data!$B49,raw_data!$F$3:$F$332,0), MATCH(data!I$3,raw_data!$A$3:$CR$3,0))</f>
        <v>216920</v>
      </c>
      <c r="J49" s="87">
        <f>INDEX(raw_data!$A$3:$CR$332,MATCH(data!$B49,raw_data!$F$3:$F$332,0), MATCH(data!J$3,raw_data!$A$3:$CR$3,0))</f>
        <v>255200</v>
      </c>
      <c r="K49" s="61">
        <f>INDEX(raw_data!$A$3:$CR$332,MATCH(data!$B49,raw_data!$F$3:$F$332,0), MATCH(data!K$3,raw_data!$A$3:$CR$3,0))</f>
        <v>37.322551980090886</v>
      </c>
      <c r="L49" s="20">
        <f>INDEX(raw_data!$A$3:$CR$332,MATCH(data!$B49,raw_data!$F$3:$F$332,0), MATCH(data!L$3,raw_data!$A$3:$CR$3,0))</f>
        <v>4.5</v>
      </c>
      <c r="M49" s="20">
        <f>INDEX(raw_data!$A$3:$CR$332,MATCH(data!$B49,raw_data!$F$3:$F$332,0), MATCH(data!M$3,raw_data!$A$3:$CR$3,0))</f>
        <v>4.5</v>
      </c>
      <c r="N49" s="20">
        <f>INDEX(raw_data!$A$3:$CR$332,MATCH(data!$B49,raw_data!$F$3:$F$332,0), MATCH(data!N$3,raw_data!$A$3:$CR$3,0))</f>
        <v>0</v>
      </c>
      <c r="O49" s="20">
        <f>INDEX(raw_data!$A$3:$CR$332,MATCH(data!$B49,raw_data!$F$3:$F$332,0), MATCH(data!O$3,raw_data!$A$3:$CR$3,0))</f>
        <v>8</v>
      </c>
      <c r="P49" s="20">
        <f>INDEX(raw_data!$A$3:$CR$332,MATCH(data!$B49,raw_data!$F$3:$F$332,0), MATCH(data!P$3,raw_data!$A$3:$CR$3,0))</f>
        <v>5</v>
      </c>
      <c r="Q49" s="20">
        <f>INDEX(raw_data!$A$3:$CR$332,MATCH(data!$B49,raw_data!$F$3:$F$332,0), MATCH(data!Q$3,raw_data!$A$3:$CR$3,0))</f>
        <v>0</v>
      </c>
      <c r="R49" s="20">
        <f>INDEX(raw_data!$A$3:$CR$332,MATCH(data!$B49,raw_data!$F$3:$F$332,0), MATCH(data!R$3,raw_data!$A$3:$CR$3,0))</f>
        <v>3.5</v>
      </c>
      <c r="S49" s="20">
        <f>INDEX(raw_data!$A$3:$CR$332,MATCH(data!$B49,raw_data!$F$3:$F$332,0), MATCH(data!S$3,raw_data!$A$3:$CR$3,0))</f>
        <v>3.5</v>
      </c>
      <c r="T49" s="20">
        <f>INDEX(raw_data!$A$3:$CR$332,MATCH(data!$B49,raw_data!$F$3:$F$332,0), MATCH(data!T$3,raw_data!$A$3:$CR$3,0))</f>
        <v>0</v>
      </c>
      <c r="U49" s="20">
        <f>INDEX(raw_data!$A$3:$CR$332,MATCH(data!$B49,raw_data!$F$3:$F$332,0), MATCH(data!U$3,raw_data!$A$3:$CR$3,0))</f>
        <v>0</v>
      </c>
      <c r="V49" s="20">
        <f>INDEX(raw_data!$A$3:$CR$332,MATCH(data!$B49,raw_data!$F$3:$F$332,0), MATCH(data!V$3,raw_data!$A$3:$CR$3,0))</f>
        <v>0</v>
      </c>
      <c r="W49" s="20">
        <v>0</v>
      </c>
      <c r="X49" s="20">
        <f>INDEX(raw_data!$A$3:$CR$332,MATCH(data!$B49,raw_data!$F$3:$F$332,0), MATCH(data!X$3,raw_data!$A$3:$CR$3,0))</f>
        <v>0</v>
      </c>
      <c r="Y49" s="20">
        <f>INDEX(raw_data!$A$3:$CR$332,MATCH(data!$B49,raw_data!$F$3:$F$332,0), MATCH(data!Y$3,raw_data!$A$3:$CR$3,0))</f>
        <v>0</v>
      </c>
      <c r="Z49" s="20">
        <f>INDEX(raw_data!$A$3:$CR$332,MATCH(data!$B49,raw_data!$F$3:$F$332,0), MATCH(data!Z$3,raw_data!$A$3:$CR$3,0))</f>
        <v>0</v>
      </c>
      <c r="AA49" s="20">
        <f>INDEX(raw_data!$A$3:$CR$332,MATCH(data!$B49,raw_data!$F$3:$F$332,0), MATCH(data!AA$3,raw_data!$A$3:$CR$3,0))</f>
        <v>0</v>
      </c>
      <c r="AB49" s="20">
        <f>INDEX(raw_data!$A$3:$CR$332,MATCH(data!$B49,raw_data!$F$3:$F$332,0), MATCH(data!AB$3,raw_data!$A$3:$CR$3,0))</f>
        <v>0</v>
      </c>
      <c r="AC49" s="20">
        <f>INDEX(raw_data!$A$3:$CR$332,MATCH(data!$B49,raw_data!$F$3:$F$332,0), MATCH(data!AC$3,raw_data!$A$3:$CR$3,0))</f>
        <v>0</v>
      </c>
      <c r="AD49" s="20">
        <f>INDEX(raw_data!$A$3:$CR$332,MATCH(data!$B49,raw_data!$F$3:$F$332,0), MATCH(data!AD$3,raw_data!$A$3:$CR$3,0))</f>
        <v>0</v>
      </c>
      <c r="AE49" s="20">
        <f>INDEX(raw_data!$A$3:$CR$332,MATCH(data!$B49,raw_data!$F$3:$F$332,0), MATCH(data!AE$3,raw_data!$A$3:$CR$3,0))</f>
        <v>0</v>
      </c>
      <c r="AF49" s="20">
        <f>INDEX(raw_data!$A$3:$CR$332,MATCH(data!$B49,raw_data!$F$3:$F$332,0), MATCH(data!AF$3,raw_data!$A$3:$CR$3,0))</f>
        <v>0</v>
      </c>
      <c r="AG49" s="20" t="str">
        <f>INDEX(raw_data!$A$3:$CR$332,MATCH(data!$B49,raw_data!$F$3:$F$332,0), MATCH(data!AG$3,raw_data!$A$3:$CR$3,0))</f>
        <v>Baltussen (2005); BMJ</v>
      </c>
      <c r="AH49" s="20" t="str">
        <f>INDEX(raw_data!$A$3:$CR$332,MATCH(data!$B49,raw_data!$F$3:$F$332,0), MATCH(data!AH$3,raw_data!$A$3:$CR$3,0))</f>
        <v>Minimal DOTS</v>
      </c>
      <c r="AI49" s="61">
        <f t="shared" si="2"/>
        <v>4.5044801863252486</v>
      </c>
    </row>
    <row r="50" spans="1:35">
      <c r="A50" s="20" t="str">
        <f>INDEX(raw_data!$A$3:$CR$332,MATCH(data!$B50,raw_data!$F$3:$F$332,0), MATCH(data!A$3,raw_data!$A$3:$CR$3,0))</f>
        <v>TB</v>
      </c>
      <c r="B50" s="22" t="s">
        <v>483</v>
      </c>
      <c r="C50" s="20" t="str">
        <f>INDEX(raw_data!$A$3:$CR$332,MATCH(data!$B50,raw_data!$F$3:$F$332,0), MATCH(data!C$3,raw_data!$A$3:$CR$3,0))</f>
        <v>Full DOTS (smear-positive, smear negative and Extrapulmonary cases)</v>
      </c>
      <c r="D50" s="20" t="str">
        <f>INDEX(raw_data!$A$3:$CR$332,MATCH(data!$B50,raw_data!$F$3:$F$332,0), MATCH(data!D$3,raw_data!$A$3:$CR$3,0))</f>
        <v>1 year</v>
      </c>
      <c r="E50" s="61">
        <f>INDEX(raw_data!$A$3:$CR$332,MATCH(data!$B50,raw_data!$F$3:$F$332,0), MATCH(data!E$3,raw_data!$A$3:$CR$3,0))</f>
        <v>1.1252039118264954</v>
      </c>
      <c r="F50" s="61">
        <f>INDEX(raw_data!$A$3:$CR$332,MATCH(data!$B50,raw_data!$F$3:$F$332,0), MATCH(data!F$3,raw_data!$A$3:$CR$3,0))</f>
        <v>58.627610026243758</v>
      </c>
      <c r="G50" s="61">
        <f t="shared" si="1"/>
        <v>0.74450514542231505</v>
      </c>
      <c r="H50" s="87">
        <f>INDEX(raw_data!$A$3:$CR$332,MATCH(data!$B50,raw_data!$F$3:$F$332,0), MATCH(data!H$3,raw_data!$A$3:$CR$3,0))</f>
        <v>85</v>
      </c>
      <c r="I50" s="87">
        <f>INDEX(raw_data!$A$3:$CR$332,MATCH(data!$B50,raw_data!$F$3:$F$332,0), MATCH(data!I$3,raw_data!$A$3:$CR$3,0))</f>
        <v>153875.5</v>
      </c>
      <c r="J50" s="87">
        <f>INDEX(raw_data!$A$3:$CR$332,MATCH(data!$B50,raw_data!$F$3:$F$332,0), MATCH(data!J$3,raw_data!$A$3:$CR$3,0))</f>
        <v>181030</v>
      </c>
      <c r="K50" s="61">
        <f>INDEX(raw_data!$A$3:$CR$332,MATCH(data!$B50,raw_data!$F$3:$F$332,0), MATCH(data!K$3,raw_data!$A$3:$CR$3,0))</f>
        <v>622.14637168141599</v>
      </c>
      <c r="L50" s="20">
        <f>INDEX(raw_data!$A$3:$CR$332,MATCH(data!$B50,raw_data!$F$3:$F$332,0), MATCH(data!L$3,raw_data!$A$3:$CR$3,0))</f>
        <v>2.5</v>
      </c>
      <c r="M50" s="20">
        <f>INDEX(raw_data!$A$3:$CR$332,MATCH(data!$B50,raw_data!$F$3:$F$332,0), MATCH(data!M$3,raw_data!$A$3:$CR$3,0))</f>
        <v>2.5</v>
      </c>
      <c r="N50" s="20">
        <f>INDEX(raw_data!$A$3:$CR$332,MATCH(data!$B50,raw_data!$F$3:$F$332,0), MATCH(data!N$3,raw_data!$A$3:$CR$3,0))</f>
        <v>0</v>
      </c>
      <c r="O50" s="20">
        <f>INDEX(raw_data!$A$3:$CR$332,MATCH(data!$B50,raw_data!$F$3:$F$332,0), MATCH(data!O$3,raw_data!$A$3:$CR$3,0))</f>
        <v>11.25</v>
      </c>
      <c r="P50" s="20">
        <f>INDEX(raw_data!$A$3:$CR$332,MATCH(data!$B50,raw_data!$F$3:$F$332,0), MATCH(data!P$3,raw_data!$A$3:$CR$3,0))</f>
        <v>5.25</v>
      </c>
      <c r="Q50" s="20">
        <f>INDEX(raw_data!$A$3:$CR$332,MATCH(data!$B50,raw_data!$F$3:$F$332,0), MATCH(data!Q$3,raw_data!$A$3:$CR$3,0))</f>
        <v>1.5</v>
      </c>
      <c r="R50" s="20">
        <f>INDEX(raw_data!$A$3:$CR$332,MATCH(data!$B50,raw_data!$F$3:$F$332,0), MATCH(data!R$3,raw_data!$A$3:$CR$3,0))</f>
        <v>1.5</v>
      </c>
      <c r="S50" s="20">
        <f>INDEX(raw_data!$A$3:$CR$332,MATCH(data!$B50,raw_data!$F$3:$F$332,0), MATCH(data!S$3,raw_data!$A$3:$CR$3,0))</f>
        <v>0</v>
      </c>
      <c r="T50" s="20">
        <f>INDEX(raw_data!$A$3:$CR$332,MATCH(data!$B50,raw_data!$F$3:$F$332,0), MATCH(data!T$3,raw_data!$A$3:$CR$3,0))</f>
        <v>0</v>
      </c>
      <c r="U50" s="20">
        <f>INDEX(raw_data!$A$3:$CR$332,MATCH(data!$B50,raw_data!$F$3:$F$332,0), MATCH(data!U$3,raw_data!$A$3:$CR$3,0))</f>
        <v>0</v>
      </c>
      <c r="V50" s="20">
        <f>INDEX(raw_data!$A$3:$CR$332,MATCH(data!$B50,raw_data!$F$3:$F$332,0), MATCH(data!V$3,raw_data!$A$3:$CR$3,0))</f>
        <v>0</v>
      </c>
      <c r="W50" s="20">
        <v>0</v>
      </c>
      <c r="X50" s="20">
        <f>INDEX(raw_data!$A$3:$CR$332,MATCH(data!$B50,raw_data!$F$3:$F$332,0), MATCH(data!X$3,raw_data!$A$3:$CR$3,0))</f>
        <v>0</v>
      </c>
      <c r="Y50" s="20">
        <f>INDEX(raw_data!$A$3:$CR$332,MATCH(data!$B50,raw_data!$F$3:$F$332,0), MATCH(data!Y$3,raw_data!$A$3:$CR$3,0))</f>
        <v>0</v>
      </c>
      <c r="Z50" s="20">
        <f>INDEX(raw_data!$A$3:$CR$332,MATCH(data!$B50,raw_data!$F$3:$F$332,0), MATCH(data!Z$3,raw_data!$A$3:$CR$3,0))</f>
        <v>0</v>
      </c>
      <c r="AA50" s="20">
        <f>INDEX(raw_data!$A$3:$CR$332,MATCH(data!$B50,raw_data!$F$3:$F$332,0), MATCH(data!AA$3,raw_data!$A$3:$CR$3,0))</f>
        <v>0</v>
      </c>
      <c r="AB50" s="20">
        <f>INDEX(raw_data!$A$3:$CR$332,MATCH(data!$B50,raw_data!$F$3:$F$332,0), MATCH(data!AB$3,raw_data!$A$3:$CR$3,0))</f>
        <v>0</v>
      </c>
      <c r="AC50" s="20">
        <f>INDEX(raw_data!$A$3:$CR$332,MATCH(data!$B50,raw_data!$F$3:$F$332,0), MATCH(data!AC$3,raw_data!$A$3:$CR$3,0))</f>
        <v>0</v>
      </c>
      <c r="AD50" s="20">
        <f>INDEX(raw_data!$A$3:$CR$332,MATCH(data!$B50,raw_data!$F$3:$F$332,0), MATCH(data!AD$3,raw_data!$A$3:$CR$3,0))</f>
        <v>0</v>
      </c>
      <c r="AE50" s="20">
        <f>INDEX(raw_data!$A$3:$CR$332,MATCH(data!$B50,raw_data!$F$3:$F$332,0), MATCH(data!AE$3,raw_data!$A$3:$CR$3,0))</f>
        <v>0</v>
      </c>
      <c r="AF50" s="20">
        <f>INDEX(raw_data!$A$3:$CR$332,MATCH(data!$B50,raw_data!$F$3:$F$332,0), MATCH(data!AF$3,raw_data!$A$3:$CR$3,0))</f>
        <v>0</v>
      </c>
      <c r="AG50" s="20" t="str">
        <f>INDEX(raw_data!$A$3:$CR$332,MATCH(data!$B50,raw_data!$F$3:$F$332,0), MATCH(data!AG$3,raw_data!$A$3:$CR$3,0))</f>
        <v>Baltussen (2005); BMJ</v>
      </c>
      <c r="AH50" s="20" t="str">
        <f>INDEX(raw_data!$A$3:$CR$332,MATCH(data!$B50,raw_data!$F$3:$F$332,0), MATCH(data!AH$3,raw_data!$A$3:$CR$3,0))</f>
        <v>Minimal DOTS</v>
      </c>
      <c r="AI50" s="61">
        <f t="shared" si="2"/>
        <v>52.103987028516521</v>
      </c>
    </row>
    <row r="51" spans="1:35">
      <c r="A51" s="20" t="str">
        <f>INDEX(raw_data!$A$3:$CR$332,MATCH(data!$B51,raw_data!$F$3:$F$332,0), MATCH(data!A$3,raw_data!$A$3:$CR$3,0))</f>
        <v>TB</v>
      </c>
      <c r="B51" s="22" t="s">
        <v>488</v>
      </c>
      <c r="C51" s="20" t="str">
        <f>INDEX(raw_data!$A$3:$CR$332,MATCH(data!$B51,raw_data!$F$3:$F$332,0), MATCH(data!C$3,raw_data!$A$3:$CR$3,0))</f>
        <v>Full combination DOTS  (smear-positive, smear negative, extrapulmonary cases, MDR cases)</v>
      </c>
      <c r="D51" s="20" t="str">
        <f>INDEX(raw_data!$A$3:$CR$332,MATCH(data!$B51,raw_data!$F$3:$F$332,0), MATCH(data!D$3,raw_data!$A$3:$CR$3,0))</f>
        <v>1 year</v>
      </c>
      <c r="E51" s="61">
        <f>INDEX(raw_data!$A$3:$CR$332,MATCH(data!$B51,raw_data!$F$3:$F$332,0), MATCH(data!E$3,raw_data!$A$3:$CR$3,0))</f>
        <v>7.5963278594090768</v>
      </c>
      <c r="F51" s="61">
        <f>INDEX(raw_data!$A$3:$CR$332,MATCH(data!$B51,raw_data!$F$3:$F$332,0), MATCH(data!F$3,raw_data!$A$3:$CR$3,0))</f>
        <v>532.32466360298395</v>
      </c>
      <c r="G51" s="61">
        <f t="shared" si="1"/>
        <v>4.1396741996494413</v>
      </c>
      <c r="H51" s="87">
        <f>INDEX(raw_data!$A$3:$CR$332,MATCH(data!$B51,raw_data!$F$3:$F$332,0), MATCH(data!H$3,raw_data!$A$3:$CR$3,0))</f>
        <v>74</v>
      </c>
      <c r="I51" s="87">
        <f>INDEX(raw_data!$A$3:$CR$332,MATCH(data!$B51,raw_data!$F$3:$F$332,0), MATCH(data!I$3,raw_data!$A$3:$CR$3,0))</f>
        <v>7631.9665069473704</v>
      </c>
      <c r="J51" s="87">
        <f>INDEX(raw_data!$A$3:$CR$332,MATCH(data!$B51,raw_data!$F$3:$F$332,0), MATCH(data!J$3,raw_data!$A$3:$CR$3,0))</f>
        <v>10313.468252631581</v>
      </c>
      <c r="K51" s="61">
        <f>INDEX(raw_data!$A$3:$CR$332,MATCH(data!$B51,raw_data!$F$3:$F$332,0), MATCH(data!K$3,raw_data!$A$3:$CR$3,0))</f>
        <v>4375.9941229385304</v>
      </c>
      <c r="L51" s="20">
        <f>INDEX(raw_data!$A$3:$CR$332,MATCH(data!$B51,raw_data!$F$3:$F$332,0), MATCH(data!L$3,raw_data!$A$3:$CR$3,0))</f>
        <v>2.5</v>
      </c>
      <c r="M51" s="20">
        <f>INDEX(raw_data!$A$3:$CR$332,MATCH(data!$B51,raw_data!$F$3:$F$332,0), MATCH(data!M$3,raw_data!$A$3:$CR$3,0))</f>
        <v>2.5</v>
      </c>
      <c r="N51" s="20">
        <f>INDEX(raw_data!$A$3:$CR$332,MATCH(data!$B51,raw_data!$F$3:$F$332,0), MATCH(data!N$3,raw_data!$A$3:$CR$3,0))</f>
        <v>0</v>
      </c>
      <c r="O51" s="20">
        <f>INDEX(raw_data!$A$3:$CR$332,MATCH(data!$B51,raw_data!$F$3:$F$332,0), MATCH(data!O$3,raw_data!$A$3:$CR$3,0))</f>
        <v>11.25</v>
      </c>
      <c r="P51" s="20">
        <f>INDEX(raw_data!$A$3:$CR$332,MATCH(data!$B51,raw_data!$F$3:$F$332,0), MATCH(data!P$3,raw_data!$A$3:$CR$3,0))</f>
        <v>5.25</v>
      </c>
      <c r="Q51" s="20">
        <f>INDEX(raw_data!$A$3:$CR$332,MATCH(data!$B51,raw_data!$F$3:$F$332,0), MATCH(data!Q$3,raw_data!$A$3:$CR$3,0))</f>
        <v>1.5</v>
      </c>
      <c r="R51" s="20">
        <f>INDEX(raw_data!$A$3:$CR$332,MATCH(data!$B51,raw_data!$F$3:$F$332,0), MATCH(data!R$3,raw_data!$A$3:$CR$3,0))</f>
        <v>1.5</v>
      </c>
      <c r="S51" s="20">
        <f>INDEX(raw_data!$A$3:$CR$332,MATCH(data!$B51,raw_data!$F$3:$F$332,0), MATCH(data!S$3,raw_data!$A$3:$CR$3,0))</f>
        <v>0</v>
      </c>
      <c r="T51" s="20">
        <f>INDEX(raw_data!$A$3:$CR$332,MATCH(data!$B51,raw_data!$F$3:$F$332,0), MATCH(data!T$3,raw_data!$A$3:$CR$3,0))</f>
        <v>0</v>
      </c>
      <c r="U51" s="20">
        <f>INDEX(raw_data!$A$3:$CR$332,MATCH(data!$B51,raw_data!$F$3:$F$332,0), MATCH(data!U$3,raw_data!$A$3:$CR$3,0))</f>
        <v>0</v>
      </c>
      <c r="V51" s="20">
        <f>INDEX(raw_data!$A$3:$CR$332,MATCH(data!$B51,raw_data!$F$3:$F$332,0), MATCH(data!V$3,raw_data!$A$3:$CR$3,0))</f>
        <v>0</v>
      </c>
      <c r="W51" s="20">
        <v>0</v>
      </c>
      <c r="X51" s="20">
        <f>INDEX(raw_data!$A$3:$CR$332,MATCH(data!$B51,raw_data!$F$3:$F$332,0), MATCH(data!X$3,raw_data!$A$3:$CR$3,0))</f>
        <v>0</v>
      </c>
      <c r="Y51" s="20">
        <f>INDEX(raw_data!$A$3:$CR$332,MATCH(data!$B51,raw_data!$F$3:$F$332,0), MATCH(data!Y$3,raw_data!$A$3:$CR$3,0))</f>
        <v>0</v>
      </c>
      <c r="Z51" s="20">
        <f>INDEX(raw_data!$A$3:$CR$332,MATCH(data!$B51,raw_data!$F$3:$F$332,0), MATCH(data!Z$3,raw_data!$A$3:$CR$3,0))</f>
        <v>0</v>
      </c>
      <c r="AA51" s="20">
        <f>INDEX(raw_data!$A$3:$CR$332,MATCH(data!$B51,raw_data!$F$3:$F$332,0), MATCH(data!AA$3,raw_data!$A$3:$CR$3,0))</f>
        <v>0</v>
      </c>
      <c r="AB51" s="20">
        <f>INDEX(raw_data!$A$3:$CR$332,MATCH(data!$B51,raw_data!$F$3:$F$332,0), MATCH(data!AB$3,raw_data!$A$3:$CR$3,0))</f>
        <v>0</v>
      </c>
      <c r="AC51" s="20">
        <f>INDEX(raw_data!$A$3:$CR$332,MATCH(data!$B51,raw_data!$F$3:$F$332,0), MATCH(data!AC$3,raw_data!$A$3:$CR$3,0))</f>
        <v>0</v>
      </c>
      <c r="AD51" s="20">
        <f>INDEX(raw_data!$A$3:$CR$332,MATCH(data!$B51,raw_data!$F$3:$F$332,0), MATCH(data!AD$3,raw_data!$A$3:$CR$3,0))</f>
        <v>0</v>
      </c>
      <c r="AE51" s="20">
        <f>INDEX(raw_data!$A$3:$CR$332,MATCH(data!$B51,raw_data!$F$3:$F$332,0), MATCH(data!AE$3,raw_data!$A$3:$CR$3,0))</f>
        <v>0</v>
      </c>
      <c r="AF51" s="20">
        <f>INDEX(raw_data!$A$3:$CR$332,MATCH(data!$B51,raw_data!$F$3:$F$332,0), MATCH(data!AF$3,raw_data!$A$3:$CR$3,0))</f>
        <v>0</v>
      </c>
      <c r="AG51" s="20" t="str">
        <f>INDEX(raw_data!$A$3:$CR$332,MATCH(data!$B51,raw_data!$F$3:$F$332,0), MATCH(data!AG$3,raw_data!$A$3:$CR$3,0))</f>
        <v>Baltussen (2005); BMJ</v>
      </c>
      <c r="AH51" s="20" t="str">
        <f>INDEX(raw_data!$A$3:$CR$332,MATCH(data!$B51,raw_data!$F$3:$F$332,0), MATCH(data!AH$3,raw_data!$A$3:$CR$3,0))</f>
        <v>Minimal DOTS</v>
      </c>
      <c r="AI51" s="61">
        <f t="shared" si="2"/>
        <v>70.076578243476945</v>
      </c>
    </row>
    <row r="52" spans="1:35" hidden="1">
      <c r="A52" s="20" t="str">
        <f>INDEX(raw_data!$A$3:$CR$332,MATCH(data!$B52,raw_data!$F$3:$F$332,0), MATCH(data!A$3,raw_data!$A$3:$CR$3,0))</f>
        <v>TB</v>
      </c>
      <c r="B52" s="22" t="s">
        <v>507</v>
      </c>
      <c r="C52" s="20" t="str">
        <f>INDEX(raw_data!$A$3:$CR$332,MATCH(data!$B52,raw_data!$F$3:$F$332,0), MATCH(data!C$3,raw_data!$A$3:$CR$3,0))</f>
        <v>Cotrimoxazole preventive therapy for TB HIV+ patients</v>
      </c>
      <c r="D52" s="20" t="str">
        <f>INDEX(raw_data!$A$3:$CR$332,MATCH(data!$B52,raw_data!$F$3:$F$332,0), MATCH(data!D$3,raw_data!$A$3:$CR$3,0))</f>
        <v>1 Years</v>
      </c>
      <c r="E52" s="61">
        <f>INDEX(raw_data!$A$3:$CR$332,MATCH(data!$B52,raw_data!$F$3:$F$332,0), MATCH(data!E$3,raw_data!$A$3:$CR$3,0))</f>
        <v>6.8599999999999994E-2</v>
      </c>
      <c r="F52" s="61">
        <f>INDEX(raw_data!$A$3:$CR$332,MATCH(data!$B52,raw_data!$F$3:$F$332,0), MATCH(data!F$3,raw_data!$A$3:$CR$3,0))</f>
        <v>16.073640000000001</v>
      </c>
      <c r="G52" s="61">
        <f t="shared" si="1"/>
        <v>-3.5774285714285731E-2</v>
      </c>
      <c r="H52" s="87">
        <f>INDEX(raw_data!$A$3:$CR$332,MATCH(data!$B52,raw_data!$F$3:$F$332,0), MATCH(data!H$3,raw_data!$A$3:$CR$3,0))</f>
        <v>41</v>
      </c>
      <c r="I52" s="87">
        <f>INDEX(raw_data!$A$3:$CR$332,MATCH(data!$B52,raw_data!$F$3:$F$332,0), MATCH(data!I$3,raw_data!$A$3:$CR$3,0))</f>
        <v>3436615.7297299998</v>
      </c>
      <c r="J52" s="87">
        <f>INDEX(raw_data!$A$3:$CR$332,MATCH(data!$B52,raw_data!$F$3:$F$332,0), MATCH(data!J$3,raw_data!$A$3:$CR$3,0))</f>
        <v>8381989.5847073169</v>
      </c>
      <c r="K52" s="61">
        <f>INDEX(raw_data!$A$3:$CR$332,MATCH(data!$B52,raw_data!$F$3:$F$332,0), MATCH(data!K$3,raw_data!$A$3:$CR$3,0))</f>
        <v>9.31</v>
      </c>
      <c r="L52" s="20">
        <f>INDEX(raw_data!$A$3:$CR$332,MATCH(data!$B52,raw_data!$F$3:$F$332,0), MATCH(data!L$3,raw_data!$A$3:$CR$3,0))</f>
        <v>2.5</v>
      </c>
      <c r="M52" s="20">
        <f>INDEX(raw_data!$A$3:$CR$332,MATCH(data!$B52,raw_data!$F$3:$F$332,0), MATCH(data!M$3,raw_data!$A$3:$CR$3,0))</f>
        <v>2.5</v>
      </c>
      <c r="N52" s="20">
        <f>INDEX(raw_data!$A$3:$CR$332,MATCH(data!$B52,raw_data!$F$3:$F$332,0), MATCH(data!N$3,raw_data!$A$3:$CR$3,0))</f>
        <v>0</v>
      </c>
      <c r="O52" s="20">
        <f>INDEX(raw_data!$A$3:$CR$332,MATCH(data!$B52,raw_data!$F$3:$F$332,0), MATCH(data!O$3,raw_data!$A$3:$CR$3,0))</f>
        <v>11.25</v>
      </c>
      <c r="P52" s="20">
        <f>INDEX(raw_data!$A$3:$CR$332,MATCH(data!$B52,raw_data!$F$3:$F$332,0), MATCH(data!P$3,raw_data!$A$3:$CR$3,0))</f>
        <v>5.25</v>
      </c>
      <c r="Q52" s="20">
        <f>INDEX(raw_data!$A$3:$CR$332,MATCH(data!$B52,raw_data!$F$3:$F$332,0), MATCH(data!Q$3,raw_data!$A$3:$CR$3,0))</f>
        <v>1.5</v>
      </c>
      <c r="R52" s="20">
        <f>INDEX(raw_data!$A$3:$CR$332,MATCH(data!$B52,raw_data!$F$3:$F$332,0), MATCH(data!R$3,raw_data!$A$3:$CR$3,0))</f>
        <v>1.5</v>
      </c>
      <c r="S52" s="20">
        <f>INDEX(raw_data!$A$3:$CR$332,MATCH(data!$B52,raw_data!$F$3:$F$332,0), MATCH(data!S$3,raw_data!$A$3:$CR$3,0))</f>
        <v>0</v>
      </c>
      <c r="T52" s="20">
        <f>INDEX(raw_data!$A$3:$CR$332,MATCH(data!$B52,raw_data!$F$3:$F$332,0), MATCH(data!T$3,raw_data!$A$3:$CR$3,0))</f>
        <v>0</v>
      </c>
      <c r="U52" s="20">
        <f>INDEX(raw_data!$A$3:$CR$332,MATCH(data!$B52,raw_data!$F$3:$F$332,0), MATCH(data!U$3,raw_data!$A$3:$CR$3,0))</f>
        <v>0</v>
      </c>
      <c r="V52" s="20">
        <f>INDEX(raw_data!$A$3:$CR$332,MATCH(data!$B52,raw_data!$F$3:$F$332,0), MATCH(data!V$3,raw_data!$A$3:$CR$3,0))</f>
        <v>0</v>
      </c>
      <c r="W52" s="20">
        <v>0</v>
      </c>
      <c r="X52" s="20">
        <f>INDEX(raw_data!$A$3:$CR$332,MATCH(data!$B52,raw_data!$F$3:$F$332,0), MATCH(data!X$3,raw_data!$A$3:$CR$3,0))</f>
        <v>0</v>
      </c>
      <c r="Y52" s="20">
        <f>INDEX(raw_data!$A$3:$CR$332,MATCH(data!$B52,raw_data!$F$3:$F$332,0), MATCH(data!Y$3,raw_data!$A$3:$CR$3,0))</f>
        <v>0</v>
      </c>
      <c r="Z52" s="20">
        <f>INDEX(raw_data!$A$3:$CR$332,MATCH(data!$B52,raw_data!$F$3:$F$332,0), MATCH(data!Z$3,raw_data!$A$3:$CR$3,0))</f>
        <v>0</v>
      </c>
      <c r="AA52" s="20">
        <f>INDEX(raw_data!$A$3:$CR$332,MATCH(data!$B52,raw_data!$F$3:$F$332,0), MATCH(data!AA$3,raw_data!$A$3:$CR$3,0))</f>
        <v>0</v>
      </c>
      <c r="AB52" s="20">
        <f>INDEX(raw_data!$A$3:$CR$332,MATCH(data!$B52,raw_data!$F$3:$F$332,0), MATCH(data!AB$3,raw_data!$A$3:$CR$3,0))</f>
        <v>0</v>
      </c>
      <c r="AC52" s="20">
        <f>INDEX(raw_data!$A$3:$CR$332,MATCH(data!$B52,raw_data!$F$3:$F$332,0), MATCH(data!AC$3,raw_data!$A$3:$CR$3,0))</f>
        <v>0</v>
      </c>
      <c r="AD52" s="20">
        <f>INDEX(raw_data!$A$3:$CR$332,MATCH(data!$B52,raw_data!$F$3:$F$332,0), MATCH(data!AD$3,raw_data!$A$3:$CR$3,0))</f>
        <v>0</v>
      </c>
      <c r="AE52" s="20">
        <f>INDEX(raw_data!$A$3:$CR$332,MATCH(data!$B52,raw_data!$F$3:$F$332,0), MATCH(data!AE$3,raw_data!$A$3:$CR$3,0))</f>
        <v>0</v>
      </c>
      <c r="AF52" s="20">
        <f>INDEX(raw_data!$A$3:$CR$332,MATCH(data!$B52,raw_data!$F$3:$F$332,0), MATCH(data!AF$3,raw_data!$A$3:$CR$3,0))</f>
        <v>0</v>
      </c>
      <c r="AG52" s="20" t="str">
        <f>INDEX(raw_data!$A$3:$CR$332,MATCH(data!$B52,raw_data!$F$3:$F$332,0), MATCH(data!AG$3,raw_data!$A$3:$CR$3,0))</f>
        <v>Pitter (2007); J Acquir Immune Defic Syndr</v>
      </c>
      <c r="AH52" s="20" t="str">
        <f>INDEX(raw_data!$A$3:$CR$332,MATCH(data!$B52,raw_data!$F$3:$F$332,0), MATCH(data!AH$3,raw_data!$A$3:$CR$3,0))</f>
        <v>Daily cotrimoxazole prophylaxis (all individuals)</v>
      </c>
      <c r="AI52" s="61">
        <f t="shared" si="2"/>
        <v>234.30962099125367</v>
      </c>
    </row>
    <row r="53" spans="1:35" hidden="1">
      <c r="A53" s="20" t="str">
        <f>INDEX(raw_data!$A$3:$CR$332,MATCH(data!$B53,raw_data!$F$3:$F$332,0), MATCH(data!A$3,raw_data!$A$3:$CR$3,0))</f>
        <v>HIV &amp; STIs</v>
      </c>
      <c r="B53" s="22" t="s">
        <v>517</v>
      </c>
      <c r="C53" s="20" t="str">
        <f>INDEX(raw_data!$A$3:$CR$332,MATCH(data!$B53,raw_data!$F$3:$F$332,0), MATCH(data!C$3,raw_data!$A$3:$CR$3,0))</f>
        <v>Viral load</v>
      </c>
      <c r="D53" s="20" t="str">
        <f>INDEX(raw_data!$A$3:$CR$332,MATCH(data!$B53,raw_data!$F$3:$F$332,0), MATCH(data!D$3,raw_data!$A$3:$CR$3,0))</f>
        <v>15 Years</v>
      </c>
      <c r="E53" s="61">
        <f>INDEX(raw_data!$A$3:$CR$332,MATCH(data!$B53,raw_data!$F$3:$F$332,0), MATCH(data!E$3,raw_data!$A$3:$CR$3,0))</f>
        <v>1.4479999999999995</v>
      </c>
      <c r="F53" s="61">
        <f>INDEX(raw_data!$A$3:$CR$332,MATCH(data!$B53,raw_data!$F$3:$F$332,0), MATCH(data!F$3,raw_data!$A$3:$CR$3,0))</f>
        <v>1941.97064</v>
      </c>
      <c r="G53" s="61">
        <f t="shared" ref="G53:G54" si="3">E53-F53/154</f>
        <v>-11.16219896103896</v>
      </c>
      <c r="H53" s="87">
        <f>INDEX(raw_data!$A$3:$CR$332,MATCH(data!$B53,raw_data!$F$3:$F$332,0), MATCH(data!H$3,raw_data!$A$3:$CR$3,0))</f>
        <v>85</v>
      </c>
      <c r="I53" s="87">
        <f>INDEX(raw_data!$A$3:$CR$332,MATCH(data!$B53,raw_data!$F$3:$F$332,0), MATCH(data!I$3,raw_data!$A$3:$CR$3,0))</f>
        <v>4692000</v>
      </c>
      <c r="J53" s="87">
        <f>INDEX(raw_data!$A$3:$CR$332,MATCH(data!$B53,raw_data!$F$3:$F$332,0), MATCH(data!J$3,raw_data!$A$3:$CR$3,0))</f>
        <v>5520000</v>
      </c>
      <c r="K53" s="61">
        <f>INDEX(raw_data!$A$3:$CR$332,MATCH(data!$B53,raw_data!$F$3:$F$332,0), MATCH(data!K$3,raw_data!$A$3:$CR$3,0))</f>
        <v>34.32</v>
      </c>
      <c r="L53" s="20">
        <f>INDEX(raw_data!$A$3:$CR$332,MATCH(data!$B53,raw_data!$F$3:$F$332,0), MATCH(data!L$3,raw_data!$A$3:$CR$3,0))</f>
        <v>0</v>
      </c>
      <c r="M53" s="20">
        <f>INDEX(raw_data!$A$3:$CR$332,MATCH(data!$B53,raw_data!$F$3:$F$332,0), MATCH(data!M$3,raw_data!$A$3:$CR$3,0))</f>
        <v>0</v>
      </c>
      <c r="N53" s="20">
        <f>INDEX(raw_data!$A$3:$CR$332,MATCH(data!$B53,raw_data!$F$3:$F$332,0), MATCH(data!N$3,raw_data!$A$3:$CR$3,0))</f>
        <v>0</v>
      </c>
      <c r="O53" s="20">
        <f>INDEX(raw_data!$A$3:$CR$332,MATCH(data!$B53,raw_data!$F$3:$F$332,0), MATCH(data!O$3,raw_data!$A$3:$CR$3,0))</f>
        <v>0</v>
      </c>
      <c r="P53" s="20">
        <f>INDEX(raw_data!$A$3:$CR$332,MATCH(data!$B53,raw_data!$F$3:$F$332,0), MATCH(data!P$3,raw_data!$A$3:$CR$3,0))</f>
        <v>0</v>
      </c>
      <c r="Q53" s="20">
        <f>INDEX(raw_data!$A$3:$CR$332,MATCH(data!$B53,raw_data!$F$3:$F$332,0), MATCH(data!Q$3,raw_data!$A$3:$CR$3,0))</f>
        <v>0</v>
      </c>
      <c r="R53" s="20">
        <f>INDEX(raw_data!$A$3:$CR$332,MATCH(data!$B53,raw_data!$F$3:$F$332,0), MATCH(data!R$3,raw_data!$A$3:$CR$3,0))</f>
        <v>0</v>
      </c>
      <c r="S53" s="20">
        <f>INDEX(raw_data!$A$3:$CR$332,MATCH(data!$B53,raw_data!$F$3:$F$332,0), MATCH(data!S$3,raw_data!$A$3:$CR$3,0))</f>
        <v>0</v>
      </c>
      <c r="T53" s="20">
        <f>INDEX(raw_data!$A$3:$CR$332,MATCH(data!$B53,raw_data!$F$3:$F$332,0), MATCH(data!T$3,raw_data!$A$3:$CR$3,0))</f>
        <v>5</v>
      </c>
      <c r="U53" s="20">
        <f>INDEX(raw_data!$A$3:$CR$332,MATCH(data!$B53,raw_data!$F$3:$F$332,0), MATCH(data!U$3,raw_data!$A$3:$CR$3,0))</f>
        <v>9</v>
      </c>
      <c r="V53" s="20">
        <f>INDEX(raw_data!$A$3:$CR$332,MATCH(data!$B53,raw_data!$F$3:$F$332,0), MATCH(data!V$3,raw_data!$A$3:$CR$3,0))</f>
        <v>9</v>
      </c>
      <c r="W53" s="20">
        <v>1</v>
      </c>
      <c r="X53" s="20">
        <f>INDEX(raw_data!$A$3:$CR$332,MATCH(data!$B53,raw_data!$F$3:$F$332,0), MATCH(data!X$3,raw_data!$A$3:$CR$3,0))</f>
        <v>0</v>
      </c>
      <c r="Y53" s="20">
        <f>INDEX(raw_data!$A$3:$CR$332,MATCH(data!$B53,raw_data!$F$3:$F$332,0), MATCH(data!Y$3,raw_data!$A$3:$CR$3,0))</f>
        <v>0</v>
      </c>
      <c r="Z53" s="20">
        <f>INDEX(raw_data!$A$3:$CR$332,MATCH(data!$B53,raw_data!$F$3:$F$332,0), MATCH(data!Z$3,raw_data!$A$3:$CR$3,0))</f>
        <v>0</v>
      </c>
      <c r="AA53" s="20">
        <f>INDEX(raw_data!$A$3:$CR$332,MATCH(data!$B53,raw_data!$F$3:$F$332,0), MATCH(data!AA$3,raw_data!$A$3:$CR$3,0))</f>
        <v>0</v>
      </c>
      <c r="AB53" s="20">
        <f>INDEX(raw_data!$A$3:$CR$332,MATCH(data!$B53,raw_data!$F$3:$F$332,0), MATCH(data!AB$3,raw_data!$A$3:$CR$3,0))</f>
        <v>0</v>
      </c>
      <c r="AC53" s="20">
        <f>INDEX(raw_data!$A$3:$CR$332,MATCH(data!$B53,raw_data!$F$3:$F$332,0), MATCH(data!AC$3,raw_data!$A$3:$CR$3,0))</f>
        <v>0</v>
      </c>
      <c r="AD53" s="20">
        <f>INDEX(raw_data!$A$3:$CR$332,MATCH(data!$B53,raw_data!$F$3:$F$332,0), MATCH(data!AD$3,raw_data!$A$3:$CR$3,0))</f>
        <v>0</v>
      </c>
      <c r="AE53" s="20">
        <f>INDEX(raw_data!$A$3:$CR$332,MATCH(data!$B53,raw_data!$F$3:$F$332,0), MATCH(data!AE$3,raw_data!$A$3:$CR$3,0))</f>
        <v>0</v>
      </c>
      <c r="AF53" s="20">
        <f>INDEX(raw_data!$A$3:$CR$332,MATCH(data!$B53,raw_data!$F$3:$F$332,0), MATCH(data!AF$3,raw_data!$A$3:$CR$3,0))</f>
        <v>0</v>
      </c>
      <c r="AG53" s="20" t="str">
        <f>INDEX(raw_data!$A$3:$CR$332,MATCH(data!$B53,raw_data!$F$3:$F$332,0), MATCH(data!AG$3,raw_data!$A$3:$CR$3,0))</f>
        <v>Kahn (2011); BMJ</v>
      </c>
      <c r="AH53" s="20" t="str">
        <f>INDEX(raw_data!$A$3:$CR$332,MATCH(data!$B53,raw_data!$F$3:$F$332,0), MATCH(data!AH$3,raw_data!$A$3:$CR$3,0))</f>
        <v>Clinical monitoring and quarterly CD4 counts and viral load measurement</v>
      </c>
      <c r="AI53" s="61">
        <f t="shared" ref="AI53:AI54" si="4">F53/E53</f>
        <v>1341.1399447513816</v>
      </c>
    </row>
    <row r="54" spans="1:35" hidden="1">
      <c r="A54" s="20" t="str">
        <f>INDEX(raw_data!$A$3:$CR$332,MATCH(data!$B54,raw_data!$F$3:$F$332,0), MATCH(data!A$3,raw_data!$A$3:$CR$3,0))</f>
        <v>HIV &amp; STIs</v>
      </c>
      <c r="B54" s="22" t="s">
        <v>527</v>
      </c>
      <c r="C54" s="20" t="str">
        <f>INDEX(raw_data!$A$3:$CR$332,MATCH(data!$B54,raw_data!$F$3:$F$332,0), MATCH(data!C$3,raw_data!$A$3:$CR$3,0))</f>
        <v>CD4 Test</v>
      </c>
      <c r="D54" s="20" t="str">
        <f>INDEX(raw_data!$A$3:$CR$332,MATCH(data!$B54,raw_data!$F$3:$F$332,0), MATCH(data!D$3,raw_data!$A$3:$CR$3,0))</f>
        <v>15 Years</v>
      </c>
      <c r="E54" s="61">
        <f>INDEX(raw_data!$A$3:$CR$332,MATCH(data!$B54,raw_data!$F$3:$F$332,0), MATCH(data!E$3,raw_data!$A$3:$CR$3,0))</f>
        <v>1.1729999999999996</v>
      </c>
      <c r="F54" s="61">
        <f>INDEX(raw_data!$A$3:$CR$332,MATCH(data!$B54,raw_data!$F$3:$F$332,0), MATCH(data!F$3,raw_data!$A$3:$CR$3,0))</f>
        <v>243.85936000000001</v>
      </c>
      <c r="G54" s="61">
        <f t="shared" si="3"/>
        <v>-0.41050233766233823</v>
      </c>
      <c r="H54" s="87">
        <f>INDEX(raw_data!$A$3:$CR$332,MATCH(data!$B54,raw_data!$F$3:$F$332,0), MATCH(data!H$3,raw_data!$A$3:$CR$3,0))</f>
        <v>85</v>
      </c>
      <c r="I54" s="87">
        <f>INDEX(raw_data!$A$3:$CR$332,MATCH(data!$B54,raw_data!$F$3:$F$332,0), MATCH(data!I$3,raw_data!$A$3:$CR$3,0))</f>
        <v>4692000</v>
      </c>
      <c r="J54" s="87">
        <f>INDEX(raw_data!$A$3:$CR$332,MATCH(data!$B54,raw_data!$F$3:$F$332,0), MATCH(data!J$3,raw_data!$A$3:$CR$3,0))</f>
        <v>5520000</v>
      </c>
      <c r="K54" s="61">
        <f>INDEX(raw_data!$A$3:$CR$332,MATCH(data!$B54,raw_data!$F$3:$F$332,0), MATCH(data!K$3,raw_data!$A$3:$CR$3,0))</f>
        <v>4.68</v>
      </c>
      <c r="L54" s="20">
        <f>INDEX(raw_data!$A$3:$CR$332,MATCH(data!$B54,raw_data!$F$3:$F$332,0), MATCH(data!L$3,raw_data!$A$3:$CR$3,0))</f>
        <v>0</v>
      </c>
      <c r="M54" s="20">
        <f>INDEX(raw_data!$A$3:$CR$332,MATCH(data!$B54,raw_data!$F$3:$F$332,0), MATCH(data!M$3,raw_data!$A$3:$CR$3,0))</f>
        <v>0</v>
      </c>
      <c r="N54" s="20">
        <f>INDEX(raw_data!$A$3:$CR$332,MATCH(data!$B54,raw_data!$F$3:$F$332,0), MATCH(data!N$3,raw_data!$A$3:$CR$3,0))</f>
        <v>0</v>
      </c>
      <c r="O54" s="20">
        <f>INDEX(raw_data!$A$3:$CR$332,MATCH(data!$B54,raw_data!$F$3:$F$332,0), MATCH(data!O$3,raw_data!$A$3:$CR$3,0))</f>
        <v>0</v>
      </c>
      <c r="P54" s="20">
        <f>INDEX(raw_data!$A$3:$CR$332,MATCH(data!$B54,raw_data!$F$3:$F$332,0), MATCH(data!P$3,raw_data!$A$3:$CR$3,0))</f>
        <v>0</v>
      </c>
      <c r="Q54" s="20">
        <f>INDEX(raw_data!$A$3:$CR$332,MATCH(data!$B54,raw_data!$F$3:$F$332,0), MATCH(data!Q$3,raw_data!$A$3:$CR$3,0))</f>
        <v>0</v>
      </c>
      <c r="R54" s="20">
        <f>INDEX(raw_data!$A$3:$CR$332,MATCH(data!$B54,raw_data!$F$3:$F$332,0), MATCH(data!R$3,raw_data!$A$3:$CR$3,0))</f>
        <v>0</v>
      </c>
      <c r="S54" s="20">
        <f>INDEX(raw_data!$A$3:$CR$332,MATCH(data!$B54,raw_data!$F$3:$F$332,0), MATCH(data!S$3,raw_data!$A$3:$CR$3,0))</f>
        <v>0</v>
      </c>
      <c r="T54" s="20">
        <f>INDEX(raw_data!$A$3:$CR$332,MATCH(data!$B54,raw_data!$F$3:$F$332,0), MATCH(data!T$3,raw_data!$A$3:$CR$3,0))</f>
        <v>2.5</v>
      </c>
      <c r="U54" s="20">
        <f>INDEX(raw_data!$A$3:$CR$332,MATCH(data!$B54,raw_data!$F$3:$F$332,0), MATCH(data!U$3,raw_data!$A$3:$CR$3,0))</f>
        <v>4.5</v>
      </c>
      <c r="V54" s="20">
        <f>INDEX(raw_data!$A$3:$CR$332,MATCH(data!$B54,raw_data!$F$3:$F$332,0), MATCH(data!V$3,raw_data!$A$3:$CR$3,0))</f>
        <v>4.5</v>
      </c>
      <c r="W54" s="20">
        <v>2</v>
      </c>
      <c r="X54" s="20">
        <f>INDEX(raw_data!$A$3:$CR$332,MATCH(data!$B54,raw_data!$F$3:$F$332,0), MATCH(data!X$3,raw_data!$A$3:$CR$3,0))</f>
        <v>0</v>
      </c>
      <c r="Y54" s="20">
        <f>INDEX(raw_data!$A$3:$CR$332,MATCH(data!$B54,raw_data!$F$3:$F$332,0), MATCH(data!Y$3,raw_data!$A$3:$CR$3,0))</f>
        <v>0</v>
      </c>
      <c r="Z54" s="20">
        <f>INDEX(raw_data!$A$3:$CR$332,MATCH(data!$B54,raw_data!$F$3:$F$332,0), MATCH(data!Z$3,raw_data!$A$3:$CR$3,0))</f>
        <v>0</v>
      </c>
      <c r="AA54" s="20">
        <f>INDEX(raw_data!$A$3:$CR$332,MATCH(data!$B54,raw_data!$F$3:$F$332,0), MATCH(data!AA$3,raw_data!$A$3:$CR$3,0))</f>
        <v>0</v>
      </c>
      <c r="AB54" s="20">
        <f>INDEX(raw_data!$A$3:$CR$332,MATCH(data!$B54,raw_data!$F$3:$F$332,0), MATCH(data!AB$3,raw_data!$A$3:$CR$3,0))</f>
        <v>0</v>
      </c>
      <c r="AC54" s="20">
        <f>INDEX(raw_data!$A$3:$CR$332,MATCH(data!$B54,raw_data!$F$3:$F$332,0), MATCH(data!AC$3,raw_data!$A$3:$CR$3,0))</f>
        <v>0</v>
      </c>
      <c r="AD54" s="20">
        <f>INDEX(raw_data!$A$3:$CR$332,MATCH(data!$B54,raw_data!$F$3:$F$332,0), MATCH(data!AD$3,raw_data!$A$3:$CR$3,0))</f>
        <v>0</v>
      </c>
      <c r="AE54" s="20">
        <f>INDEX(raw_data!$A$3:$CR$332,MATCH(data!$B54,raw_data!$F$3:$F$332,0), MATCH(data!AE$3,raw_data!$A$3:$CR$3,0))</f>
        <v>0</v>
      </c>
      <c r="AF54" s="20">
        <f>INDEX(raw_data!$A$3:$CR$332,MATCH(data!$B54,raw_data!$F$3:$F$332,0), MATCH(data!AF$3,raw_data!$A$3:$CR$3,0))</f>
        <v>0</v>
      </c>
      <c r="AG54" s="20" t="str">
        <f>INDEX(raw_data!$A$3:$CR$332,MATCH(data!$B54,raw_data!$F$3:$F$332,0), MATCH(data!AG$3,raw_data!$A$3:$CR$3,0))</f>
        <v>Kahn (2011); BMJ</v>
      </c>
      <c r="AH54" s="20" t="str">
        <f>INDEX(raw_data!$A$3:$CR$332,MATCH(data!$B54,raw_data!$F$3:$F$332,0), MATCH(data!AH$3,raw_data!$A$3:$CR$3,0))</f>
        <v>Clinical monitoring and quarterly CD4 counts (clinical/CD4)</v>
      </c>
      <c r="AI54" s="61">
        <f t="shared" si="4"/>
        <v>207.89374254049454</v>
      </c>
    </row>
    <row r="55" spans="1:35" hidden="1">
      <c r="A55" s="20" t="str">
        <f>INDEX(raw_data!$A$3:$CR$332,MATCH(data!$B55,raw_data!$F$3:$F$332,0), MATCH(data!A$3,raw_data!$A$3:$CR$3,0))</f>
        <v>HIV &amp; STIs</v>
      </c>
      <c r="B55" s="22" t="s">
        <v>535</v>
      </c>
      <c r="C55" s="20" t="str">
        <f>INDEX(raw_data!$A$3:$CR$332,MATCH(data!$B55,raw_data!$F$3:$F$332,0), MATCH(data!C$3,raw_data!$A$3:$CR$3,0))</f>
        <v>Mass media</v>
      </c>
      <c r="D55" s="20" t="str">
        <f>INDEX(raw_data!$A$3:$CR$332,MATCH(data!$B55,raw_data!$F$3:$F$332,0), MATCH(data!D$3,raw_data!$A$3:$CR$3,0))</f>
        <v>1 Year</v>
      </c>
      <c r="E55" s="61">
        <f>INDEX(raw_data!$A$3:$CR$332,MATCH(data!$B55,raw_data!$F$3:$F$332,0), MATCH(data!E$3,raw_data!$A$3:$CR$3,0))</f>
        <v>8.4781064642234782E-3</v>
      </c>
      <c r="F55" s="61">
        <f>INDEX(raw_data!$A$3:$CR$332,MATCH(data!$B55,raw_data!$F$3:$F$332,0), MATCH(data!F$3,raw_data!$A$3:$CR$3,0))</f>
        <v>1.6607035387747993E-2</v>
      </c>
      <c r="G55" s="61">
        <f t="shared" si="1"/>
        <v>8.3702685720952446E-3</v>
      </c>
      <c r="H55" s="87">
        <f>INDEX(raw_data!$A$3:$CR$332,MATCH(data!$B55,raw_data!$F$3:$F$332,0), MATCH(data!H$3,raw_data!$A$3:$CR$3,0))</f>
        <v>71</v>
      </c>
      <c r="I55" s="87">
        <f>INDEX(raw_data!$A$3:$CR$332,MATCH(data!$B55,raw_data!$F$3:$F$332,0), MATCH(data!I$3,raw_data!$A$3:$CR$3,0))</f>
        <v>29524356</v>
      </c>
      <c r="J55" s="87">
        <f>INDEX(raw_data!$A$3:$CR$332,MATCH(data!$B55,raw_data!$F$3:$F$332,0), MATCH(data!J$3,raw_data!$A$3:$CR$3,0))</f>
        <v>41583600</v>
      </c>
      <c r="K55" s="61">
        <f>INDEX(raw_data!$A$3:$CR$332,MATCH(data!$B55,raw_data!$F$3:$F$332,0), MATCH(data!K$3,raw_data!$A$3:$CR$3,0))</f>
        <v>1E-35</v>
      </c>
      <c r="L55" s="20">
        <f>INDEX(raw_data!$A$3:$CR$332,MATCH(data!$B55,raw_data!$F$3:$F$332,0), MATCH(data!L$3,raw_data!$A$3:$CR$3,0))</f>
        <v>0</v>
      </c>
      <c r="M55" s="20">
        <f>INDEX(raw_data!$A$3:$CR$332,MATCH(data!$B55,raw_data!$F$3:$F$332,0), MATCH(data!M$3,raw_data!$A$3:$CR$3,0))</f>
        <v>0</v>
      </c>
      <c r="N55" s="20">
        <f>INDEX(raw_data!$A$3:$CR$332,MATCH(data!$B55,raw_data!$F$3:$F$332,0), MATCH(data!N$3,raw_data!$A$3:$CR$3,0))</f>
        <v>0</v>
      </c>
      <c r="O55" s="20">
        <f>INDEX(raw_data!$A$3:$CR$332,MATCH(data!$B55,raw_data!$F$3:$F$332,0), MATCH(data!O$3,raw_data!$A$3:$CR$3,0))</f>
        <v>0</v>
      </c>
      <c r="P55" s="20">
        <f>INDEX(raw_data!$A$3:$CR$332,MATCH(data!$B55,raw_data!$F$3:$F$332,0), MATCH(data!P$3,raw_data!$A$3:$CR$3,0))</f>
        <v>0</v>
      </c>
      <c r="Q55" s="20">
        <f>INDEX(raw_data!$A$3:$CR$332,MATCH(data!$B55,raw_data!$F$3:$F$332,0), MATCH(data!Q$3,raw_data!$A$3:$CR$3,0))</f>
        <v>0</v>
      </c>
      <c r="R55" s="20">
        <f>INDEX(raw_data!$A$3:$CR$332,MATCH(data!$B55,raw_data!$F$3:$F$332,0), MATCH(data!R$3,raw_data!$A$3:$CR$3,0))</f>
        <v>0</v>
      </c>
      <c r="S55" s="20">
        <f>INDEX(raw_data!$A$3:$CR$332,MATCH(data!$B55,raw_data!$F$3:$F$332,0), MATCH(data!S$3,raw_data!$A$3:$CR$3,0))</f>
        <v>0</v>
      </c>
      <c r="T55" s="20">
        <f>INDEX(raw_data!$A$3:$CR$332,MATCH(data!$B55,raw_data!$F$3:$F$332,0), MATCH(data!T$3,raw_data!$A$3:$CR$3,0))</f>
        <v>0</v>
      </c>
      <c r="U55" s="20">
        <f>INDEX(raw_data!$A$3:$CR$332,MATCH(data!$B55,raw_data!$F$3:$F$332,0), MATCH(data!U$3,raw_data!$A$3:$CR$3,0))</f>
        <v>0</v>
      </c>
      <c r="V55" s="20">
        <f>INDEX(raw_data!$A$3:$CR$332,MATCH(data!$B55,raw_data!$F$3:$F$332,0), MATCH(data!V$3,raw_data!$A$3:$CR$3,0))</f>
        <v>0</v>
      </c>
      <c r="W55" s="20">
        <v>0</v>
      </c>
      <c r="X55" s="20">
        <f>INDEX(raw_data!$A$3:$CR$332,MATCH(data!$B55,raw_data!$F$3:$F$332,0), MATCH(data!X$3,raw_data!$A$3:$CR$3,0))</f>
        <v>0</v>
      </c>
      <c r="Y55" s="20">
        <f>INDEX(raw_data!$A$3:$CR$332,MATCH(data!$B55,raw_data!$F$3:$F$332,0), MATCH(data!Y$3,raw_data!$A$3:$CR$3,0))</f>
        <v>0</v>
      </c>
      <c r="Z55" s="20">
        <f>INDEX(raw_data!$A$3:$CR$332,MATCH(data!$B55,raw_data!$F$3:$F$332,0), MATCH(data!Z$3,raw_data!$A$3:$CR$3,0))</f>
        <v>0</v>
      </c>
      <c r="AA55" s="20">
        <f>INDEX(raw_data!$A$3:$CR$332,MATCH(data!$B55,raw_data!$F$3:$F$332,0), MATCH(data!AA$3,raw_data!$A$3:$CR$3,0))</f>
        <v>0</v>
      </c>
      <c r="AB55" s="20">
        <f>INDEX(raw_data!$A$3:$CR$332,MATCH(data!$B55,raw_data!$F$3:$F$332,0), MATCH(data!AB$3,raw_data!$A$3:$CR$3,0))</f>
        <v>0</v>
      </c>
      <c r="AC55" s="20">
        <f>INDEX(raw_data!$A$3:$CR$332,MATCH(data!$B55,raw_data!$F$3:$F$332,0), MATCH(data!AC$3,raw_data!$A$3:$CR$3,0))</f>
        <v>0</v>
      </c>
      <c r="AD55" s="20">
        <f>INDEX(raw_data!$A$3:$CR$332,MATCH(data!$B55,raw_data!$F$3:$F$332,0), MATCH(data!AD$3,raw_data!$A$3:$CR$3,0))</f>
        <v>0</v>
      </c>
      <c r="AE55" s="20">
        <f>INDEX(raw_data!$A$3:$CR$332,MATCH(data!$B55,raw_data!$F$3:$F$332,0), MATCH(data!AE$3,raw_data!$A$3:$CR$3,0))</f>
        <v>0</v>
      </c>
      <c r="AF55" s="20">
        <f>INDEX(raw_data!$A$3:$CR$332,MATCH(data!$B55,raw_data!$F$3:$F$332,0), MATCH(data!AF$3,raw_data!$A$3:$CR$3,0))</f>
        <v>0</v>
      </c>
      <c r="AG55" s="20" t="str">
        <f>INDEX(raw_data!$A$3:$CR$332,MATCH(data!$B55,raw_data!$F$3:$F$332,0), MATCH(data!AG$3,raw_data!$A$3:$CR$3,0))</f>
        <v>Hogan et al. (2005)</v>
      </c>
      <c r="AH55" s="20" t="str">
        <f>INDEX(raw_data!$A$3:$CR$332,MATCH(data!$B55,raw_data!$F$3:$F$332,0),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hidden="1">
      <c r="A56" s="20" t="str">
        <f>INDEX(raw_data!$A$3:$CR$332,MATCH(data!$B56,raw_data!$F$3:$F$332,0), MATCH(data!A$3,raw_data!$A$3:$CR$3,0))</f>
        <v>HIV &amp; STIs</v>
      </c>
      <c r="B56" s="22" t="s">
        <v>542</v>
      </c>
      <c r="C56" s="20" t="str">
        <f>INDEX(raw_data!$A$3:$CR$332,MATCH(data!$B56,raw_data!$F$3:$F$332,0), MATCH(data!C$3,raw_data!$A$3:$CR$3,0))</f>
        <v>Youth focused interventions - In-school</v>
      </c>
      <c r="D56" s="20" t="str">
        <f>INDEX(raw_data!$A$3:$CR$332,MATCH(data!$B56,raw_data!$F$3:$F$332,0), MATCH(data!D$3,raw_data!$A$3:$CR$3,0))</f>
        <v>1 Year</v>
      </c>
      <c r="E56" s="61">
        <f>INDEX(raw_data!$A$3:$CR$332,MATCH(data!$B56,raw_data!$F$3:$F$332,0), MATCH(data!E$3,raw_data!$A$3:$CR$3,0))</f>
        <v>2.1956612310187725E-3</v>
      </c>
      <c r="F56" s="61">
        <f>INDEX(raw_data!$A$3:$CR$332,MATCH(data!$B56,raw_data!$F$3:$F$332,0), MATCH(data!F$3,raw_data!$A$3:$CR$3,0))</f>
        <v>0.46570600652427308</v>
      </c>
      <c r="G56" s="61">
        <f t="shared" si="1"/>
        <v>-8.28403746411572E-4</v>
      </c>
      <c r="H56" s="87">
        <f>INDEX(raw_data!$A$3:$CR$332,MATCH(data!$B56,raw_data!$F$3:$F$332,0), MATCH(data!H$3,raw_data!$A$3:$CR$3,0))</f>
        <v>71</v>
      </c>
      <c r="I56" s="87">
        <f>INDEX(raw_data!$A$3:$CR$332,MATCH(data!$B56,raw_data!$F$3:$F$332,0), MATCH(data!I$3,raw_data!$A$3:$CR$3,0))</f>
        <v>5066773</v>
      </c>
      <c r="J56" s="87">
        <f>INDEX(raw_data!$A$3:$CR$332,MATCH(data!$B56,raw_data!$F$3:$F$332,0), MATCH(data!J$3,raw_data!$A$3:$CR$3,0))</f>
        <v>7136300</v>
      </c>
      <c r="K56" s="61">
        <f>INDEX(raw_data!$A$3:$CR$332,MATCH(data!$B56,raw_data!$F$3:$F$332,0), MATCH(data!K$3,raw_data!$A$3:$CR$3,0))</f>
        <v>1E-35</v>
      </c>
      <c r="L56" s="20">
        <f>INDEX(raw_data!$A$3:$CR$332,MATCH(data!$B56,raw_data!$F$3:$F$332,0), MATCH(data!L$3,raw_data!$A$3:$CR$3,0))</f>
        <v>0</v>
      </c>
      <c r="M56" s="20">
        <f>INDEX(raw_data!$A$3:$CR$332,MATCH(data!$B56,raw_data!$F$3:$F$332,0), MATCH(data!M$3,raw_data!$A$3:$CR$3,0))</f>
        <v>0</v>
      </c>
      <c r="N56" s="20">
        <f>INDEX(raw_data!$A$3:$CR$332,MATCH(data!$B56,raw_data!$F$3:$F$332,0), MATCH(data!N$3,raw_data!$A$3:$CR$3,0))</f>
        <v>0</v>
      </c>
      <c r="O56" s="20">
        <f>INDEX(raw_data!$A$3:$CR$332,MATCH(data!$B56,raw_data!$F$3:$F$332,0), MATCH(data!O$3,raw_data!$A$3:$CR$3,0))</f>
        <v>0</v>
      </c>
      <c r="P56" s="20">
        <f>INDEX(raw_data!$A$3:$CR$332,MATCH(data!$B56,raw_data!$F$3:$F$332,0), MATCH(data!P$3,raw_data!$A$3:$CR$3,0))</f>
        <v>0</v>
      </c>
      <c r="Q56" s="20">
        <f>INDEX(raw_data!$A$3:$CR$332,MATCH(data!$B56,raw_data!$F$3:$F$332,0), MATCH(data!Q$3,raw_data!$A$3:$CR$3,0))</f>
        <v>0</v>
      </c>
      <c r="R56" s="20">
        <f>INDEX(raw_data!$A$3:$CR$332,MATCH(data!$B56,raw_data!$F$3:$F$332,0), MATCH(data!R$3,raw_data!$A$3:$CR$3,0))</f>
        <v>0</v>
      </c>
      <c r="S56" s="20">
        <f>INDEX(raw_data!$A$3:$CR$332,MATCH(data!$B56,raw_data!$F$3:$F$332,0), MATCH(data!S$3,raw_data!$A$3:$CR$3,0))</f>
        <v>0</v>
      </c>
      <c r="T56" s="20">
        <f>INDEX(raw_data!$A$3:$CR$332,MATCH(data!$B56,raw_data!$F$3:$F$332,0), MATCH(data!T$3,raw_data!$A$3:$CR$3,0))</f>
        <v>0</v>
      </c>
      <c r="U56" s="20">
        <f>INDEX(raw_data!$A$3:$CR$332,MATCH(data!$B56,raw_data!$F$3:$F$332,0), MATCH(data!U$3,raw_data!$A$3:$CR$3,0))</f>
        <v>0</v>
      </c>
      <c r="V56" s="20">
        <f>INDEX(raw_data!$A$3:$CR$332,MATCH(data!$B56,raw_data!$F$3:$F$332,0), MATCH(data!V$3,raw_data!$A$3:$CR$3,0))</f>
        <v>0</v>
      </c>
      <c r="W56" s="20">
        <v>0</v>
      </c>
      <c r="X56" s="20">
        <f>INDEX(raw_data!$A$3:$CR$332,MATCH(data!$B56,raw_data!$F$3:$F$332,0), MATCH(data!X$3,raw_data!$A$3:$CR$3,0))</f>
        <v>0</v>
      </c>
      <c r="Y56" s="20">
        <f>INDEX(raw_data!$A$3:$CR$332,MATCH(data!$B56,raw_data!$F$3:$F$332,0), MATCH(data!Y$3,raw_data!$A$3:$CR$3,0))</f>
        <v>0</v>
      </c>
      <c r="Z56" s="20">
        <f>INDEX(raw_data!$A$3:$CR$332,MATCH(data!$B56,raw_data!$F$3:$F$332,0), MATCH(data!Z$3,raw_data!$A$3:$CR$3,0))</f>
        <v>0</v>
      </c>
      <c r="AA56" s="20">
        <f>INDEX(raw_data!$A$3:$CR$332,MATCH(data!$B56,raw_data!$F$3:$F$332,0), MATCH(data!AA$3,raw_data!$A$3:$CR$3,0))</f>
        <v>0</v>
      </c>
      <c r="AB56" s="20">
        <f>INDEX(raw_data!$A$3:$CR$332,MATCH(data!$B56,raw_data!$F$3:$F$332,0), MATCH(data!AB$3,raw_data!$A$3:$CR$3,0))</f>
        <v>0</v>
      </c>
      <c r="AC56" s="20">
        <f>INDEX(raw_data!$A$3:$CR$332,MATCH(data!$B56,raw_data!$F$3:$F$332,0), MATCH(data!AC$3,raw_data!$A$3:$CR$3,0))</f>
        <v>0</v>
      </c>
      <c r="AD56" s="20">
        <f>INDEX(raw_data!$A$3:$CR$332,MATCH(data!$B56,raw_data!$F$3:$F$332,0), MATCH(data!AD$3,raw_data!$A$3:$CR$3,0))</f>
        <v>0</v>
      </c>
      <c r="AE56" s="20">
        <f>INDEX(raw_data!$A$3:$CR$332,MATCH(data!$B56,raw_data!$F$3:$F$332,0), MATCH(data!AE$3,raw_data!$A$3:$CR$3,0))</f>
        <v>0</v>
      </c>
      <c r="AF56" s="20">
        <f>INDEX(raw_data!$A$3:$CR$332,MATCH(data!$B56,raw_data!$F$3:$F$332,0), MATCH(data!AF$3,raw_data!$A$3:$CR$3,0))</f>
        <v>0</v>
      </c>
      <c r="AG56" s="20" t="str">
        <f>INDEX(raw_data!$A$3:$CR$332,MATCH(data!$B56,raw_data!$F$3:$F$332,0), MATCH(data!AG$3,raw_data!$A$3:$CR$3,0))</f>
        <v>Hogan et al. (2005)</v>
      </c>
      <c r="AH56" s="20" t="str">
        <f>INDEX(raw_data!$A$3:$CR$332,MATCH(data!$B56,raw_data!$F$3:$F$332,0),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hidden="1">
      <c r="A57" s="20" t="str">
        <f>INDEX(raw_data!$A$3:$CR$332,MATCH(data!$B57,raw_data!$F$3:$F$332,0), MATCH(data!A$3,raw_data!$A$3:$CR$3,0))</f>
        <v>HIV &amp; STIs</v>
      </c>
      <c r="B57" s="22" t="s">
        <v>552</v>
      </c>
      <c r="C57" s="20" t="str">
        <f>INDEX(raw_data!$A$3:$CR$332,MATCH(data!$B57,raw_data!$F$3:$F$332,0), MATCH(data!C$3,raw_data!$A$3:$CR$3,0))</f>
        <v>Blood safety</v>
      </c>
      <c r="D57" s="20" t="str">
        <f>INDEX(raw_data!$A$3:$CR$332,MATCH(data!$B57,raw_data!$F$3:$F$332,0), MATCH(data!D$3,raw_data!$A$3:$CR$3,0))</f>
        <v>1 year</v>
      </c>
      <c r="E57" s="61">
        <f>INDEX(raw_data!$A$3:$CR$332,MATCH(data!$B57,raw_data!$F$3:$F$332,0), MATCH(data!E$3,raw_data!$A$3:$CR$3,0))</f>
        <v>0.46441318067330578</v>
      </c>
      <c r="F57" s="61">
        <f>INDEX(raw_data!$A$3:$CR$332,MATCH(data!$B57,raw_data!$F$3:$F$332,0), MATCH(data!F$3,raw_data!$A$3:$CR$3,0))</f>
        <v>44.685031975682477</v>
      </c>
      <c r="G57" s="61">
        <f t="shared" si="1"/>
        <v>0.1742506353766663</v>
      </c>
      <c r="H57" s="87">
        <f>INDEX(raw_data!$A$3:$CR$332,MATCH(data!$B57,raw_data!$F$3:$F$332,0), MATCH(data!H$3,raw_data!$A$3:$CR$3,0))</f>
        <v>100</v>
      </c>
      <c r="I57" s="87">
        <f>INDEX(raw_data!$A$3:$CR$332,MATCH(data!$B57,raw_data!$F$3:$F$332,0), MATCH(data!I$3,raw_data!$A$3:$CR$3,0))</f>
        <v>415836</v>
      </c>
      <c r="J57" s="87">
        <f>INDEX(raw_data!$A$3:$CR$332,MATCH(data!$B57,raw_data!$F$3:$F$332,0), MATCH(data!J$3,raw_data!$A$3:$CR$3,0))</f>
        <v>415836</v>
      </c>
      <c r="K57" s="61">
        <f>INDEX(raw_data!$A$3:$CR$332,MATCH(data!$B57,raw_data!$F$3:$F$332,0), MATCH(data!K$3,raw_data!$A$3:$CR$3,0))</f>
        <v>6.7649999999999997</v>
      </c>
      <c r="L57" s="20">
        <f>INDEX(raw_data!$A$3:$CR$332,MATCH(data!$B57,raw_data!$F$3:$F$332,0), MATCH(data!L$3,raw_data!$A$3:$CR$3,0))</f>
        <v>0.1</v>
      </c>
      <c r="M57" s="20">
        <f>INDEX(raw_data!$A$3:$CR$332,MATCH(data!$B57,raw_data!$F$3:$F$332,0), MATCH(data!M$3,raw_data!$A$3:$CR$3,0))</f>
        <v>0</v>
      </c>
      <c r="N57" s="20">
        <f>INDEX(raw_data!$A$3:$CR$332,MATCH(data!$B57,raw_data!$F$3:$F$332,0), MATCH(data!N$3,raw_data!$A$3:$CR$3,0))</f>
        <v>0</v>
      </c>
      <c r="O57" s="20">
        <f>INDEX(raw_data!$A$3:$CR$332,MATCH(data!$B57,raw_data!$F$3:$F$332,0), MATCH(data!O$3,raw_data!$A$3:$CR$3,0))</f>
        <v>0</v>
      </c>
      <c r="P57" s="20">
        <f>INDEX(raw_data!$A$3:$CR$332,MATCH(data!$B57,raw_data!$F$3:$F$332,0), MATCH(data!P$3,raw_data!$A$3:$CR$3,0))</f>
        <v>0</v>
      </c>
      <c r="Q57" s="20">
        <f>INDEX(raw_data!$A$3:$CR$332,MATCH(data!$B57,raw_data!$F$3:$F$332,0), MATCH(data!Q$3,raw_data!$A$3:$CR$3,0))</f>
        <v>0</v>
      </c>
      <c r="R57" s="20">
        <f>INDEX(raw_data!$A$3:$CR$332,MATCH(data!$B57,raw_data!$F$3:$F$332,0), MATCH(data!R$3,raw_data!$A$3:$CR$3,0))</f>
        <v>0</v>
      </c>
      <c r="S57" s="20">
        <f>INDEX(raw_data!$A$3:$CR$332,MATCH(data!$B57,raw_data!$F$3:$F$332,0), MATCH(data!S$3,raw_data!$A$3:$CR$3,0))</f>
        <v>0</v>
      </c>
      <c r="T57" s="20">
        <f>INDEX(raw_data!$A$3:$CR$332,MATCH(data!$B57,raw_data!$F$3:$F$332,0), MATCH(data!T$3,raw_data!$A$3:$CR$3,0))</f>
        <v>0.2</v>
      </c>
      <c r="U57" s="20">
        <f>INDEX(raw_data!$A$3:$CR$332,MATCH(data!$B57,raw_data!$F$3:$F$332,0), MATCH(data!U$3,raw_data!$A$3:$CR$3,0))</f>
        <v>0.8</v>
      </c>
      <c r="V57" s="20">
        <f>INDEX(raw_data!$A$3:$CR$332,MATCH(data!$B57,raw_data!$F$3:$F$332,0), MATCH(data!V$3,raw_data!$A$3:$CR$3,0))</f>
        <v>0.8</v>
      </c>
      <c r="W57" s="20">
        <v>0</v>
      </c>
      <c r="X57" s="20">
        <f>INDEX(raw_data!$A$3:$CR$332,MATCH(data!$B57,raw_data!$F$3:$F$332,0), MATCH(data!X$3,raw_data!$A$3:$CR$3,0))</f>
        <v>0</v>
      </c>
      <c r="Y57" s="20">
        <f>INDEX(raw_data!$A$3:$CR$332,MATCH(data!$B57,raw_data!$F$3:$F$332,0), MATCH(data!Y$3,raw_data!$A$3:$CR$3,0))</f>
        <v>0</v>
      </c>
      <c r="Z57" s="20">
        <f>INDEX(raw_data!$A$3:$CR$332,MATCH(data!$B57,raw_data!$F$3:$F$332,0), MATCH(data!Z$3,raw_data!$A$3:$CR$3,0))</f>
        <v>0</v>
      </c>
      <c r="AA57" s="20">
        <f>INDEX(raw_data!$A$3:$CR$332,MATCH(data!$B57,raw_data!$F$3:$F$332,0), MATCH(data!AA$3,raw_data!$A$3:$CR$3,0))</f>
        <v>0</v>
      </c>
      <c r="AB57" s="20">
        <f>INDEX(raw_data!$A$3:$CR$332,MATCH(data!$B57,raw_data!$F$3:$F$332,0), MATCH(data!AB$3,raw_data!$A$3:$CR$3,0))</f>
        <v>0</v>
      </c>
      <c r="AC57" s="20">
        <f>INDEX(raw_data!$A$3:$CR$332,MATCH(data!$B57,raw_data!$F$3:$F$332,0), MATCH(data!AC$3,raw_data!$A$3:$CR$3,0))</f>
        <v>0</v>
      </c>
      <c r="AD57" s="20">
        <f>INDEX(raw_data!$A$3:$CR$332,MATCH(data!$B57,raw_data!$F$3:$F$332,0), MATCH(data!AD$3,raw_data!$A$3:$CR$3,0))</f>
        <v>0</v>
      </c>
      <c r="AE57" s="20">
        <f>INDEX(raw_data!$A$3:$CR$332,MATCH(data!$B57,raw_data!$F$3:$F$332,0), MATCH(data!AE$3,raw_data!$A$3:$CR$3,0))</f>
        <v>0</v>
      </c>
      <c r="AF57" s="20">
        <f>INDEX(raw_data!$A$3:$CR$332,MATCH(data!$B57,raw_data!$F$3:$F$332,0), MATCH(data!AF$3,raw_data!$A$3:$CR$3,0))</f>
        <v>0</v>
      </c>
      <c r="AG57" s="20" t="str">
        <f>INDEX(raw_data!$A$3:$CR$332,MATCH(data!$B57,raw_data!$F$3:$F$332,0), MATCH(data!AG$3,raw_data!$A$3:$CR$3,0))</f>
        <v>Aldridge (2009); BMC Public Health</v>
      </c>
      <c r="AH57" s="20" t="str">
        <f>INDEX(raw_data!$A$3:$CR$332,MATCH(data!$B57,raw_data!$F$3:$F$332,0), MATCH(data!AH$3,raw_data!$A$3:$CR$3,0))</f>
        <v>Blood safety</v>
      </c>
      <c r="AI57" s="61">
        <f t="shared" si="2"/>
        <v>96.21826820439972</v>
      </c>
    </row>
    <row r="58" spans="1:35" hidden="1">
      <c r="A58" s="20" t="str">
        <f>INDEX(raw_data!$A$3:$CR$332,MATCH(data!$B58,raw_data!$F$3:$F$332,0), MATCH(data!A$3,raw_data!$A$3:$CR$3,0))</f>
        <v>HIV &amp; STIs</v>
      </c>
      <c r="B58" s="22" t="s">
        <v>588</v>
      </c>
      <c r="C58" s="20" t="str">
        <f>INDEX(raw_data!$A$3:$CR$332,MATCH(data!$B58,raw_data!$F$3:$F$332,0), MATCH(data!C$3,raw_data!$A$3:$CR$3,0))</f>
        <v xml:space="preserve">Interventions focused on male sex workers </v>
      </c>
      <c r="D58" s="20" t="str">
        <f>INDEX(raw_data!$A$3:$CR$332,MATCH(data!$B58,raw_data!$F$3:$F$332,0), MATCH(data!D$3,raw_data!$A$3:$CR$3,0))</f>
        <v>not same</v>
      </c>
      <c r="E58" s="61">
        <f>INDEX(raw_data!$A$3:$CR$332,MATCH(data!$B58,raw_data!$F$3:$F$332,0), MATCH(data!E$3,raw_data!$A$3:$CR$3,0))</f>
        <v>6.87</v>
      </c>
      <c r="F58" s="61">
        <f>INDEX(raw_data!$A$3:$CR$332,MATCH(data!$B58,raw_data!$F$3:$F$332,0), MATCH(data!F$3,raw_data!$A$3:$CR$3,0))</f>
        <v>372.07188000000002</v>
      </c>
      <c r="G58" s="61">
        <f t="shared" si="1"/>
        <v>4.4539488311688311</v>
      </c>
      <c r="H58" s="87">
        <f>INDEX(raw_data!$A$3:$CR$332,MATCH(data!$B58,raw_data!$F$3:$F$332,0), MATCH(data!H$3,raw_data!$A$3:$CR$3,0))</f>
        <v>75</v>
      </c>
      <c r="I58" s="87">
        <f>INDEX(raw_data!$A$3:$CR$332,MATCH(data!$B58,raw_data!$F$3:$F$332,0), MATCH(data!I$3,raw_data!$A$3:$CR$3,0))</f>
        <v>1661.25</v>
      </c>
      <c r="J58" s="87">
        <f>INDEX(raw_data!$A$3:$CR$332,MATCH(data!$B58,raw_data!$F$3:$F$332,0), MATCH(data!J$3,raw_data!$A$3:$CR$3,0))</f>
        <v>2215</v>
      </c>
      <c r="K58" s="61">
        <f>INDEX(raw_data!$A$3:$CR$332,MATCH(data!$B58,raw_data!$F$3:$F$332,0), MATCH(data!K$3,raw_data!$A$3:$CR$3,0))</f>
        <v>88.788826122594855</v>
      </c>
      <c r="L58" s="20">
        <f>INDEX(raw_data!$A$3:$CR$332,MATCH(data!$B58,raw_data!$F$3:$F$332,0), MATCH(data!L$3,raw_data!$A$3:$CR$3,0))</f>
        <v>0</v>
      </c>
      <c r="M58" s="20">
        <f>INDEX(raw_data!$A$3:$CR$332,MATCH(data!$B58,raw_data!$F$3:$F$332,0), MATCH(data!M$3,raw_data!$A$3:$CR$3,0))</f>
        <v>0</v>
      </c>
      <c r="N58" s="20">
        <f>INDEX(raw_data!$A$3:$CR$332,MATCH(data!$B58,raw_data!$F$3:$F$332,0), MATCH(data!N$3,raw_data!$A$3:$CR$3,0))</f>
        <v>0</v>
      </c>
      <c r="O58" s="20">
        <f>INDEX(raw_data!$A$3:$CR$332,MATCH(data!$B58,raw_data!$F$3:$F$332,0), MATCH(data!O$3,raw_data!$A$3:$CR$3,0))</f>
        <v>0</v>
      </c>
      <c r="P58" s="20">
        <f>INDEX(raw_data!$A$3:$CR$332,MATCH(data!$B58,raw_data!$F$3:$F$332,0), MATCH(data!P$3,raw_data!$A$3:$CR$3,0))</f>
        <v>35</v>
      </c>
      <c r="Q58" s="20">
        <f>INDEX(raw_data!$A$3:$CR$332,MATCH(data!$B58,raw_data!$F$3:$F$332,0), MATCH(data!Q$3,raw_data!$A$3:$CR$3,0))</f>
        <v>0</v>
      </c>
      <c r="R58" s="20">
        <f>INDEX(raw_data!$A$3:$CR$332,MATCH(data!$B58,raw_data!$F$3:$F$332,0), MATCH(data!R$3,raw_data!$A$3:$CR$3,0))</f>
        <v>0</v>
      </c>
      <c r="S58" s="20">
        <f>INDEX(raw_data!$A$3:$CR$332,MATCH(data!$B58,raw_data!$F$3:$F$332,0), MATCH(data!S$3,raw_data!$A$3:$CR$3,0))</f>
        <v>0</v>
      </c>
      <c r="T58" s="20">
        <f>INDEX(raw_data!$A$3:$CR$332,MATCH(data!$B58,raw_data!$F$3:$F$332,0), MATCH(data!T$3,raw_data!$A$3:$CR$3,0))</f>
        <v>0</v>
      </c>
      <c r="U58" s="20">
        <f>INDEX(raw_data!$A$3:$CR$332,MATCH(data!$B58,raw_data!$F$3:$F$332,0), MATCH(data!U$3,raw_data!$A$3:$CR$3,0))</f>
        <v>0</v>
      </c>
      <c r="V58" s="20">
        <f>INDEX(raw_data!$A$3:$CR$332,MATCH(data!$B58,raw_data!$F$3:$F$332,0), MATCH(data!V$3,raw_data!$A$3:$CR$3,0))</f>
        <v>0</v>
      </c>
      <c r="W58" s="20">
        <v>0</v>
      </c>
      <c r="X58" s="20">
        <f>INDEX(raw_data!$A$3:$CR$332,MATCH(data!$B58,raw_data!$F$3:$F$332,0), MATCH(data!X$3,raw_data!$A$3:$CR$3,0))</f>
        <v>0</v>
      </c>
      <c r="Y58" s="20">
        <f>INDEX(raw_data!$A$3:$CR$332,MATCH(data!$B58,raw_data!$F$3:$F$332,0), MATCH(data!Y$3,raw_data!$A$3:$CR$3,0))</f>
        <v>0</v>
      </c>
      <c r="Z58" s="20">
        <f>INDEX(raw_data!$A$3:$CR$332,MATCH(data!$B58,raw_data!$F$3:$F$332,0), MATCH(data!Z$3,raw_data!$A$3:$CR$3,0))</f>
        <v>0</v>
      </c>
      <c r="AA58" s="20">
        <f>INDEX(raw_data!$A$3:$CR$332,MATCH(data!$B58,raw_data!$F$3:$F$332,0), MATCH(data!AA$3,raw_data!$A$3:$CR$3,0))</f>
        <v>0</v>
      </c>
      <c r="AB58" s="20">
        <f>INDEX(raw_data!$A$3:$CR$332,MATCH(data!$B58,raw_data!$F$3:$F$332,0), MATCH(data!AB$3,raw_data!$A$3:$CR$3,0))</f>
        <v>0</v>
      </c>
      <c r="AC58" s="20">
        <f>INDEX(raw_data!$A$3:$CR$332,MATCH(data!$B58,raw_data!$F$3:$F$332,0), MATCH(data!AC$3,raw_data!$A$3:$CR$3,0))</f>
        <v>0</v>
      </c>
      <c r="AD58" s="20">
        <f>INDEX(raw_data!$A$3:$CR$332,MATCH(data!$B58,raw_data!$F$3:$F$332,0), MATCH(data!AD$3,raw_data!$A$3:$CR$3,0))</f>
        <v>0</v>
      </c>
      <c r="AE58" s="20">
        <f>INDEX(raw_data!$A$3:$CR$332,MATCH(data!$B58,raw_data!$F$3:$F$332,0), MATCH(data!AE$3,raw_data!$A$3:$CR$3,0))</f>
        <v>0</v>
      </c>
      <c r="AF58" s="20">
        <f>INDEX(raw_data!$A$3:$CR$332,MATCH(data!$B58,raw_data!$F$3:$F$332,0), MATCH(data!AF$3,raw_data!$A$3:$CR$3,0))</f>
        <v>0</v>
      </c>
      <c r="AG58" s="20" t="str">
        <f>INDEX(raw_data!$A$3:$CR$332,MATCH(data!$B58,raw_data!$F$3:$F$332,0), MATCH(data!AG$3,raw_data!$A$3:$CR$3,0))</f>
        <v>Vassall (2014); Lancet Glob Health</v>
      </c>
      <c r="AH58" s="20" t="str">
        <f>INDEX(raw_data!$A$3:$CR$332,MATCH(data!$B58,raw_data!$F$3:$F$332,0),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hidden="1">
      <c r="A59" s="20" t="str">
        <f>INDEX(raw_data!$A$3:$CR$332,MATCH(data!$B59,raw_data!$F$3:$F$332,0), MATCH(data!A$3,raw_data!$A$3:$CR$3,0))</f>
        <v>HIV &amp; STIs</v>
      </c>
      <c r="B59" s="22" t="s">
        <v>596</v>
      </c>
      <c r="C59" s="20" t="str">
        <f>INDEX(raw_data!$A$3:$CR$332,MATCH(data!$B59,raw_data!$F$3:$F$332,0), MATCH(data!C$3,raw_data!$A$3:$CR$3,0))</f>
        <v xml:space="preserve">Interventions focused on men who have sex with men </v>
      </c>
      <c r="D59" s="20" t="str">
        <f>INDEX(raw_data!$A$3:$CR$332,MATCH(data!$B59,raw_data!$F$3:$F$332,0), MATCH(data!D$3,raw_data!$A$3:$CR$3,0))</f>
        <v>not same</v>
      </c>
      <c r="E59" s="61">
        <f>INDEX(raw_data!$A$3:$CR$332,MATCH(data!$B59,raw_data!$F$3:$F$332,0), MATCH(data!E$3,raw_data!$A$3:$CR$3,0))</f>
        <v>6.87</v>
      </c>
      <c r="F59" s="61">
        <f>INDEX(raw_data!$A$3:$CR$332,MATCH(data!$B59,raw_data!$F$3:$F$332,0), MATCH(data!F$3,raw_data!$A$3:$CR$3,0))</f>
        <v>372.07188000000002</v>
      </c>
      <c r="G59" s="61">
        <f t="shared" si="1"/>
        <v>4.4539488311688311</v>
      </c>
      <c r="H59" s="87">
        <f>INDEX(raw_data!$A$3:$CR$332,MATCH(data!$B59,raw_data!$F$3:$F$332,0), MATCH(data!H$3,raw_data!$A$3:$CR$3,0))</f>
        <v>75</v>
      </c>
      <c r="I59" s="87">
        <f>INDEX(raw_data!$A$3:$CR$332,MATCH(data!$B59,raw_data!$F$3:$F$332,0), MATCH(data!I$3,raw_data!$A$3:$CR$3,0))</f>
        <v>18075</v>
      </c>
      <c r="J59" s="87">
        <f>INDEX(raw_data!$A$3:$CR$332,MATCH(data!$B59,raw_data!$F$3:$F$332,0), MATCH(data!J$3,raw_data!$A$3:$CR$3,0))</f>
        <v>24100</v>
      </c>
      <c r="K59" s="61">
        <f>INDEX(raw_data!$A$3:$CR$332,MATCH(data!$B59,raw_data!$F$3:$F$332,0), MATCH(data!K$3,raw_data!$A$3:$CR$3,0))</f>
        <v>118.37553777596084</v>
      </c>
      <c r="L59" s="20">
        <f>INDEX(raw_data!$A$3:$CR$332,MATCH(data!$B59,raw_data!$F$3:$F$332,0), MATCH(data!L$3,raw_data!$A$3:$CR$3,0))</f>
        <v>0</v>
      </c>
      <c r="M59" s="20">
        <f>INDEX(raw_data!$A$3:$CR$332,MATCH(data!$B59,raw_data!$F$3:$F$332,0), MATCH(data!M$3,raw_data!$A$3:$CR$3,0))</f>
        <v>0</v>
      </c>
      <c r="N59" s="20">
        <f>INDEX(raw_data!$A$3:$CR$332,MATCH(data!$B59,raw_data!$F$3:$F$332,0), MATCH(data!N$3,raw_data!$A$3:$CR$3,0))</f>
        <v>0</v>
      </c>
      <c r="O59" s="20">
        <f>INDEX(raw_data!$A$3:$CR$332,MATCH(data!$B59,raw_data!$F$3:$F$332,0), MATCH(data!O$3,raw_data!$A$3:$CR$3,0))</f>
        <v>0</v>
      </c>
      <c r="P59" s="20">
        <f>INDEX(raw_data!$A$3:$CR$332,MATCH(data!$B59,raw_data!$F$3:$F$332,0), MATCH(data!P$3,raw_data!$A$3:$CR$3,0))</f>
        <v>35</v>
      </c>
      <c r="Q59" s="20">
        <f>INDEX(raw_data!$A$3:$CR$332,MATCH(data!$B59,raw_data!$F$3:$F$332,0), MATCH(data!Q$3,raw_data!$A$3:$CR$3,0))</f>
        <v>0</v>
      </c>
      <c r="R59" s="20">
        <f>INDEX(raw_data!$A$3:$CR$332,MATCH(data!$B59,raw_data!$F$3:$F$332,0), MATCH(data!R$3,raw_data!$A$3:$CR$3,0))</f>
        <v>0</v>
      </c>
      <c r="S59" s="20">
        <f>INDEX(raw_data!$A$3:$CR$332,MATCH(data!$B59,raw_data!$F$3:$F$332,0), MATCH(data!S$3,raw_data!$A$3:$CR$3,0))</f>
        <v>0</v>
      </c>
      <c r="T59" s="20">
        <f>INDEX(raw_data!$A$3:$CR$332,MATCH(data!$B59,raw_data!$F$3:$F$332,0), MATCH(data!T$3,raw_data!$A$3:$CR$3,0))</f>
        <v>0</v>
      </c>
      <c r="U59" s="20">
        <f>INDEX(raw_data!$A$3:$CR$332,MATCH(data!$B59,raw_data!$F$3:$F$332,0), MATCH(data!U$3,raw_data!$A$3:$CR$3,0))</f>
        <v>0</v>
      </c>
      <c r="V59" s="20">
        <f>INDEX(raw_data!$A$3:$CR$332,MATCH(data!$B59,raw_data!$F$3:$F$332,0), MATCH(data!V$3,raw_data!$A$3:$CR$3,0))</f>
        <v>0</v>
      </c>
      <c r="W59" s="20">
        <v>0</v>
      </c>
      <c r="X59" s="20">
        <f>INDEX(raw_data!$A$3:$CR$332,MATCH(data!$B59,raw_data!$F$3:$F$332,0), MATCH(data!X$3,raw_data!$A$3:$CR$3,0))</f>
        <v>0</v>
      </c>
      <c r="Y59" s="20">
        <f>INDEX(raw_data!$A$3:$CR$332,MATCH(data!$B59,raw_data!$F$3:$F$332,0), MATCH(data!Y$3,raw_data!$A$3:$CR$3,0))</f>
        <v>0</v>
      </c>
      <c r="Z59" s="20">
        <f>INDEX(raw_data!$A$3:$CR$332,MATCH(data!$B59,raw_data!$F$3:$F$332,0), MATCH(data!Z$3,raw_data!$A$3:$CR$3,0))</f>
        <v>0</v>
      </c>
      <c r="AA59" s="20">
        <f>INDEX(raw_data!$A$3:$CR$332,MATCH(data!$B59,raw_data!$F$3:$F$332,0), MATCH(data!AA$3,raw_data!$A$3:$CR$3,0))</f>
        <v>0</v>
      </c>
      <c r="AB59" s="20">
        <f>INDEX(raw_data!$A$3:$CR$332,MATCH(data!$B59,raw_data!$F$3:$F$332,0), MATCH(data!AB$3,raw_data!$A$3:$CR$3,0))</f>
        <v>0</v>
      </c>
      <c r="AC59" s="20">
        <f>INDEX(raw_data!$A$3:$CR$332,MATCH(data!$B59,raw_data!$F$3:$F$332,0), MATCH(data!AC$3,raw_data!$A$3:$CR$3,0))</f>
        <v>0</v>
      </c>
      <c r="AD59" s="20">
        <f>INDEX(raw_data!$A$3:$CR$332,MATCH(data!$B59,raw_data!$F$3:$F$332,0), MATCH(data!AD$3,raw_data!$A$3:$CR$3,0))</f>
        <v>0</v>
      </c>
      <c r="AE59" s="20">
        <f>INDEX(raw_data!$A$3:$CR$332,MATCH(data!$B59,raw_data!$F$3:$F$332,0), MATCH(data!AE$3,raw_data!$A$3:$CR$3,0))</f>
        <v>0</v>
      </c>
      <c r="AF59" s="20">
        <f>INDEX(raw_data!$A$3:$CR$332,MATCH(data!$B59,raw_data!$F$3:$F$332,0), MATCH(data!AF$3,raw_data!$A$3:$CR$3,0))</f>
        <v>0</v>
      </c>
      <c r="AG59" s="20" t="str">
        <f>INDEX(raw_data!$A$3:$CR$332,MATCH(data!$B59,raw_data!$F$3:$F$332,0), MATCH(data!AG$3,raw_data!$A$3:$CR$3,0))</f>
        <v>Vassall (2014); Lancet Glob Health</v>
      </c>
      <c r="AH59" s="20" t="str">
        <f>INDEX(raw_data!$A$3:$CR$332,MATCH(data!$B59,raw_data!$F$3:$F$332,0),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hidden="1">
      <c r="A60" s="20" t="str">
        <f>INDEX(raw_data!$A$3:$CR$332,MATCH(data!$B60,raw_data!$F$3:$F$332,0), MATCH(data!A$3,raw_data!$A$3:$CR$3,0))</f>
        <v>HIV &amp; STIs</v>
      </c>
      <c r="B60" s="22" t="s">
        <v>603</v>
      </c>
      <c r="C60" s="20" t="str">
        <f>INDEX(raw_data!$A$3:$CR$332,MATCH(data!$B60,raw_data!$F$3:$F$332,0), MATCH(data!C$3,raw_data!$A$3:$CR$3,0))</f>
        <v>Peer education for sex workers</v>
      </c>
      <c r="D60" s="20" t="str">
        <f>INDEX(raw_data!$A$3:$CR$332,MATCH(data!$B60,raw_data!$F$3:$F$332,0), MATCH(data!D$3,raw_data!$A$3:$CR$3,0))</f>
        <v>1 Year</v>
      </c>
      <c r="E60" s="61">
        <f>INDEX(raw_data!$A$3:$CR$332,MATCH(data!$B60,raw_data!$F$3:$F$332,0), MATCH(data!E$3,raw_data!$A$3:$CR$3,0))</f>
        <v>29.533925954486651</v>
      </c>
      <c r="F60" s="61">
        <f>INDEX(raw_data!$A$3:$CR$332,MATCH(data!$B60,raw_data!$F$3:$F$332,0), MATCH(data!F$3,raw_data!$A$3:$CR$3,0))</f>
        <v>68.200652049233938</v>
      </c>
      <c r="G60" s="61">
        <f t="shared" si="1"/>
        <v>29.091064577543573</v>
      </c>
      <c r="H60" s="87">
        <f>INDEX(raw_data!$A$3:$CR$332,MATCH(data!$B60,raw_data!$F$3:$F$332,0), MATCH(data!H$3,raw_data!$A$3:$CR$3,0))</f>
        <v>71</v>
      </c>
      <c r="I60" s="87">
        <f>INDEX(raw_data!$A$3:$CR$332,MATCH(data!$B60,raw_data!$F$3:$F$332,0), MATCH(data!I$3,raw_data!$A$3:$CR$3,0))</f>
        <v>31453</v>
      </c>
      <c r="J60" s="87">
        <f>INDEX(raw_data!$A$3:$CR$332,MATCH(data!$B60,raw_data!$F$3:$F$332,0), MATCH(data!J$3,raw_data!$A$3:$CR$3,0))</f>
        <v>44300</v>
      </c>
      <c r="K60" s="61">
        <f>INDEX(raw_data!$A$3:$CR$332,MATCH(data!$B60,raw_data!$F$3:$F$332,0), MATCH(data!K$3,raw_data!$A$3:$CR$3,0))</f>
        <v>9.9999999999999995E-7</v>
      </c>
      <c r="L60" s="20">
        <f>INDEX(raw_data!$A$3:$CR$332,MATCH(data!$B60,raw_data!$F$3:$F$332,0), MATCH(data!L$3,raw_data!$A$3:$CR$3,0))</f>
        <v>0</v>
      </c>
      <c r="M60" s="20">
        <f>INDEX(raw_data!$A$3:$CR$332,MATCH(data!$B60,raw_data!$F$3:$F$332,0), MATCH(data!M$3,raw_data!$A$3:$CR$3,0))</f>
        <v>0</v>
      </c>
      <c r="N60" s="20">
        <f>INDEX(raw_data!$A$3:$CR$332,MATCH(data!$B60,raw_data!$F$3:$F$332,0), MATCH(data!N$3,raw_data!$A$3:$CR$3,0))</f>
        <v>0</v>
      </c>
      <c r="O60" s="20">
        <f>INDEX(raw_data!$A$3:$CR$332,MATCH(data!$B60,raw_data!$F$3:$F$332,0), MATCH(data!O$3,raw_data!$A$3:$CR$3,0))</f>
        <v>0</v>
      </c>
      <c r="P60" s="20">
        <f>INDEX(raw_data!$A$3:$CR$332,MATCH(data!$B60,raw_data!$F$3:$F$332,0), MATCH(data!P$3,raw_data!$A$3:$CR$3,0))</f>
        <v>0</v>
      </c>
      <c r="Q60" s="20">
        <f>INDEX(raw_data!$A$3:$CR$332,MATCH(data!$B60,raw_data!$F$3:$F$332,0), MATCH(data!Q$3,raw_data!$A$3:$CR$3,0))</f>
        <v>0</v>
      </c>
      <c r="R60" s="20">
        <f>INDEX(raw_data!$A$3:$CR$332,MATCH(data!$B60,raw_data!$F$3:$F$332,0), MATCH(data!R$3,raw_data!$A$3:$CR$3,0))</f>
        <v>0</v>
      </c>
      <c r="S60" s="20">
        <f>INDEX(raw_data!$A$3:$CR$332,MATCH(data!$B60,raw_data!$F$3:$F$332,0), MATCH(data!S$3,raw_data!$A$3:$CR$3,0))</f>
        <v>0</v>
      </c>
      <c r="T60" s="20">
        <f>INDEX(raw_data!$A$3:$CR$332,MATCH(data!$B60,raw_data!$F$3:$F$332,0), MATCH(data!T$3,raw_data!$A$3:$CR$3,0))</f>
        <v>0</v>
      </c>
      <c r="U60" s="20">
        <f>INDEX(raw_data!$A$3:$CR$332,MATCH(data!$B60,raw_data!$F$3:$F$332,0), MATCH(data!U$3,raw_data!$A$3:$CR$3,0))</f>
        <v>0</v>
      </c>
      <c r="V60" s="20">
        <f>INDEX(raw_data!$A$3:$CR$332,MATCH(data!$B60,raw_data!$F$3:$F$332,0), MATCH(data!V$3,raw_data!$A$3:$CR$3,0))</f>
        <v>0</v>
      </c>
      <c r="W60" s="20">
        <v>0</v>
      </c>
      <c r="X60" s="20">
        <f>INDEX(raw_data!$A$3:$CR$332,MATCH(data!$B60,raw_data!$F$3:$F$332,0), MATCH(data!X$3,raw_data!$A$3:$CR$3,0))</f>
        <v>0</v>
      </c>
      <c r="Y60" s="20">
        <f>INDEX(raw_data!$A$3:$CR$332,MATCH(data!$B60,raw_data!$F$3:$F$332,0), MATCH(data!Y$3,raw_data!$A$3:$CR$3,0))</f>
        <v>0</v>
      </c>
      <c r="Z60" s="20">
        <f>INDEX(raw_data!$A$3:$CR$332,MATCH(data!$B60,raw_data!$F$3:$F$332,0), MATCH(data!Z$3,raw_data!$A$3:$CR$3,0))</f>
        <v>0</v>
      </c>
      <c r="AA60" s="20">
        <f>INDEX(raw_data!$A$3:$CR$332,MATCH(data!$B60,raw_data!$F$3:$F$332,0), MATCH(data!AA$3,raw_data!$A$3:$CR$3,0))</f>
        <v>0</v>
      </c>
      <c r="AB60" s="20">
        <f>INDEX(raw_data!$A$3:$CR$332,MATCH(data!$B60,raw_data!$F$3:$F$332,0), MATCH(data!AB$3,raw_data!$A$3:$CR$3,0))</f>
        <v>0</v>
      </c>
      <c r="AC60" s="20">
        <f>INDEX(raw_data!$A$3:$CR$332,MATCH(data!$B60,raw_data!$F$3:$F$332,0), MATCH(data!AC$3,raw_data!$A$3:$CR$3,0))</f>
        <v>0</v>
      </c>
      <c r="AD60" s="20">
        <f>INDEX(raw_data!$A$3:$CR$332,MATCH(data!$B60,raw_data!$F$3:$F$332,0), MATCH(data!AD$3,raw_data!$A$3:$CR$3,0))</f>
        <v>0</v>
      </c>
      <c r="AE60" s="20">
        <f>INDEX(raw_data!$A$3:$CR$332,MATCH(data!$B60,raw_data!$F$3:$F$332,0), MATCH(data!AE$3,raw_data!$A$3:$CR$3,0))</f>
        <v>0</v>
      </c>
      <c r="AF60" s="20">
        <f>INDEX(raw_data!$A$3:$CR$332,MATCH(data!$B60,raw_data!$F$3:$F$332,0), MATCH(data!AF$3,raw_data!$A$3:$CR$3,0))</f>
        <v>0</v>
      </c>
      <c r="AG60" s="20" t="str">
        <f>INDEX(raw_data!$A$3:$CR$332,MATCH(data!$B60,raw_data!$F$3:$F$332,0), MATCH(data!AG$3,raw_data!$A$3:$CR$3,0))</f>
        <v>Hogan et al. (2005)</v>
      </c>
      <c r="AH60" s="20" t="str">
        <f>INDEX(raw_data!$A$3:$CR$332,MATCH(data!$B60,raw_data!$F$3:$F$332,0), MATCH(data!AH$3,raw_data!$A$3:$CR$3,0))</f>
        <v>Peer education for sex workers (95%) - Training of selected sex workers by social workers to undertake peer education; provision of condoms</v>
      </c>
      <c r="AI60" s="61">
        <f t="shared" si="2"/>
        <v>2.3092308199842706</v>
      </c>
    </row>
    <row r="61" spans="1:35" hidden="1">
      <c r="A61" s="20" t="str">
        <f>INDEX(raw_data!$A$3:$CR$332,MATCH(data!$B61,raw_data!$F$3:$F$332,0), MATCH(data!A$3,raw_data!$A$3:$CR$3,0))</f>
        <v>HIV &amp; STIs</v>
      </c>
      <c r="B61" s="22" t="s">
        <v>607</v>
      </c>
      <c r="C61" s="20" t="str">
        <f>INDEX(raw_data!$A$3:$CR$332,MATCH(data!$B61,raw_data!$F$3:$F$332,0), MATCH(data!C$3,raw_data!$A$3:$CR$3,0))</f>
        <v>HIV Testing Services</v>
      </c>
      <c r="D61" s="20" t="str">
        <f>INDEX(raw_data!$A$3:$CR$332,MATCH(data!$B61,raw_data!$F$3:$F$332,0), MATCH(data!D$3,raw_data!$A$3:$CR$3,0))</f>
        <v>1 Year</v>
      </c>
      <c r="E61" s="61">
        <f>INDEX(raw_data!$A$3:$CR$332,MATCH(data!$B61,raw_data!$F$3:$F$332,0), MATCH(data!E$3,raw_data!$A$3:$CR$3,0))</f>
        <v>1.7817485307089837E-2</v>
      </c>
      <c r="F61" s="61">
        <f>INDEX(raw_data!$A$3:$CR$332,MATCH(data!$B61,raw_data!$F$3:$F$332,0), MATCH(data!F$3,raw_data!$A$3:$CR$3,0))</f>
        <v>0.79705486117776492</v>
      </c>
      <c r="G61" s="61">
        <f t="shared" si="1"/>
        <v>1.2641804390351105E-2</v>
      </c>
      <c r="H61" s="87">
        <f>INDEX(raw_data!$A$3:$CR$332,MATCH(data!$B61,raw_data!$F$3:$F$332,0), MATCH(data!H$3,raw_data!$A$3:$CR$3,0))</f>
        <v>75</v>
      </c>
      <c r="I61" s="87">
        <f>INDEX(raw_data!$A$3:$CR$332,MATCH(data!$B61,raw_data!$F$3:$F$332,0), MATCH(data!I$3,raw_data!$A$3:$CR$3,0))</f>
        <v>16488961.16602</v>
      </c>
      <c r="J61" s="87">
        <f>INDEX(raw_data!$A$3:$CR$332,MATCH(data!$B61,raw_data!$F$3:$F$332,0), MATCH(data!J$3,raw_data!$A$3:$CR$3,0))</f>
        <v>21985281.554693334</v>
      </c>
      <c r="K61" s="61">
        <f>INDEX(raw_data!$A$3:$CR$332,MATCH(data!$B61,raw_data!$F$3:$F$332,0), MATCH(data!K$3,raw_data!$A$3:$CR$3,0))</f>
        <v>14.388009236001633</v>
      </c>
      <c r="L61" s="20">
        <f>INDEX(raw_data!$A$3:$CR$332,MATCH(data!$B61,raw_data!$F$3:$F$332,0), MATCH(data!L$3,raw_data!$A$3:$CR$3,0))</f>
        <v>0</v>
      </c>
      <c r="M61" s="20">
        <f>INDEX(raw_data!$A$3:$CR$332,MATCH(data!$B61,raw_data!$F$3:$F$332,0), MATCH(data!M$3,raw_data!$A$3:$CR$3,0))</f>
        <v>0</v>
      </c>
      <c r="N61" s="20">
        <f>INDEX(raw_data!$A$3:$CR$332,MATCH(data!$B61,raw_data!$F$3:$F$332,0), MATCH(data!N$3,raw_data!$A$3:$CR$3,0))</f>
        <v>0</v>
      </c>
      <c r="O61" s="20">
        <f>INDEX(raw_data!$A$3:$CR$332,MATCH(data!$B61,raw_data!$F$3:$F$332,0), MATCH(data!O$3,raw_data!$A$3:$CR$3,0))</f>
        <v>0</v>
      </c>
      <c r="P61" s="20">
        <f>INDEX(raw_data!$A$3:$CR$332,MATCH(data!$B61,raw_data!$F$3:$F$332,0), MATCH(data!P$3,raw_data!$A$3:$CR$3,0))</f>
        <v>20</v>
      </c>
      <c r="Q61" s="20">
        <f>INDEX(raw_data!$A$3:$CR$332,MATCH(data!$B61,raw_data!$F$3:$F$332,0), MATCH(data!Q$3,raw_data!$A$3:$CR$3,0))</f>
        <v>0</v>
      </c>
      <c r="R61" s="20">
        <f>INDEX(raw_data!$A$3:$CR$332,MATCH(data!$B61,raw_data!$F$3:$F$332,0), MATCH(data!R$3,raw_data!$A$3:$CR$3,0))</f>
        <v>0</v>
      </c>
      <c r="S61" s="20">
        <f>INDEX(raw_data!$A$3:$CR$332,MATCH(data!$B61,raw_data!$F$3:$F$332,0), MATCH(data!S$3,raw_data!$A$3:$CR$3,0))</f>
        <v>0</v>
      </c>
      <c r="T61" s="20">
        <f>INDEX(raw_data!$A$3:$CR$332,MATCH(data!$B61,raw_data!$F$3:$F$332,0), MATCH(data!T$3,raw_data!$A$3:$CR$3,0))</f>
        <v>0</v>
      </c>
      <c r="U61" s="20">
        <f>INDEX(raw_data!$A$3:$CR$332,MATCH(data!$B61,raw_data!$F$3:$F$332,0), MATCH(data!U$3,raw_data!$A$3:$CR$3,0))</f>
        <v>0</v>
      </c>
      <c r="V61" s="20">
        <f>INDEX(raw_data!$A$3:$CR$332,MATCH(data!$B61,raw_data!$F$3:$F$332,0), MATCH(data!V$3,raw_data!$A$3:$CR$3,0))</f>
        <v>0</v>
      </c>
      <c r="W61" s="20">
        <v>0</v>
      </c>
      <c r="X61" s="20">
        <f>INDEX(raw_data!$A$3:$CR$332,MATCH(data!$B61,raw_data!$F$3:$F$332,0), MATCH(data!X$3,raw_data!$A$3:$CR$3,0))</f>
        <v>0</v>
      </c>
      <c r="Y61" s="20">
        <f>INDEX(raw_data!$A$3:$CR$332,MATCH(data!$B61,raw_data!$F$3:$F$332,0), MATCH(data!Y$3,raw_data!$A$3:$CR$3,0))</f>
        <v>0</v>
      </c>
      <c r="Z61" s="20">
        <f>INDEX(raw_data!$A$3:$CR$332,MATCH(data!$B61,raw_data!$F$3:$F$332,0), MATCH(data!Z$3,raw_data!$A$3:$CR$3,0))</f>
        <v>0</v>
      </c>
      <c r="AA61" s="20">
        <f>INDEX(raw_data!$A$3:$CR$332,MATCH(data!$B61,raw_data!$F$3:$F$332,0), MATCH(data!AA$3,raw_data!$A$3:$CR$3,0))</f>
        <v>0</v>
      </c>
      <c r="AB61" s="20">
        <f>INDEX(raw_data!$A$3:$CR$332,MATCH(data!$B61,raw_data!$F$3:$F$332,0), MATCH(data!AB$3,raw_data!$A$3:$CR$3,0))</f>
        <v>0</v>
      </c>
      <c r="AC61" s="20">
        <f>INDEX(raw_data!$A$3:$CR$332,MATCH(data!$B61,raw_data!$F$3:$F$332,0), MATCH(data!AC$3,raw_data!$A$3:$CR$3,0))</f>
        <v>0</v>
      </c>
      <c r="AD61" s="20">
        <f>INDEX(raw_data!$A$3:$CR$332,MATCH(data!$B61,raw_data!$F$3:$F$332,0), MATCH(data!AD$3,raw_data!$A$3:$CR$3,0))</f>
        <v>0</v>
      </c>
      <c r="AE61" s="20">
        <f>INDEX(raw_data!$A$3:$CR$332,MATCH(data!$B61,raw_data!$F$3:$F$332,0), MATCH(data!AE$3,raw_data!$A$3:$CR$3,0))</f>
        <v>0</v>
      </c>
      <c r="AF61" s="20">
        <f>INDEX(raw_data!$A$3:$CR$332,MATCH(data!$B61,raw_data!$F$3:$F$332,0), MATCH(data!AF$3,raw_data!$A$3:$CR$3,0))</f>
        <v>0</v>
      </c>
      <c r="AG61" s="20" t="str">
        <f>INDEX(raw_data!$A$3:$CR$332,MATCH(data!$B61,raw_data!$F$3:$F$332,0), MATCH(data!AG$3,raw_data!$A$3:$CR$3,0))</f>
        <v>Hogan et al. (2005)</v>
      </c>
      <c r="AH61" s="20" t="str">
        <f>INDEX(raw_data!$A$3:$CR$332,MATCH(data!$B61,raw_data!$F$3:$F$332,0),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hidden="1">
      <c r="A62" s="20" t="str">
        <f>INDEX(raw_data!$A$3:$CR$332,MATCH(data!$B62,raw_data!$F$3:$F$332,0), MATCH(data!A$3,raw_data!$A$3:$CR$3,0))</f>
        <v>HIV &amp; STIs</v>
      </c>
      <c r="B62" s="22" t="s">
        <v>616</v>
      </c>
      <c r="C62" s="20" t="str">
        <f>INDEX(raw_data!$A$3:$CR$332,MATCH(data!$B62,raw_data!$F$3:$F$332,0), MATCH(data!C$3,raw_data!$A$3:$CR$3,0))</f>
        <v xml:space="preserve">Male circumcision </v>
      </c>
      <c r="D62" s="20" t="str">
        <f>INDEX(raw_data!$A$3:$CR$332,MATCH(data!$B62,raw_data!$F$3:$F$332,0), MATCH(data!D$3,raw_data!$A$3:$CR$3,0))</f>
        <v>1 year</v>
      </c>
      <c r="E62" s="61">
        <f>INDEX(raw_data!$A$3:$CR$332,MATCH(data!$B62,raw_data!$F$3:$F$332,0), MATCH(data!E$3,raw_data!$A$3:$CR$3,0))</f>
        <v>0.31</v>
      </c>
      <c r="F62" s="61">
        <f>INDEX(raw_data!$A$3:$CR$332,MATCH(data!$B62,raw_data!$F$3:$F$332,0), MATCH(data!F$3,raw_data!$A$3:$CR$3,0))</f>
        <v>-94.520809999999997</v>
      </c>
      <c r="G62" s="61">
        <f t="shared" si="1"/>
        <v>0.92377149350649357</v>
      </c>
      <c r="H62" s="87">
        <f>INDEX(raw_data!$A$3:$CR$332,MATCH(data!$B62,raw_data!$F$3:$F$332,0), MATCH(data!H$3,raw_data!$A$3:$CR$3,0))</f>
        <v>40</v>
      </c>
      <c r="I62" s="87">
        <f>INDEX(raw_data!$A$3:$CR$332,MATCH(data!$B62,raw_data!$F$3:$F$332,0), MATCH(data!I$3,raw_data!$A$3:$CR$3,0))</f>
        <v>1094584.0523399999</v>
      </c>
      <c r="J62" s="87">
        <f>INDEX(raw_data!$A$3:$CR$332,MATCH(data!$B62,raw_data!$F$3:$F$332,0), MATCH(data!J$3,raw_data!$A$3:$CR$3,0))</f>
        <v>2736460.1308499998</v>
      </c>
      <c r="K62" s="61">
        <f>INDEX(raw_data!$A$3:$CR$332,MATCH(data!$B62,raw_data!$F$3:$F$332,0), MATCH(data!K$3,raw_data!$A$3:$CR$3,0))</f>
        <v>10.308060271045226</v>
      </c>
      <c r="L62" s="20">
        <f>INDEX(raw_data!$A$3:$CR$332,MATCH(data!$B62,raw_data!$F$3:$F$332,0), MATCH(data!L$3,raw_data!$A$3:$CR$3,0))</f>
        <v>10</v>
      </c>
      <c r="M62" s="20">
        <f>INDEX(raw_data!$A$3:$CR$332,MATCH(data!$B62,raw_data!$F$3:$F$332,0), MATCH(data!M$3,raw_data!$A$3:$CR$3,0))</f>
        <v>10</v>
      </c>
      <c r="N62" s="20">
        <f>INDEX(raw_data!$A$3:$CR$332,MATCH(data!$B62,raw_data!$F$3:$F$332,0), MATCH(data!N$3,raw_data!$A$3:$CR$3,0))</f>
        <v>0</v>
      </c>
      <c r="O62" s="20">
        <f>INDEX(raw_data!$A$3:$CR$332,MATCH(data!$B62,raw_data!$F$3:$F$332,0), MATCH(data!O$3,raw_data!$A$3:$CR$3,0))</f>
        <v>0</v>
      </c>
      <c r="P62" s="20">
        <f>INDEX(raw_data!$A$3:$CR$332,MATCH(data!$B62,raw_data!$F$3:$F$332,0), MATCH(data!P$3,raw_data!$A$3:$CR$3,0))</f>
        <v>20</v>
      </c>
      <c r="Q62" s="20">
        <f>INDEX(raw_data!$A$3:$CR$332,MATCH(data!$B62,raw_data!$F$3:$F$332,0), MATCH(data!Q$3,raw_data!$A$3:$CR$3,0))</f>
        <v>0</v>
      </c>
      <c r="R62" s="20">
        <f>INDEX(raw_data!$A$3:$CR$332,MATCH(data!$B62,raw_data!$F$3:$F$332,0), MATCH(data!R$3,raw_data!$A$3:$CR$3,0))</f>
        <v>0</v>
      </c>
      <c r="S62" s="20">
        <f>INDEX(raw_data!$A$3:$CR$332,MATCH(data!$B62,raw_data!$F$3:$F$332,0), MATCH(data!S$3,raw_data!$A$3:$CR$3,0))</f>
        <v>0</v>
      </c>
      <c r="T62" s="20">
        <f>INDEX(raw_data!$A$3:$CR$332,MATCH(data!$B62,raw_data!$F$3:$F$332,0), MATCH(data!T$3,raw_data!$A$3:$CR$3,0))</f>
        <v>0</v>
      </c>
      <c r="U62" s="20">
        <f>INDEX(raw_data!$A$3:$CR$332,MATCH(data!$B62,raw_data!$F$3:$F$332,0), MATCH(data!U$3,raw_data!$A$3:$CR$3,0))</f>
        <v>0</v>
      </c>
      <c r="V62" s="20">
        <f>INDEX(raw_data!$A$3:$CR$332,MATCH(data!$B62,raw_data!$F$3:$F$332,0), MATCH(data!V$3,raw_data!$A$3:$CR$3,0))</f>
        <v>0</v>
      </c>
      <c r="W62" s="20">
        <v>0</v>
      </c>
      <c r="X62" s="20">
        <f>INDEX(raw_data!$A$3:$CR$332,MATCH(data!$B62,raw_data!$F$3:$F$332,0), MATCH(data!X$3,raw_data!$A$3:$CR$3,0))</f>
        <v>0</v>
      </c>
      <c r="Y62" s="20">
        <f>INDEX(raw_data!$A$3:$CR$332,MATCH(data!$B62,raw_data!$F$3:$F$332,0), MATCH(data!Y$3,raw_data!$A$3:$CR$3,0))</f>
        <v>0</v>
      </c>
      <c r="Z62" s="20">
        <f>INDEX(raw_data!$A$3:$CR$332,MATCH(data!$B62,raw_data!$F$3:$F$332,0), MATCH(data!Z$3,raw_data!$A$3:$CR$3,0))</f>
        <v>0</v>
      </c>
      <c r="AA62" s="20">
        <f>INDEX(raw_data!$A$3:$CR$332,MATCH(data!$B62,raw_data!$F$3:$F$332,0), MATCH(data!AA$3,raw_data!$A$3:$CR$3,0))</f>
        <v>0</v>
      </c>
      <c r="AB62" s="20">
        <f>INDEX(raw_data!$A$3:$CR$332,MATCH(data!$B62,raw_data!$F$3:$F$332,0), MATCH(data!AB$3,raw_data!$A$3:$CR$3,0))</f>
        <v>0</v>
      </c>
      <c r="AC62" s="20">
        <f>INDEX(raw_data!$A$3:$CR$332,MATCH(data!$B62,raw_data!$F$3:$F$332,0), MATCH(data!AC$3,raw_data!$A$3:$CR$3,0))</f>
        <v>0</v>
      </c>
      <c r="AD62" s="20">
        <f>INDEX(raw_data!$A$3:$CR$332,MATCH(data!$B62,raw_data!$F$3:$F$332,0), MATCH(data!AD$3,raw_data!$A$3:$CR$3,0))</f>
        <v>0</v>
      </c>
      <c r="AE62" s="20">
        <f>INDEX(raw_data!$A$3:$CR$332,MATCH(data!$B62,raw_data!$F$3:$F$332,0), MATCH(data!AE$3,raw_data!$A$3:$CR$3,0))</f>
        <v>0</v>
      </c>
      <c r="AF62" s="20">
        <f>INDEX(raw_data!$A$3:$CR$332,MATCH(data!$B62,raw_data!$F$3:$F$332,0), MATCH(data!AF$3,raw_data!$A$3:$CR$3,0))</f>
        <v>0</v>
      </c>
      <c r="AG62" s="20" t="str">
        <f>INDEX(raw_data!$A$3:$CR$332,MATCH(data!$B62,raw_data!$F$3:$F$332,0), MATCH(data!AG$3,raw_data!$A$3:$CR$3,0))</f>
        <v>Uthman (2011); Value Health</v>
      </c>
      <c r="AH62" s="20" t="str">
        <f>INDEX(raw_data!$A$3:$CR$332,MATCH(data!$B62,raw_data!$F$3:$F$332,0), MATCH(data!AH$3,raw_data!$A$3:$CR$3,0))</f>
        <v>Circumcision for prevention of heterosexual acquisition of HIV</v>
      </c>
      <c r="AI62" s="61">
        <f t="shared" si="2"/>
        <v>-304.90583870967743</v>
      </c>
    </row>
    <row r="63" spans="1:35" hidden="1">
      <c r="A63" s="20" t="str">
        <f>INDEX(raw_data!$A$3:$CR$332,MATCH(data!$B63,raw_data!$F$3:$F$332,0), MATCH(data!A$3,raw_data!$A$3:$CR$3,0))</f>
        <v>HIV &amp; STIs</v>
      </c>
      <c r="B63" s="22" t="s">
        <v>621</v>
      </c>
      <c r="C63" s="20" t="str">
        <f>INDEX(raw_data!$A$3:$CR$332,MATCH(data!$B63,raw_data!$F$3:$F$332,0), MATCH(data!C$3,raw_data!$A$3:$CR$3,0))</f>
        <v>PMTCT</v>
      </c>
      <c r="D63" s="20" t="str">
        <f>INDEX(raw_data!$A$3:$CR$332,MATCH(data!$B63,raw_data!$F$3:$F$332,0), MATCH(data!D$3,raw_data!$A$3:$CR$3,0))</f>
        <v>18 Months</v>
      </c>
      <c r="E63" s="61">
        <f>INDEX(raw_data!$A$3:$CR$332,MATCH(data!$B63,raw_data!$F$3:$F$332,0), MATCH(data!E$3,raw_data!$A$3:$CR$3,0))</f>
        <v>8.58</v>
      </c>
      <c r="F63" s="61">
        <f>INDEX(raw_data!$A$3:$CR$332,MATCH(data!$B63,raw_data!$F$3:$F$332,0), MATCH(data!F$3,raw_data!$A$3:$CR$3,0))</f>
        <v>334.27800000000002</v>
      </c>
      <c r="G63" s="61">
        <f t="shared" si="1"/>
        <v>6.4093636363636364</v>
      </c>
      <c r="H63" s="87">
        <f>INDEX(raw_data!$A$3:$CR$332,MATCH(data!$B63,raw_data!$F$3:$F$332,0), MATCH(data!H$3,raw_data!$A$3:$CR$3,0))</f>
        <v>98.749979999999994</v>
      </c>
      <c r="I63" s="87">
        <f>INDEX(raw_data!$A$3:$CR$332,MATCH(data!$B63,raw_data!$F$3:$F$332,0), MATCH(data!I$3,raw_data!$A$3:$CR$3,0))</f>
        <v>73585.808050000007</v>
      </c>
      <c r="J63" s="87">
        <f>INDEX(raw_data!$A$3:$CR$332,MATCH(data!$B63,raw_data!$F$3:$F$332,0), MATCH(data!J$3,raw_data!$A$3:$CR$3,0))</f>
        <v>74517.289066792728</v>
      </c>
      <c r="K63" s="61">
        <f>INDEX(raw_data!$A$3:$CR$332,MATCH(data!$B63,raw_data!$F$3:$F$332,0), MATCH(data!K$3,raw_data!$A$3:$CR$3,0))</f>
        <v>21.95593003137849</v>
      </c>
      <c r="L63" s="20">
        <f>INDEX(raw_data!$A$3:$CR$332,MATCH(data!$B63,raw_data!$F$3:$F$332,0), MATCH(data!L$3,raw_data!$A$3:$CR$3,0))</f>
        <v>3</v>
      </c>
      <c r="M63" s="20">
        <f>INDEX(raw_data!$A$3:$CR$332,MATCH(data!$B63,raw_data!$F$3:$F$332,0), MATCH(data!M$3,raw_data!$A$3:$CR$3,0))</f>
        <v>3</v>
      </c>
      <c r="N63" s="20">
        <f>INDEX(raw_data!$A$3:$CR$332,MATCH(data!$B63,raw_data!$F$3:$F$332,0), MATCH(data!N$3,raw_data!$A$3:$CR$3,0))</f>
        <v>0</v>
      </c>
      <c r="O63" s="20">
        <f>INDEX(raw_data!$A$3:$CR$332,MATCH(data!$B63,raw_data!$F$3:$F$332,0), MATCH(data!O$3,raw_data!$A$3:$CR$3,0))</f>
        <v>10</v>
      </c>
      <c r="P63" s="20">
        <f>INDEX(raw_data!$A$3:$CR$332,MATCH(data!$B63,raw_data!$F$3:$F$332,0), MATCH(data!P$3,raw_data!$A$3:$CR$3,0))</f>
        <v>10</v>
      </c>
      <c r="Q63" s="20">
        <f>INDEX(raw_data!$A$3:$CR$332,MATCH(data!$B63,raw_data!$F$3:$F$332,0), MATCH(data!Q$3,raw_data!$A$3:$CR$3,0))</f>
        <v>0.44999999999999996</v>
      </c>
      <c r="R63" s="20">
        <f>INDEX(raw_data!$A$3:$CR$332,MATCH(data!$B63,raw_data!$F$3:$F$332,0), MATCH(data!R$3,raw_data!$A$3:$CR$3,0))</f>
        <v>1</v>
      </c>
      <c r="S63" s="20">
        <f>INDEX(raw_data!$A$3:$CR$332,MATCH(data!$B63,raw_data!$F$3:$F$332,0), MATCH(data!S$3,raw_data!$A$3:$CR$3,0))</f>
        <v>1</v>
      </c>
      <c r="T63" s="20">
        <f>INDEX(raw_data!$A$3:$CR$332,MATCH(data!$B63,raw_data!$F$3:$F$332,0), MATCH(data!T$3,raw_data!$A$3:$CR$3,0))</f>
        <v>0</v>
      </c>
      <c r="U63" s="20">
        <f>INDEX(raw_data!$A$3:$CR$332,MATCH(data!$B63,raw_data!$F$3:$F$332,0), MATCH(data!U$3,raw_data!$A$3:$CR$3,0))</f>
        <v>0</v>
      </c>
      <c r="V63" s="20">
        <f>INDEX(raw_data!$A$3:$CR$332,MATCH(data!$B63,raw_data!$F$3:$F$332,0), MATCH(data!V$3,raw_data!$A$3:$CR$3,0))</f>
        <v>0</v>
      </c>
      <c r="W63" s="20">
        <v>0</v>
      </c>
      <c r="X63" s="20">
        <f>INDEX(raw_data!$A$3:$CR$332,MATCH(data!$B63,raw_data!$F$3:$F$332,0), MATCH(data!X$3,raw_data!$A$3:$CR$3,0))</f>
        <v>0</v>
      </c>
      <c r="Y63" s="20">
        <f>INDEX(raw_data!$A$3:$CR$332,MATCH(data!$B63,raw_data!$F$3:$F$332,0), MATCH(data!Y$3,raw_data!$A$3:$CR$3,0))</f>
        <v>0</v>
      </c>
      <c r="Z63" s="20">
        <f>INDEX(raw_data!$A$3:$CR$332,MATCH(data!$B63,raw_data!$F$3:$F$332,0), MATCH(data!Z$3,raw_data!$A$3:$CR$3,0))</f>
        <v>0</v>
      </c>
      <c r="AA63" s="20">
        <f>INDEX(raw_data!$A$3:$CR$332,MATCH(data!$B63,raw_data!$F$3:$F$332,0), MATCH(data!AA$3,raw_data!$A$3:$CR$3,0))</f>
        <v>0</v>
      </c>
      <c r="AB63" s="20">
        <f>INDEX(raw_data!$A$3:$CR$332,MATCH(data!$B63,raw_data!$F$3:$F$332,0), MATCH(data!AB$3,raw_data!$A$3:$CR$3,0))</f>
        <v>0</v>
      </c>
      <c r="AC63" s="20">
        <f>INDEX(raw_data!$A$3:$CR$332,MATCH(data!$B63,raw_data!$F$3:$F$332,0), MATCH(data!AC$3,raw_data!$A$3:$CR$3,0))</f>
        <v>0</v>
      </c>
      <c r="AD63" s="20">
        <f>INDEX(raw_data!$A$3:$CR$332,MATCH(data!$B63,raw_data!$F$3:$F$332,0), MATCH(data!AD$3,raw_data!$A$3:$CR$3,0))</f>
        <v>0</v>
      </c>
      <c r="AE63" s="20">
        <f>INDEX(raw_data!$A$3:$CR$332,MATCH(data!$B63,raw_data!$F$3:$F$332,0), MATCH(data!AE$3,raw_data!$A$3:$CR$3,0))</f>
        <v>0</v>
      </c>
      <c r="AF63" s="20">
        <f>INDEX(raw_data!$A$3:$CR$332,MATCH(data!$B63,raw_data!$F$3:$F$332,0), MATCH(data!AF$3,raw_data!$A$3:$CR$3,0))</f>
        <v>0</v>
      </c>
      <c r="AG63" s="20" t="str">
        <f>INDEX(raw_data!$A$3:$CR$332,MATCH(data!$B63,raw_data!$F$3:$F$332,0), MATCH(data!AG$3,raw_data!$A$3:$CR$3,0))</f>
        <v>Kuznik (2012); Bull World Health Organ</v>
      </c>
      <c r="AH63" s="20" t="str">
        <f>INDEX(raw_data!$A$3:$CR$332,MATCH(data!$B63,raw_data!$F$3:$F$332,0), MATCH(data!AH$3,raw_data!$A$3:$CR$3,0))</f>
        <v>18-month antiretroviral therapy (ART) to prevent mother-to-child HIV transmission. A combination of zidovudine and lamivudine with either efavirenz or nevirapine</v>
      </c>
      <c r="AI63" s="61">
        <f t="shared" si="2"/>
        <v>38.960139860139861</v>
      </c>
    </row>
    <row r="64" spans="1:35" hidden="1">
      <c r="A64" s="20" t="str">
        <f>INDEX(raw_data!$A$3:$CR$332,MATCH(data!$B64,raw_data!$F$3:$F$332,0), MATCH(data!A$3,raw_data!$A$3:$CR$3,0))</f>
        <v>HIV &amp; STIs</v>
      </c>
      <c r="B64" s="22" t="s">
        <v>628</v>
      </c>
      <c r="C64" s="20" t="str">
        <f>INDEX(raw_data!$A$3:$CR$332,MATCH(data!$B64,raw_data!$F$3:$F$332,0), MATCH(data!C$3,raw_data!$A$3:$CR$3,0))</f>
        <v>Pre-exposure prophylaxis for high-risk serodiscordant couples</v>
      </c>
      <c r="D64" s="20" t="str">
        <f>INDEX(raw_data!$A$3:$CR$332,MATCH(data!$B64,raw_data!$F$3:$F$332,0), MATCH(data!D$3,raw_data!$A$3:$CR$3,0))</f>
        <v>10 Years</v>
      </c>
      <c r="E64" s="61">
        <f>INDEX(raw_data!$A$3:$CR$332,MATCH(data!$B64,raw_data!$F$3:$F$332,0), MATCH(data!E$3,raw_data!$A$3:$CR$3,0))</f>
        <v>16.201620162016201</v>
      </c>
      <c r="F64" s="61">
        <f>INDEX(raw_data!$A$3:$CR$332,MATCH(data!$B64,raw_data!$F$3:$F$332,0), MATCH(data!F$3,raw_data!$A$3:$CR$3,0))</f>
        <v>34091.809180918091</v>
      </c>
      <c r="G64" s="61">
        <f t="shared" si="1"/>
        <v>-205.1737641296597</v>
      </c>
      <c r="H64" s="87">
        <f>INDEX(raw_data!$A$3:$CR$332,MATCH(data!$B64,raw_data!$F$3:$F$332,0), MATCH(data!H$3,raw_data!$A$3:$CR$3,0))</f>
        <v>90</v>
      </c>
      <c r="I64" s="87">
        <f>INDEX(raw_data!$A$3:$CR$332,MATCH(data!$B64,raw_data!$F$3:$F$332,0), MATCH(data!I$3,raw_data!$A$3:$CR$3,0))</f>
        <v>999.9</v>
      </c>
      <c r="J64" s="87">
        <f>INDEX(raw_data!$A$3:$CR$332,MATCH(data!$B64,raw_data!$F$3:$F$332,0), MATCH(data!J$3,raw_data!$A$3:$CR$3,0))</f>
        <v>1111</v>
      </c>
      <c r="K64" s="61">
        <f>INDEX(raw_data!$A$3:$CR$332,MATCH(data!$B64,raw_data!$F$3:$F$332,0), MATCH(data!K$3,raw_data!$A$3:$CR$3,0))</f>
        <v>101</v>
      </c>
      <c r="L64" s="20">
        <f>INDEX(raw_data!$A$3:$CR$332,MATCH(data!$B64,raw_data!$F$3:$F$332,0), MATCH(data!L$3,raw_data!$A$3:$CR$3,0))</f>
        <v>0</v>
      </c>
      <c r="M64" s="20">
        <f>INDEX(raw_data!$A$3:$CR$332,MATCH(data!$B64,raw_data!$F$3:$F$332,0), MATCH(data!M$3,raw_data!$A$3:$CR$3,0))</f>
        <v>0</v>
      </c>
      <c r="N64" s="20">
        <f>INDEX(raw_data!$A$3:$CR$332,MATCH(data!$B64,raw_data!$F$3:$F$332,0), MATCH(data!N$3,raw_data!$A$3:$CR$3,0))</f>
        <v>0</v>
      </c>
      <c r="O64" s="20">
        <f>INDEX(raw_data!$A$3:$CR$332,MATCH(data!$B64,raw_data!$F$3:$F$332,0), MATCH(data!O$3,raw_data!$A$3:$CR$3,0))</f>
        <v>0</v>
      </c>
      <c r="P64" s="20">
        <f>INDEX(raw_data!$A$3:$CR$332,MATCH(data!$B64,raw_data!$F$3:$F$332,0), MATCH(data!P$3,raw_data!$A$3:$CR$3,0))</f>
        <v>35</v>
      </c>
      <c r="Q64" s="20">
        <f>INDEX(raw_data!$A$3:$CR$332,MATCH(data!$B64,raw_data!$F$3:$F$332,0), MATCH(data!Q$3,raw_data!$A$3:$CR$3,0))</f>
        <v>0</v>
      </c>
      <c r="R64" s="20">
        <f>INDEX(raw_data!$A$3:$CR$332,MATCH(data!$B64,raw_data!$F$3:$F$332,0), MATCH(data!R$3,raw_data!$A$3:$CR$3,0))</f>
        <v>0</v>
      </c>
      <c r="S64" s="20">
        <f>INDEX(raw_data!$A$3:$CR$332,MATCH(data!$B64,raw_data!$F$3:$F$332,0), MATCH(data!S$3,raw_data!$A$3:$CR$3,0))</f>
        <v>0</v>
      </c>
      <c r="T64" s="20">
        <f>INDEX(raw_data!$A$3:$CR$332,MATCH(data!$B64,raw_data!$F$3:$F$332,0), MATCH(data!T$3,raw_data!$A$3:$CR$3,0))</f>
        <v>0</v>
      </c>
      <c r="U64" s="20">
        <f>INDEX(raw_data!$A$3:$CR$332,MATCH(data!$B64,raw_data!$F$3:$F$332,0), MATCH(data!U$3,raw_data!$A$3:$CR$3,0))</f>
        <v>0</v>
      </c>
      <c r="V64" s="20">
        <f>INDEX(raw_data!$A$3:$CR$332,MATCH(data!$B64,raw_data!$F$3:$F$332,0), MATCH(data!V$3,raw_data!$A$3:$CR$3,0))</f>
        <v>0</v>
      </c>
      <c r="W64" s="20">
        <v>0</v>
      </c>
      <c r="X64" s="20">
        <f>INDEX(raw_data!$A$3:$CR$332,MATCH(data!$B64,raw_data!$F$3:$F$332,0), MATCH(data!X$3,raw_data!$A$3:$CR$3,0))</f>
        <v>0</v>
      </c>
      <c r="Y64" s="20">
        <f>INDEX(raw_data!$A$3:$CR$332,MATCH(data!$B64,raw_data!$F$3:$F$332,0), MATCH(data!Y$3,raw_data!$A$3:$CR$3,0))</f>
        <v>0</v>
      </c>
      <c r="Z64" s="20">
        <f>INDEX(raw_data!$A$3:$CR$332,MATCH(data!$B64,raw_data!$F$3:$F$332,0), MATCH(data!Z$3,raw_data!$A$3:$CR$3,0))</f>
        <v>0</v>
      </c>
      <c r="AA64" s="20">
        <f>INDEX(raw_data!$A$3:$CR$332,MATCH(data!$B64,raw_data!$F$3:$F$332,0), MATCH(data!AA$3,raw_data!$A$3:$CR$3,0))</f>
        <v>0</v>
      </c>
      <c r="AB64" s="20">
        <f>INDEX(raw_data!$A$3:$CR$332,MATCH(data!$B64,raw_data!$F$3:$F$332,0), MATCH(data!AB$3,raw_data!$A$3:$CR$3,0))</f>
        <v>0</v>
      </c>
      <c r="AC64" s="20">
        <f>INDEX(raw_data!$A$3:$CR$332,MATCH(data!$B64,raw_data!$F$3:$F$332,0), MATCH(data!AC$3,raw_data!$A$3:$CR$3,0))</f>
        <v>0</v>
      </c>
      <c r="AD64" s="20">
        <f>INDEX(raw_data!$A$3:$CR$332,MATCH(data!$B64,raw_data!$F$3:$F$332,0), MATCH(data!AD$3,raw_data!$A$3:$CR$3,0))</f>
        <v>0</v>
      </c>
      <c r="AE64" s="20">
        <f>INDEX(raw_data!$A$3:$CR$332,MATCH(data!$B64,raw_data!$F$3:$F$332,0), MATCH(data!AE$3,raw_data!$A$3:$CR$3,0))</f>
        <v>0</v>
      </c>
      <c r="AF64" s="20">
        <f>INDEX(raw_data!$A$3:$CR$332,MATCH(data!$B64,raw_data!$F$3:$F$332,0), MATCH(data!AF$3,raw_data!$A$3:$CR$3,0))</f>
        <v>0</v>
      </c>
      <c r="AG64" s="20" t="str">
        <f>INDEX(raw_data!$A$3:$CR$332,MATCH(data!$B64,raw_data!$F$3:$F$332,0), MATCH(data!AG$3,raw_data!$A$3:$CR$3,0))</f>
        <v>Ying (2015); J Int AIDS Soc</v>
      </c>
      <c r="AH64" s="20" t="str">
        <f>INDEX(raw_data!$A$3:$CR$332,MATCH(data!$B64,raw_data!$F$3:$F$332,0), MATCH(data!AH$3,raw_data!$A$3:$CR$3,0))</f>
        <v>Pre-exposure prophylaxis (PrEP) for high-risk serodiscordant couples and high-risk couples + antiretroviral therapy (ART) use (40%)</v>
      </c>
      <c r="AI64" s="61">
        <f t="shared" si="2"/>
        <v>2104.2222222222222</v>
      </c>
    </row>
    <row r="65" spans="1:35" hidden="1">
      <c r="A65" s="20" t="str">
        <f>INDEX(raw_data!$A$3:$CR$332,MATCH(data!$B65,raw_data!$F$3:$F$332,0), MATCH(data!A$3,raw_data!$A$3:$CR$3,0))</f>
        <v>HIV &amp; STIs</v>
      </c>
      <c r="B65" s="22" t="s">
        <v>635</v>
      </c>
      <c r="C65" s="20" t="str">
        <f>INDEX(raw_data!$A$3:$CR$332,MATCH(data!$B65,raw_data!$F$3:$F$332,0), MATCH(data!C$3,raw_data!$A$3:$CR$3,0))</f>
        <v>Pre-exposure prophylaxis for pregnant and breastfeeding women</v>
      </c>
      <c r="D65" s="20" t="str">
        <f>INDEX(raw_data!$A$3:$CR$332,MATCH(data!$B65,raw_data!$F$3:$F$332,0), MATCH(data!D$3,raw_data!$A$3:$CR$3,0))</f>
        <v>1 year</v>
      </c>
      <c r="E65" s="61">
        <f>INDEX(raw_data!$A$3:$CR$332,MATCH(data!$B65,raw_data!$F$3:$F$332,0), MATCH(data!E$3,raw_data!$A$3:$CR$3,0))</f>
        <v>0.34</v>
      </c>
      <c r="F65" s="61">
        <f>INDEX(raw_data!$A$3:$CR$332,MATCH(data!$B65,raw_data!$F$3:$F$332,0), MATCH(data!F$3,raw_data!$A$3:$CR$3,0))</f>
        <v>359.30699999999996</v>
      </c>
      <c r="G65" s="61">
        <f t="shared" si="1"/>
        <v>-1.9931623376623373</v>
      </c>
      <c r="H65" s="87">
        <f>INDEX(raw_data!$A$3:$CR$332,MATCH(data!$B65,raw_data!$F$3:$F$332,0), MATCH(data!H$3,raw_data!$A$3:$CR$3,0))</f>
        <v>98.749979999999994</v>
      </c>
      <c r="I65" s="87">
        <f>INDEX(raw_data!$A$3:$CR$332,MATCH(data!$B65,raw_data!$F$3:$F$332,0), MATCH(data!I$3,raw_data!$A$3:$CR$3,0))</f>
        <v>73585.808050000007</v>
      </c>
      <c r="J65" s="87">
        <f>INDEX(raw_data!$A$3:$CR$332,MATCH(data!$B65,raw_data!$F$3:$F$332,0), MATCH(data!J$3,raw_data!$A$3:$CR$3,0))</f>
        <v>74517.289066792728</v>
      </c>
      <c r="K65" s="61">
        <f>INDEX(raw_data!$A$3:$CR$332,MATCH(data!$B65,raw_data!$F$3:$F$332,0), MATCH(data!K$3,raw_data!$A$3:$CR$3,0))</f>
        <v>101</v>
      </c>
      <c r="L65" s="20">
        <f>INDEX(raw_data!$A$3:$CR$332,MATCH(data!$B65,raw_data!$F$3:$F$332,0), MATCH(data!L$3,raw_data!$A$3:$CR$3,0))</f>
        <v>3</v>
      </c>
      <c r="M65" s="20">
        <f>INDEX(raw_data!$A$3:$CR$332,MATCH(data!$B65,raw_data!$F$3:$F$332,0), MATCH(data!M$3,raw_data!$A$3:$CR$3,0))</f>
        <v>3</v>
      </c>
      <c r="N65" s="20">
        <f>INDEX(raw_data!$A$3:$CR$332,MATCH(data!$B65,raw_data!$F$3:$F$332,0), MATCH(data!N$3,raw_data!$A$3:$CR$3,0))</f>
        <v>0</v>
      </c>
      <c r="O65" s="20">
        <f>INDEX(raw_data!$A$3:$CR$332,MATCH(data!$B65,raw_data!$F$3:$F$332,0), MATCH(data!O$3,raw_data!$A$3:$CR$3,0))</f>
        <v>10</v>
      </c>
      <c r="P65" s="20">
        <f>INDEX(raw_data!$A$3:$CR$332,MATCH(data!$B65,raw_data!$F$3:$F$332,0), MATCH(data!P$3,raw_data!$A$3:$CR$3,0))</f>
        <v>10</v>
      </c>
      <c r="Q65" s="20">
        <f>INDEX(raw_data!$A$3:$CR$332,MATCH(data!$B65,raw_data!$F$3:$F$332,0), MATCH(data!Q$3,raw_data!$A$3:$CR$3,0))</f>
        <v>0.44999999999999996</v>
      </c>
      <c r="R65" s="20">
        <f>INDEX(raw_data!$A$3:$CR$332,MATCH(data!$B65,raw_data!$F$3:$F$332,0), MATCH(data!R$3,raw_data!$A$3:$CR$3,0))</f>
        <v>1</v>
      </c>
      <c r="S65" s="20">
        <f>INDEX(raw_data!$A$3:$CR$332,MATCH(data!$B65,raw_data!$F$3:$F$332,0), MATCH(data!S$3,raw_data!$A$3:$CR$3,0))</f>
        <v>1</v>
      </c>
      <c r="T65" s="20">
        <f>INDEX(raw_data!$A$3:$CR$332,MATCH(data!$B65,raw_data!$F$3:$F$332,0), MATCH(data!T$3,raw_data!$A$3:$CR$3,0))</f>
        <v>0</v>
      </c>
      <c r="U65" s="20">
        <f>INDEX(raw_data!$A$3:$CR$332,MATCH(data!$B65,raw_data!$F$3:$F$332,0), MATCH(data!U$3,raw_data!$A$3:$CR$3,0))</f>
        <v>0</v>
      </c>
      <c r="V65" s="20">
        <f>INDEX(raw_data!$A$3:$CR$332,MATCH(data!$B65,raw_data!$F$3:$F$332,0), MATCH(data!V$3,raw_data!$A$3:$CR$3,0))</f>
        <v>0</v>
      </c>
      <c r="W65" s="20">
        <v>0</v>
      </c>
      <c r="X65" s="20">
        <f>INDEX(raw_data!$A$3:$CR$332,MATCH(data!$B65,raw_data!$F$3:$F$332,0), MATCH(data!X$3,raw_data!$A$3:$CR$3,0))</f>
        <v>0</v>
      </c>
      <c r="Y65" s="20">
        <f>INDEX(raw_data!$A$3:$CR$332,MATCH(data!$B65,raw_data!$F$3:$F$332,0), MATCH(data!Y$3,raw_data!$A$3:$CR$3,0))</f>
        <v>0</v>
      </c>
      <c r="Z65" s="20">
        <f>INDEX(raw_data!$A$3:$CR$332,MATCH(data!$B65,raw_data!$F$3:$F$332,0), MATCH(data!Z$3,raw_data!$A$3:$CR$3,0))</f>
        <v>0</v>
      </c>
      <c r="AA65" s="20">
        <f>INDEX(raw_data!$A$3:$CR$332,MATCH(data!$B65,raw_data!$F$3:$F$332,0), MATCH(data!AA$3,raw_data!$A$3:$CR$3,0))</f>
        <v>0</v>
      </c>
      <c r="AB65" s="20">
        <f>INDEX(raw_data!$A$3:$CR$332,MATCH(data!$B65,raw_data!$F$3:$F$332,0), MATCH(data!AB$3,raw_data!$A$3:$CR$3,0))</f>
        <v>0</v>
      </c>
      <c r="AC65" s="20">
        <f>INDEX(raw_data!$A$3:$CR$332,MATCH(data!$B65,raw_data!$F$3:$F$332,0), MATCH(data!AC$3,raw_data!$A$3:$CR$3,0))</f>
        <v>0</v>
      </c>
      <c r="AD65" s="20">
        <f>INDEX(raw_data!$A$3:$CR$332,MATCH(data!$B65,raw_data!$F$3:$F$332,0), MATCH(data!AD$3,raw_data!$A$3:$CR$3,0))</f>
        <v>0</v>
      </c>
      <c r="AE65" s="20">
        <f>INDEX(raw_data!$A$3:$CR$332,MATCH(data!$B65,raw_data!$F$3:$F$332,0), MATCH(data!AE$3,raw_data!$A$3:$CR$3,0))</f>
        <v>0</v>
      </c>
      <c r="AF65" s="20">
        <f>INDEX(raw_data!$A$3:$CR$332,MATCH(data!$B65,raw_data!$F$3:$F$332,0), MATCH(data!AF$3,raw_data!$A$3:$CR$3,0))</f>
        <v>0</v>
      </c>
      <c r="AG65" s="20" t="str">
        <f>INDEX(raw_data!$A$3:$CR$332,MATCH(data!$B65,raw_data!$F$3:$F$332,0), MATCH(data!AG$3,raw_data!$A$3:$CR$3,0))</f>
        <v>Price (2016); J Acquir Immune Defic Syndr</v>
      </c>
      <c r="AH65" s="20" t="str">
        <f>INDEX(raw_data!$A$3:$CR$332,MATCH(data!$B65,raw_data!$F$3:$F$332,0), MATCH(data!AH$3,raw_data!$A$3:$CR$3,0))</f>
        <v>Antiretroviral pre-exposure prophylaxis (PrEP) administered to pregnant and breastfeeding women</v>
      </c>
      <c r="AI65" s="61">
        <f t="shared" si="2"/>
        <v>1056.7852941176468</v>
      </c>
    </row>
    <row r="66" spans="1:35" hidden="1">
      <c r="A66" s="20" t="str">
        <f>INDEX(raw_data!$A$3:$CR$332,MATCH(data!$B66,raw_data!$F$3:$F$332,0), MATCH(data!A$3,raw_data!$A$3:$CR$3,0))</f>
        <v>HIV &amp; STIs</v>
      </c>
      <c r="B66" s="22" t="s">
        <v>641</v>
      </c>
      <c r="C66" s="20" t="str">
        <f>INDEX(raw_data!$A$3:$CR$332,MATCH(data!$B66,raw_data!$F$3:$F$332,0), MATCH(data!C$3,raw_data!$A$3:$CR$3,0))</f>
        <v>ART for men</v>
      </c>
      <c r="D66" s="20" t="str">
        <f>INDEX(raw_data!$A$3:$CR$332,MATCH(data!$B66,raw_data!$F$3:$F$332,0), MATCH(data!D$3,raw_data!$A$3:$CR$3,0))</f>
        <v>1 year</v>
      </c>
      <c r="E66" s="61">
        <f>INDEX(raw_data!$A$3:$CR$332,MATCH(data!$B66,raw_data!$F$3:$F$332,0), MATCH(data!E$3,raw_data!$A$3:$CR$3,0))</f>
        <v>0.58622679981792303</v>
      </c>
      <c r="F66" s="61">
        <f>INDEX(raw_data!$A$3:$CR$332,MATCH(data!$B66,raw_data!$F$3:$F$332,0), MATCH(data!F$3,raw_data!$A$3:$CR$3,0))</f>
        <v>211.02489859731463</v>
      </c>
      <c r="G66" s="61">
        <f t="shared" si="1"/>
        <v>-0.78406474951528893</v>
      </c>
      <c r="H66" s="87">
        <f>INDEX(raw_data!$A$3:$CR$332,MATCH(data!$B66,raw_data!$F$3:$F$332,0), MATCH(data!H$3,raw_data!$A$3:$CR$3,0))</f>
        <v>81</v>
      </c>
      <c r="I66" s="87">
        <f>INDEX(raw_data!$A$3:$CR$332,MATCH(data!$B66,raw_data!$F$3:$F$332,0), MATCH(data!I$3,raw_data!$A$3:$CR$3,0))</f>
        <v>470346.58552000002</v>
      </c>
      <c r="J66" s="87">
        <f>INDEX(raw_data!$A$3:$CR$332,MATCH(data!$B66,raw_data!$F$3:$F$332,0), MATCH(data!J$3,raw_data!$A$3:$CR$3,0))</f>
        <v>580674.79693827161</v>
      </c>
      <c r="K66" s="61">
        <f>INDEX(raw_data!$A$3:$CR$332,MATCH(data!$B66,raw_data!$F$3:$F$332,0), MATCH(data!K$3,raw_data!$A$3:$CR$3,0))</f>
        <v>152.74284914250163</v>
      </c>
      <c r="L66" s="20">
        <f>INDEX(raw_data!$A$3:$CR$332,MATCH(data!$B66,raw_data!$F$3:$F$332,0), MATCH(data!L$3,raw_data!$A$3:$CR$3,0))</f>
        <v>6</v>
      </c>
      <c r="M66" s="20">
        <f>INDEX(raw_data!$A$3:$CR$332,MATCH(data!$B66,raw_data!$F$3:$F$332,0), MATCH(data!M$3,raw_data!$A$3:$CR$3,0))</f>
        <v>6</v>
      </c>
      <c r="N66" s="20">
        <f>INDEX(raw_data!$A$3:$CR$332,MATCH(data!$B66,raw_data!$F$3:$F$332,0), MATCH(data!N$3,raw_data!$A$3:$CR$3,0))</f>
        <v>0</v>
      </c>
      <c r="O66" s="20">
        <f>INDEX(raw_data!$A$3:$CR$332,MATCH(data!$B66,raw_data!$F$3:$F$332,0), MATCH(data!O$3,raw_data!$A$3:$CR$3,0))</f>
        <v>4</v>
      </c>
      <c r="P66" s="20">
        <f>INDEX(raw_data!$A$3:$CR$332,MATCH(data!$B66,raw_data!$F$3:$F$332,0), MATCH(data!P$3,raw_data!$A$3:$CR$3,0))</f>
        <v>4</v>
      </c>
      <c r="Q66" s="20">
        <f>INDEX(raw_data!$A$3:$CR$332,MATCH(data!$B66,raw_data!$F$3:$F$332,0), MATCH(data!Q$3,raw_data!$A$3:$CR$3,0))</f>
        <v>0.44999999999999996</v>
      </c>
      <c r="R66" s="20">
        <f>INDEX(raw_data!$A$3:$CR$332,MATCH(data!$B66,raw_data!$F$3:$F$332,0), MATCH(data!R$3,raw_data!$A$3:$CR$3,0))</f>
        <v>1</v>
      </c>
      <c r="S66" s="20">
        <f>INDEX(raw_data!$A$3:$CR$332,MATCH(data!$B66,raw_data!$F$3:$F$332,0), MATCH(data!S$3,raw_data!$A$3:$CR$3,0))</f>
        <v>1</v>
      </c>
      <c r="T66" s="20">
        <f>INDEX(raw_data!$A$3:$CR$332,MATCH(data!$B66,raw_data!$F$3:$F$332,0), MATCH(data!T$3,raw_data!$A$3:$CR$3,0))</f>
        <v>0</v>
      </c>
      <c r="U66" s="20">
        <f>INDEX(raw_data!$A$3:$CR$332,MATCH(data!$B66,raw_data!$F$3:$F$332,0), MATCH(data!U$3,raw_data!$A$3:$CR$3,0))</f>
        <v>0</v>
      </c>
      <c r="V66" s="20">
        <f>INDEX(raw_data!$A$3:$CR$332,MATCH(data!$B66,raw_data!$F$3:$F$332,0), MATCH(data!V$3,raw_data!$A$3:$CR$3,0))</f>
        <v>0</v>
      </c>
      <c r="W66" s="20">
        <v>0</v>
      </c>
      <c r="X66" s="20">
        <f>INDEX(raw_data!$A$3:$CR$332,MATCH(data!$B66,raw_data!$F$3:$F$332,0), MATCH(data!X$3,raw_data!$A$3:$CR$3,0))</f>
        <v>0</v>
      </c>
      <c r="Y66" s="20">
        <f>INDEX(raw_data!$A$3:$CR$332,MATCH(data!$B66,raw_data!$F$3:$F$332,0), MATCH(data!Y$3,raw_data!$A$3:$CR$3,0))</f>
        <v>0</v>
      </c>
      <c r="Z66" s="20">
        <f>INDEX(raw_data!$A$3:$CR$332,MATCH(data!$B66,raw_data!$F$3:$F$332,0), MATCH(data!Z$3,raw_data!$A$3:$CR$3,0))</f>
        <v>0</v>
      </c>
      <c r="AA66" s="20">
        <f>INDEX(raw_data!$A$3:$CR$332,MATCH(data!$B66,raw_data!$F$3:$F$332,0), MATCH(data!AA$3,raw_data!$A$3:$CR$3,0))</f>
        <v>0</v>
      </c>
      <c r="AB66" s="20">
        <f>INDEX(raw_data!$A$3:$CR$332,MATCH(data!$B66,raw_data!$F$3:$F$332,0), MATCH(data!AB$3,raw_data!$A$3:$CR$3,0))</f>
        <v>0</v>
      </c>
      <c r="AC66" s="20">
        <f>INDEX(raw_data!$A$3:$CR$332,MATCH(data!$B66,raw_data!$F$3:$F$332,0), MATCH(data!AC$3,raw_data!$A$3:$CR$3,0))</f>
        <v>0</v>
      </c>
      <c r="AD66" s="20">
        <f>INDEX(raw_data!$A$3:$CR$332,MATCH(data!$B66,raw_data!$F$3:$F$332,0), MATCH(data!AD$3,raw_data!$A$3:$CR$3,0))</f>
        <v>0</v>
      </c>
      <c r="AE66" s="20">
        <f>INDEX(raw_data!$A$3:$CR$332,MATCH(data!$B66,raw_data!$F$3:$F$332,0), MATCH(data!AE$3,raw_data!$A$3:$CR$3,0))</f>
        <v>0</v>
      </c>
      <c r="AF66" s="20">
        <f>INDEX(raw_data!$A$3:$CR$332,MATCH(data!$B66,raw_data!$F$3:$F$332,0), MATCH(data!AF$3,raw_data!$A$3:$CR$3,0))</f>
        <v>0</v>
      </c>
      <c r="AG66" s="20" t="str">
        <f>INDEX(raw_data!$A$3:$CR$332,MATCH(data!$B66,raw_data!$F$3:$F$332,0), MATCH(data!AG$3,raw_data!$A$3:$CR$3,0))</f>
        <v>Alistar et al. (2014)</v>
      </c>
      <c r="AH66" s="20" t="str">
        <f>INDEX(raw_data!$A$3:$CR$332,MATCH(data!$B66,raw_data!$F$3:$F$332,0), MATCH(data!AH$3,raw_data!$A$3:$CR$3,0))</f>
        <v>Universal ART (all identified HIV-infected individuals)</v>
      </c>
      <c r="AI66" s="61">
        <f t="shared" si="2"/>
        <v>359.97142857142859</v>
      </c>
    </row>
    <row r="67" spans="1:35" hidden="1">
      <c r="A67" s="20" t="str">
        <f>INDEX(raw_data!$A$3:$CR$332,MATCH(data!$B67,raw_data!$F$3:$F$332,0), MATCH(data!A$3,raw_data!$A$3:$CR$3,0))</f>
        <v>HIV &amp; STIs</v>
      </c>
      <c r="B67" s="22" t="s">
        <v>644</v>
      </c>
      <c r="C67" s="20" t="str">
        <f>INDEX(raw_data!$A$3:$CR$332,MATCH(data!$B67,raw_data!$F$3:$F$332,0), MATCH(data!C$3,raw_data!$A$3:$CR$3,0))</f>
        <v>ART for women</v>
      </c>
      <c r="D67" s="20" t="str">
        <f>INDEX(raw_data!$A$3:$CR$332,MATCH(data!$B67,raw_data!$F$3:$F$332,0), MATCH(data!D$3,raw_data!$A$3:$CR$3,0))</f>
        <v>1 year</v>
      </c>
      <c r="E67" s="61">
        <f>INDEX(raw_data!$A$3:$CR$332,MATCH(data!$B67,raw_data!$F$3:$F$332,0), MATCH(data!E$3,raw_data!$A$3:$CR$3,0))</f>
        <v>0.58622679981792303</v>
      </c>
      <c r="F67" s="61">
        <f>INDEX(raw_data!$A$3:$CR$332,MATCH(data!$B67,raw_data!$F$3:$F$332,0), MATCH(data!F$3,raw_data!$A$3:$CR$3,0))</f>
        <v>211.02489859731463</v>
      </c>
      <c r="G67" s="61">
        <f t="shared" si="1"/>
        <v>-0.78406474951528893</v>
      </c>
      <c r="H67" s="87">
        <f>INDEX(raw_data!$A$3:$CR$332,MATCH(data!$B67,raw_data!$F$3:$F$332,0), MATCH(data!H$3,raw_data!$A$3:$CR$3,0))</f>
        <v>85</v>
      </c>
      <c r="I67" s="87">
        <f>INDEX(raw_data!$A$3:$CR$332,MATCH(data!$B67,raw_data!$F$3:$F$332,0), MATCH(data!I$3,raw_data!$A$3:$CR$3,0))</f>
        <v>711899.29636000004</v>
      </c>
      <c r="J67" s="87">
        <f>INDEX(raw_data!$A$3:$CR$332,MATCH(data!$B67,raw_data!$F$3:$F$332,0), MATCH(data!J$3,raw_data!$A$3:$CR$3,0))</f>
        <v>837528.58395294123</v>
      </c>
      <c r="K67" s="61">
        <f>INDEX(raw_data!$A$3:$CR$332,MATCH(data!$B67,raw_data!$F$3:$F$332,0), MATCH(data!K$3,raw_data!$A$3:$CR$3,0))</f>
        <v>152.74284914250163</v>
      </c>
      <c r="L67" s="20">
        <f>INDEX(raw_data!$A$3:$CR$332,MATCH(data!$B67,raw_data!$F$3:$F$332,0), MATCH(data!L$3,raw_data!$A$3:$CR$3,0))</f>
        <v>6</v>
      </c>
      <c r="M67" s="20">
        <f>INDEX(raw_data!$A$3:$CR$332,MATCH(data!$B67,raw_data!$F$3:$F$332,0), MATCH(data!M$3,raw_data!$A$3:$CR$3,0))</f>
        <v>6</v>
      </c>
      <c r="N67" s="20">
        <f>INDEX(raw_data!$A$3:$CR$332,MATCH(data!$B67,raw_data!$F$3:$F$332,0), MATCH(data!N$3,raw_data!$A$3:$CR$3,0))</f>
        <v>0</v>
      </c>
      <c r="O67" s="20">
        <f>INDEX(raw_data!$A$3:$CR$332,MATCH(data!$B67,raw_data!$F$3:$F$332,0), MATCH(data!O$3,raw_data!$A$3:$CR$3,0))</f>
        <v>4</v>
      </c>
      <c r="P67" s="20">
        <f>INDEX(raw_data!$A$3:$CR$332,MATCH(data!$B67,raw_data!$F$3:$F$332,0), MATCH(data!P$3,raw_data!$A$3:$CR$3,0))</f>
        <v>4</v>
      </c>
      <c r="Q67" s="20">
        <f>INDEX(raw_data!$A$3:$CR$332,MATCH(data!$B67,raw_data!$F$3:$F$332,0), MATCH(data!Q$3,raw_data!$A$3:$CR$3,0))</f>
        <v>0.44999999999999996</v>
      </c>
      <c r="R67" s="20">
        <f>INDEX(raw_data!$A$3:$CR$332,MATCH(data!$B67,raw_data!$F$3:$F$332,0), MATCH(data!R$3,raw_data!$A$3:$CR$3,0))</f>
        <v>1</v>
      </c>
      <c r="S67" s="20">
        <f>INDEX(raw_data!$A$3:$CR$332,MATCH(data!$B67,raw_data!$F$3:$F$332,0), MATCH(data!S$3,raw_data!$A$3:$CR$3,0))</f>
        <v>1</v>
      </c>
      <c r="T67" s="20">
        <f>INDEX(raw_data!$A$3:$CR$332,MATCH(data!$B67,raw_data!$F$3:$F$332,0), MATCH(data!T$3,raw_data!$A$3:$CR$3,0))</f>
        <v>0</v>
      </c>
      <c r="U67" s="20">
        <f>INDEX(raw_data!$A$3:$CR$332,MATCH(data!$B67,raw_data!$F$3:$F$332,0), MATCH(data!U$3,raw_data!$A$3:$CR$3,0))</f>
        <v>0</v>
      </c>
      <c r="V67" s="20">
        <f>INDEX(raw_data!$A$3:$CR$332,MATCH(data!$B67,raw_data!$F$3:$F$332,0), MATCH(data!V$3,raw_data!$A$3:$CR$3,0))</f>
        <v>0</v>
      </c>
      <c r="W67" s="20">
        <v>0</v>
      </c>
      <c r="X67" s="20">
        <f>INDEX(raw_data!$A$3:$CR$332,MATCH(data!$B67,raw_data!$F$3:$F$332,0), MATCH(data!X$3,raw_data!$A$3:$CR$3,0))</f>
        <v>0</v>
      </c>
      <c r="Y67" s="20">
        <f>INDEX(raw_data!$A$3:$CR$332,MATCH(data!$B67,raw_data!$F$3:$F$332,0), MATCH(data!Y$3,raw_data!$A$3:$CR$3,0))</f>
        <v>0</v>
      </c>
      <c r="Z67" s="20">
        <f>INDEX(raw_data!$A$3:$CR$332,MATCH(data!$B67,raw_data!$F$3:$F$332,0), MATCH(data!Z$3,raw_data!$A$3:$CR$3,0))</f>
        <v>0</v>
      </c>
      <c r="AA67" s="20">
        <f>INDEX(raw_data!$A$3:$CR$332,MATCH(data!$B67,raw_data!$F$3:$F$332,0), MATCH(data!AA$3,raw_data!$A$3:$CR$3,0))</f>
        <v>0</v>
      </c>
      <c r="AB67" s="20">
        <f>INDEX(raw_data!$A$3:$CR$332,MATCH(data!$B67,raw_data!$F$3:$F$332,0), MATCH(data!AB$3,raw_data!$A$3:$CR$3,0))</f>
        <v>0</v>
      </c>
      <c r="AC67" s="20">
        <f>INDEX(raw_data!$A$3:$CR$332,MATCH(data!$B67,raw_data!$F$3:$F$332,0), MATCH(data!AC$3,raw_data!$A$3:$CR$3,0))</f>
        <v>0</v>
      </c>
      <c r="AD67" s="20">
        <f>INDEX(raw_data!$A$3:$CR$332,MATCH(data!$B67,raw_data!$F$3:$F$332,0), MATCH(data!AD$3,raw_data!$A$3:$CR$3,0))</f>
        <v>0</v>
      </c>
      <c r="AE67" s="20">
        <f>INDEX(raw_data!$A$3:$CR$332,MATCH(data!$B67,raw_data!$F$3:$F$332,0), MATCH(data!AE$3,raw_data!$A$3:$CR$3,0))</f>
        <v>0</v>
      </c>
      <c r="AF67" s="20">
        <f>INDEX(raw_data!$A$3:$CR$332,MATCH(data!$B67,raw_data!$F$3:$F$332,0), MATCH(data!AF$3,raw_data!$A$3:$CR$3,0))</f>
        <v>0</v>
      </c>
      <c r="AG67" s="20" t="str">
        <f>INDEX(raw_data!$A$3:$CR$332,MATCH(data!$B67,raw_data!$F$3:$F$332,0), MATCH(data!AG$3,raw_data!$A$3:$CR$3,0))</f>
        <v>Alistar et al. (2014)</v>
      </c>
      <c r="AH67" s="20" t="str">
        <f>INDEX(raw_data!$A$3:$CR$332,MATCH(data!$B67,raw_data!$F$3:$F$332,0), MATCH(data!AH$3,raw_data!$A$3:$CR$3,0))</f>
        <v>Universal ART (all identified HIV-infected individuals)</v>
      </c>
      <c r="AI67" s="61">
        <f t="shared" si="2"/>
        <v>359.97142857142859</v>
      </c>
    </row>
    <row r="68" spans="1:35" hidden="1">
      <c r="A68" s="20" t="str">
        <f>INDEX(raw_data!$A$3:$CR$332,MATCH(data!$B68,raw_data!$F$3:$F$332,0), MATCH(data!A$3,raw_data!$A$3:$CR$3,0))</f>
        <v>HIV &amp; STIs</v>
      </c>
      <c r="B68" s="22" t="s">
        <v>647</v>
      </c>
      <c r="C68" s="20" t="str">
        <f>INDEX(raw_data!$A$3:$CR$332,MATCH(data!$B68,raw_data!$F$3:$F$332,0), MATCH(data!C$3,raw_data!$A$3:$CR$3,0))</f>
        <v>Home-based highly active retroviral therapy (HAART)</v>
      </c>
      <c r="D68" s="20" t="str">
        <f>INDEX(raw_data!$A$3:$CR$332,MATCH(data!$B68,raw_data!$F$3:$F$332,0), MATCH(data!D$3,raw_data!$A$3:$CR$3,0))</f>
        <v>15 Years</v>
      </c>
      <c r="E68" s="61">
        <f>INDEX(raw_data!$A$3:$CR$332,MATCH(data!$B68,raw_data!$F$3:$F$332,0), MATCH(data!E$3,raw_data!$A$3:$CR$3,0))</f>
        <v>6.8609999999999998</v>
      </c>
      <c r="F68" s="61">
        <f>INDEX(raw_data!$A$3:$CR$332,MATCH(data!$B68,raw_data!$F$3:$F$332,0), MATCH(data!F$3,raw_data!$A$3:$CR$3,0))</f>
        <v>5541.1979699999993</v>
      </c>
      <c r="G68" s="61">
        <f t="shared" ref="G68:G128" si="5">E68-F68/154</f>
        <v>-29.120804999999994</v>
      </c>
      <c r="H68" s="87">
        <f>INDEX(raw_data!$A$3:$CR$332,MATCH(data!$B68,raw_data!$F$3:$F$332,0), MATCH(data!H$3,raw_data!$A$3:$CR$3,0))</f>
        <v>85</v>
      </c>
      <c r="I68" s="87">
        <f>INDEX(raw_data!$A$3:$CR$332,MATCH(data!$B68,raw_data!$F$3:$F$332,0), MATCH(data!I$3,raw_data!$A$3:$CR$3,0))</f>
        <v>1205472.8737575307</v>
      </c>
      <c r="J68" s="87">
        <f>INDEX(raw_data!$A$3:$CR$332,MATCH(data!$B68,raw_data!$F$3:$F$332,0), MATCH(data!J$3,raw_data!$A$3:$CR$3,0))</f>
        <v>1418203.3808912127</v>
      </c>
      <c r="K68" s="61">
        <f>INDEX(raw_data!$A$3:$CR$332,MATCH(data!$B68,raw_data!$F$3:$F$332,0), MATCH(data!K$3,raw_data!$A$3:$CR$3,0))</f>
        <v>647.58500000000004</v>
      </c>
      <c r="L68" s="20">
        <f>INDEX(raw_data!$A$3:$CR$332,MATCH(data!$B68,raw_data!$F$3:$F$332,0), MATCH(data!L$3,raw_data!$A$3:$CR$3,0))</f>
        <v>4.5</v>
      </c>
      <c r="M68" s="20">
        <f>INDEX(raw_data!$A$3:$CR$332,MATCH(data!$B68,raw_data!$F$3:$F$332,0), MATCH(data!M$3,raw_data!$A$3:$CR$3,0))</f>
        <v>7.5</v>
      </c>
      <c r="N68" s="20">
        <f>INDEX(raw_data!$A$3:$CR$332,MATCH(data!$B68,raw_data!$F$3:$F$332,0), MATCH(data!N$3,raw_data!$A$3:$CR$3,0))</f>
        <v>0</v>
      </c>
      <c r="O68" s="20">
        <f>INDEX(raw_data!$A$3:$CR$332,MATCH(data!$B68,raw_data!$F$3:$F$332,0), MATCH(data!O$3,raw_data!$A$3:$CR$3,0))</f>
        <v>0</v>
      </c>
      <c r="P68" s="20">
        <f>INDEX(raw_data!$A$3:$CR$332,MATCH(data!$B68,raw_data!$F$3:$F$332,0), MATCH(data!P$3,raw_data!$A$3:$CR$3,0))</f>
        <v>6</v>
      </c>
      <c r="Q68" s="20">
        <f>INDEX(raw_data!$A$3:$CR$332,MATCH(data!$B68,raw_data!$F$3:$F$332,0), MATCH(data!Q$3,raw_data!$A$3:$CR$3,0))</f>
        <v>0</v>
      </c>
      <c r="R68" s="20">
        <f>INDEX(raw_data!$A$3:$CR$332,MATCH(data!$B68,raw_data!$F$3:$F$332,0), MATCH(data!R$3,raw_data!$A$3:$CR$3,0))</f>
        <v>0.75</v>
      </c>
      <c r="S68" s="20">
        <f>INDEX(raw_data!$A$3:$CR$332,MATCH(data!$B68,raw_data!$F$3:$F$332,0), MATCH(data!S$3,raw_data!$A$3:$CR$3,0))</f>
        <v>0.75</v>
      </c>
      <c r="T68" s="20">
        <f>INDEX(raw_data!$A$3:$CR$332,MATCH(data!$B68,raw_data!$F$3:$F$332,0), MATCH(data!T$3,raw_data!$A$3:$CR$3,0))</f>
        <v>0</v>
      </c>
      <c r="U68" s="20">
        <f>INDEX(raw_data!$A$3:$CR$332,MATCH(data!$B68,raw_data!$F$3:$F$332,0), MATCH(data!U$3,raw_data!$A$3:$CR$3,0))</f>
        <v>0</v>
      </c>
      <c r="V68" s="20">
        <f>INDEX(raw_data!$A$3:$CR$332,MATCH(data!$B68,raw_data!$F$3:$F$332,0), MATCH(data!V$3,raw_data!$A$3:$CR$3,0))</f>
        <v>0</v>
      </c>
      <c r="W68" s="20">
        <v>0</v>
      </c>
      <c r="X68" s="20">
        <f>INDEX(raw_data!$A$3:$CR$332,MATCH(data!$B68,raw_data!$F$3:$F$332,0), MATCH(data!X$3,raw_data!$A$3:$CR$3,0))</f>
        <v>0</v>
      </c>
      <c r="Y68" s="20">
        <f>INDEX(raw_data!$A$3:$CR$332,MATCH(data!$B68,raw_data!$F$3:$F$332,0), MATCH(data!Y$3,raw_data!$A$3:$CR$3,0))</f>
        <v>0</v>
      </c>
      <c r="Z68" s="20">
        <f>INDEX(raw_data!$A$3:$CR$332,MATCH(data!$B68,raw_data!$F$3:$F$332,0), MATCH(data!Z$3,raw_data!$A$3:$CR$3,0))</f>
        <v>0</v>
      </c>
      <c r="AA68" s="20">
        <f>INDEX(raw_data!$A$3:$CR$332,MATCH(data!$B68,raw_data!$F$3:$F$332,0), MATCH(data!AA$3,raw_data!$A$3:$CR$3,0))</f>
        <v>0</v>
      </c>
      <c r="AB68" s="20">
        <f>INDEX(raw_data!$A$3:$CR$332,MATCH(data!$B68,raw_data!$F$3:$F$332,0), MATCH(data!AB$3,raw_data!$A$3:$CR$3,0))</f>
        <v>0</v>
      </c>
      <c r="AC68" s="20">
        <f>INDEX(raw_data!$A$3:$CR$332,MATCH(data!$B68,raw_data!$F$3:$F$332,0), MATCH(data!AC$3,raw_data!$A$3:$CR$3,0))</f>
        <v>0</v>
      </c>
      <c r="AD68" s="20">
        <f>INDEX(raw_data!$A$3:$CR$332,MATCH(data!$B68,raw_data!$F$3:$F$332,0), MATCH(data!AD$3,raw_data!$A$3:$CR$3,0))</f>
        <v>0</v>
      </c>
      <c r="AE68" s="20">
        <f>INDEX(raw_data!$A$3:$CR$332,MATCH(data!$B68,raw_data!$F$3:$F$332,0), MATCH(data!AE$3,raw_data!$A$3:$CR$3,0))</f>
        <v>0</v>
      </c>
      <c r="AF68" s="20">
        <f>INDEX(raw_data!$A$3:$CR$332,MATCH(data!$B68,raw_data!$F$3:$F$332,0), MATCH(data!AF$3,raw_data!$A$3:$CR$3,0))</f>
        <v>0</v>
      </c>
      <c r="AG68" s="20" t="str">
        <f>INDEX(raw_data!$A$3:$CR$332,MATCH(data!$B68,raw_data!$F$3:$F$332,0), MATCH(data!AG$3,raw_data!$A$3:$CR$3,0))</f>
        <v>Marseille (2009); Appl Health Econ Health Policy</v>
      </c>
      <c r="AH68" s="20" t="str">
        <f>INDEX(raw_data!$A$3:$CR$332,MATCH(data!$B68,raw_data!$F$3:$F$332,0), MATCH(data!AH$3,raw_data!$A$3:$CR$3,0))</f>
        <v>Home based highly active anti-retroviral therapy (HAART) added to a package of home based care (HBAC) and cotrimoxazole prophylaxis</v>
      </c>
      <c r="AI68" s="61">
        <f t="shared" ref="AI68:AI128" si="6">F68/E68</f>
        <v>807.63707477044159</v>
      </c>
    </row>
    <row r="69" spans="1:35" hidden="1">
      <c r="A69" s="20" t="str">
        <f>INDEX(raw_data!$A$3:$CR$332,MATCH(data!$B69,raw_data!$F$3:$F$332,0), MATCH(data!A$3,raw_data!$A$3:$CR$3,0))</f>
        <v>HIV &amp; STIs</v>
      </c>
      <c r="B69" s="22" t="s">
        <v>674</v>
      </c>
      <c r="C69" s="20" t="str">
        <f>INDEX(raw_data!$A$3:$CR$332,MATCH(data!$B69,raw_data!$F$3:$F$332,0), MATCH(data!C$3,raw_data!$A$3:$CR$3,0))</f>
        <v>Screen HIV+ cases for TB</v>
      </c>
      <c r="D69" s="20" t="str">
        <f>INDEX(raw_data!$A$3:$CR$332,MATCH(data!$B69,raw_data!$F$3:$F$332,0), MATCH(data!D$3,raw_data!$A$3:$CR$3,0))</f>
        <v>1 year</v>
      </c>
      <c r="E69" s="61">
        <f>INDEX(raw_data!$A$3:$CR$332,MATCH(data!$B69,raw_data!$F$3:$F$332,0), MATCH(data!E$3,raw_data!$A$3:$CR$3,0))</f>
        <v>1.0227290322580644</v>
      </c>
      <c r="F69" s="61">
        <f>INDEX(raw_data!$A$3:$CR$332,MATCH(data!$B69,raw_data!$F$3:$F$332,0), MATCH(data!F$3,raw_data!$A$3:$CR$3,0))</f>
        <v>114.84492999999999</v>
      </c>
      <c r="G69" s="61">
        <f t="shared" si="5"/>
        <v>0.27698273355676584</v>
      </c>
      <c r="H69" s="87">
        <f>INDEX(raw_data!$A$3:$CR$332,MATCH(data!$B69,raw_data!$F$3:$F$332,0), MATCH(data!H$3,raw_data!$A$3:$CR$3,0))</f>
        <v>60</v>
      </c>
      <c r="I69" s="87">
        <f>INDEX(raw_data!$A$3:$CR$332,MATCH(data!$B69,raw_data!$F$3:$F$332,0), MATCH(data!I$3,raw_data!$A$3:$CR$3,0))</f>
        <v>1005838.2</v>
      </c>
      <c r="J69" s="87">
        <f>INDEX(raw_data!$A$3:$CR$332,MATCH(data!$B69,raw_data!$F$3:$F$332,0), MATCH(data!J$3,raw_data!$A$3:$CR$3,0))</f>
        <v>1676397</v>
      </c>
      <c r="K69" s="61">
        <f>INDEX(raw_data!$A$3:$CR$332,MATCH(data!$B69,raw_data!$F$3:$F$332,0), MATCH(data!K$3,raw_data!$A$3:$CR$3,0))</f>
        <v>11.967214888552261</v>
      </c>
      <c r="L69" s="20">
        <f>INDEX(raw_data!$A$3:$CR$332,MATCH(data!$B69,raw_data!$F$3:$F$332,0), MATCH(data!L$3,raw_data!$A$3:$CR$3,0))</f>
        <v>4.5</v>
      </c>
      <c r="M69" s="20">
        <f>INDEX(raw_data!$A$3:$CR$332,MATCH(data!$B69,raw_data!$F$3:$F$332,0), MATCH(data!M$3,raw_data!$A$3:$CR$3,0))</f>
        <v>7.5</v>
      </c>
      <c r="N69" s="20">
        <f>INDEX(raw_data!$A$3:$CR$332,MATCH(data!$B69,raw_data!$F$3:$F$332,0), MATCH(data!N$3,raw_data!$A$3:$CR$3,0))</f>
        <v>0</v>
      </c>
      <c r="O69" s="20">
        <f>INDEX(raw_data!$A$3:$CR$332,MATCH(data!$B69,raw_data!$F$3:$F$332,0), MATCH(data!O$3,raw_data!$A$3:$CR$3,0))</f>
        <v>0</v>
      </c>
      <c r="P69" s="20">
        <f>INDEX(raw_data!$A$3:$CR$332,MATCH(data!$B69,raw_data!$F$3:$F$332,0), MATCH(data!P$3,raw_data!$A$3:$CR$3,0))</f>
        <v>6</v>
      </c>
      <c r="Q69" s="20">
        <f>INDEX(raw_data!$A$3:$CR$332,MATCH(data!$B69,raw_data!$F$3:$F$332,0), MATCH(data!Q$3,raw_data!$A$3:$CR$3,0))</f>
        <v>0</v>
      </c>
      <c r="R69" s="20">
        <f>INDEX(raw_data!$A$3:$CR$332,MATCH(data!$B69,raw_data!$F$3:$F$332,0), MATCH(data!R$3,raw_data!$A$3:$CR$3,0))</f>
        <v>0.75</v>
      </c>
      <c r="S69" s="20">
        <f>INDEX(raw_data!$A$3:$CR$332,MATCH(data!$B69,raw_data!$F$3:$F$332,0), MATCH(data!S$3,raw_data!$A$3:$CR$3,0))</f>
        <v>0.75</v>
      </c>
      <c r="T69" s="20">
        <f>INDEX(raw_data!$A$3:$CR$332,MATCH(data!$B69,raw_data!$F$3:$F$332,0), MATCH(data!T$3,raw_data!$A$3:$CR$3,0))</f>
        <v>0</v>
      </c>
      <c r="U69" s="20">
        <f>INDEX(raw_data!$A$3:$CR$332,MATCH(data!$B69,raw_data!$F$3:$F$332,0), MATCH(data!U$3,raw_data!$A$3:$CR$3,0))</f>
        <v>0</v>
      </c>
      <c r="V69" s="20">
        <f>INDEX(raw_data!$A$3:$CR$332,MATCH(data!$B69,raw_data!$F$3:$F$332,0), MATCH(data!V$3,raw_data!$A$3:$CR$3,0))</f>
        <v>0</v>
      </c>
      <c r="W69" s="20">
        <v>0</v>
      </c>
      <c r="X69" s="20">
        <f>INDEX(raw_data!$A$3:$CR$332,MATCH(data!$B69,raw_data!$F$3:$F$332,0), MATCH(data!X$3,raw_data!$A$3:$CR$3,0))</f>
        <v>0</v>
      </c>
      <c r="Y69" s="20">
        <f>INDEX(raw_data!$A$3:$CR$332,MATCH(data!$B69,raw_data!$F$3:$F$332,0), MATCH(data!Y$3,raw_data!$A$3:$CR$3,0))</f>
        <v>0</v>
      </c>
      <c r="Z69" s="20">
        <f>INDEX(raw_data!$A$3:$CR$332,MATCH(data!$B69,raw_data!$F$3:$F$332,0), MATCH(data!Z$3,raw_data!$A$3:$CR$3,0))</f>
        <v>0</v>
      </c>
      <c r="AA69" s="20">
        <f>INDEX(raw_data!$A$3:$CR$332,MATCH(data!$B69,raw_data!$F$3:$F$332,0), MATCH(data!AA$3,raw_data!$A$3:$CR$3,0))</f>
        <v>0</v>
      </c>
      <c r="AB69" s="20">
        <f>INDEX(raw_data!$A$3:$CR$332,MATCH(data!$B69,raw_data!$F$3:$F$332,0), MATCH(data!AB$3,raw_data!$A$3:$CR$3,0))</f>
        <v>0</v>
      </c>
      <c r="AC69" s="20">
        <f>INDEX(raw_data!$A$3:$CR$332,MATCH(data!$B69,raw_data!$F$3:$F$332,0), MATCH(data!AC$3,raw_data!$A$3:$CR$3,0))</f>
        <v>0</v>
      </c>
      <c r="AD69" s="20">
        <f>INDEX(raw_data!$A$3:$CR$332,MATCH(data!$B69,raw_data!$F$3:$F$332,0), MATCH(data!AD$3,raw_data!$A$3:$CR$3,0))</f>
        <v>0</v>
      </c>
      <c r="AE69" s="20">
        <f>INDEX(raw_data!$A$3:$CR$332,MATCH(data!$B69,raw_data!$F$3:$F$332,0), MATCH(data!AE$3,raw_data!$A$3:$CR$3,0))</f>
        <v>0</v>
      </c>
      <c r="AF69" s="20">
        <f>INDEX(raw_data!$A$3:$CR$332,MATCH(data!$B69,raw_data!$F$3:$F$332,0), MATCH(data!AF$3,raw_data!$A$3:$CR$3,0))</f>
        <v>0</v>
      </c>
      <c r="AG69" s="20" t="str">
        <f>INDEX(raw_data!$A$3:$CR$332,MATCH(data!$B69,raw_data!$F$3:$F$332,0), MATCH(data!AG$3,raw_data!$A$3:$CR$3,0))</f>
        <v>Shah (2014); AIDS</v>
      </c>
      <c r="AH69" s="20" t="str">
        <f>INDEX(raw_data!$A$3:$CR$332,MATCH(data!$B69,raw_data!$F$3:$F$332,0), MATCH(data!AH$3,raw_data!$A$3:$CR$3,0))</f>
        <v>Xpert combined with LF-LAM for HIV-infected individuals with signs/symptoms of TB in Uganda</v>
      </c>
      <c r="AI69" s="61">
        <f t="shared" si="6"/>
        <v>112.29262725282767</v>
      </c>
    </row>
    <row r="70" spans="1:35" hidden="1">
      <c r="A70" s="20" t="str">
        <f>INDEX(raw_data!$A$3:$CR$332,MATCH(data!$B70,raw_data!$F$3:$F$332,0), MATCH(data!A$3,raw_data!$A$3:$CR$3,0))</f>
        <v>Nutrition</v>
      </c>
      <c r="B70" s="22" t="s">
        <v>692</v>
      </c>
      <c r="C70" s="20" t="str">
        <f>INDEX(raw_data!$A$3:$CR$332,MATCH(data!$B70,raw_data!$F$3:$F$332,0), MATCH(data!C$3,raw_data!$A$3:$CR$3,0))</f>
        <v>Calcium Supplementation</v>
      </c>
      <c r="D70" s="20" t="str">
        <f>INDEX(raw_data!$A$3:$CR$332,MATCH(data!$B70,raw_data!$F$3:$F$332,0), MATCH(data!D$3,raw_data!$A$3:$CR$3,0))</f>
        <v>1 year</v>
      </c>
      <c r="E70" s="61">
        <f>INDEX(raw_data!$A$3:$CR$332,MATCH(data!$B70,raw_data!$F$3:$F$332,0), MATCH(data!E$3,raw_data!$A$3:$CR$3,0))</f>
        <v>0.4</v>
      </c>
      <c r="F70" s="61">
        <f>INDEX(raw_data!$A$3:$CR$332,MATCH(data!$B70,raw_data!$F$3:$F$332,0), MATCH(data!F$3,raw_data!$A$3:$CR$3,0))</f>
        <v>581.19600000000003</v>
      </c>
      <c r="G70" s="61">
        <f t="shared" si="5"/>
        <v>-3.3740000000000001</v>
      </c>
      <c r="H70" s="87">
        <f>INDEX(raw_data!$A$3:$CR$332,MATCH(data!$B70,raw_data!$F$3:$F$332,0), MATCH(data!H$3,raw_data!$A$3:$CR$3,0))</f>
        <v>20</v>
      </c>
      <c r="I70" s="87">
        <f>INDEX(raw_data!$A$3:$CR$332,MATCH(data!$B70,raw_data!$F$3:$F$332,0), MATCH(data!I$3,raw_data!$A$3:$CR$3,0))</f>
        <v>514746.08584999997</v>
      </c>
      <c r="J70" s="87">
        <f>INDEX(raw_data!$A$3:$CR$332,MATCH(data!$B70,raw_data!$F$3:$F$332,0), MATCH(data!J$3,raw_data!$A$3:$CR$3,0))</f>
        <v>2573730.4292499996</v>
      </c>
      <c r="K70" s="61">
        <f>INDEX(raw_data!$A$3:$CR$332,MATCH(data!$B70,raw_data!$F$3:$F$332,0), MATCH(data!K$3,raw_data!$A$3:$CR$3,0))</f>
        <v>10.770493399697035</v>
      </c>
      <c r="L70" s="20">
        <f>INDEX(raw_data!$A$3:$CR$332,MATCH(data!$B70,raw_data!$F$3:$F$332,0), MATCH(data!L$3,raw_data!$A$3:$CR$3,0))</f>
        <v>3.5</v>
      </c>
      <c r="M70" s="20">
        <f>INDEX(raw_data!$A$3:$CR$332,MATCH(data!$B70,raw_data!$F$3:$F$332,0), MATCH(data!M$3,raw_data!$A$3:$CR$3,0))</f>
        <v>6</v>
      </c>
      <c r="N70" s="20">
        <f>INDEX(raw_data!$A$3:$CR$332,MATCH(data!$B70,raw_data!$F$3:$F$332,0), MATCH(data!N$3,raw_data!$A$3:$CR$3,0))</f>
        <v>0</v>
      </c>
      <c r="O70" s="20">
        <f>INDEX(raw_data!$A$3:$CR$332,MATCH(data!$B70,raw_data!$F$3:$F$332,0), MATCH(data!O$3,raw_data!$A$3:$CR$3,0))</f>
        <v>1</v>
      </c>
      <c r="P70" s="20">
        <f>INDEX(raw_data!$A$3:$CR$332,MATCH(data!$B70,raw_data!$F$3:$F$332,0), MATCH(data!P$3,raw_data!$A$3:$CR$3,0))</f>
        <v>4</v>
      </c>
      <c r="Q70" s="20">
        <f>INDEX(raw_data!$A$3:$CR$332,MATCH(data!$B70,raw_data!$F$3:$F$332,0), MATCH(data!Q$3,raw_data!$A$3:$CR$3,0))</f>
        <v>0</v>
      </c>
      <c r="R70" s="20">
        <f>INDEX(raw_data!$A$3:$CR$332,MATCH(data!$B70,raw_data!$F$3:$F$332,0), MATCH(data!R$3,raw_data!$A$3:$CR$3,0))</f>
        <v>0</v>
      </c>
      <c r="S70" s="20">
        <f>INDEX(raw_data!$A$3:$CR$332,MATCH(data!$B70,raw_data!$F$3:$F$332,0), MATCH(data!S$3,raw_data!$A$3:$CR$3,0))</f>
        <v>0</v>
      </c>
      <c r="T70" s="20">
        <f>INDEX(raw_data!$A$3:$CR$332,MATCH(data!$B70,raw_data!$F$3:$F$332,0), MATCH(data!T$3,raw_data!$A$3:$CR$3,0))</f>
        <v>0</v>
      </c>
      <c r="U70" s="20">
        <f>INDEX(raw_data!$A$3:$CR$332,MATCH(data!$B70,raw_data!$F$3:$F$332,0), MATCH(data!U$3,raw_data!$A$3:$CR$3,0))</f>
        <v>0</v>
      </c>
      <c r="V70" s="20">
        <f>INDEX(raw_data!$A$3:$CR$332,MATCH(data!$B70,raw_data!$F$3:$F$332,0), MATCH(data!V$3,raw_data!$A$3:$CR$3,0))</f>
        <v>0</v>
      </c>
      <c r="W70" s="20">
        <v>0</v>
      </c>
      <c r="X70" s="20">
        <f>INDEX(raw_data!$A$3:$CR$332,MATCH(data!$B70,raw_data!$F$3:$F$332,0), MATCH(data!X$3,raw_data!$A$3:$CR$3,0))</f>
        <v>0</v>
      </c>
      <c r="Y70" s="20">
        <f>INDEX(raw_data!$A$3:$CR$332,MATCH(data!$B70,raw_data!$F$3:$F$332,0), MATCH(data!Y$3,raw_data!$A$3:$CR$3,0))</f>
        <v>0</v>
      </c>
      <c r="Z70" s="20">
        <f>INDEX(raw_data!$A$3:$CR$332,MATCH(data!$B70,raw_data!$F$3:$F$332,0), MATCH(data!Z$3,raw_data!$A$3:$CR$3,0))</f>
        <v>0</v>
      </c>
      <c r="AA70" s="20">
        <f>INDEX(raw_data!$A$3:$CR$332,MATCH(data!$B70,raw_data!$F$3:$F$332,0), MATCH(data!AA$3,raw_data!$A$3:$CR$3,0))</f>
        <v>0</v>
      </c>
      <c r="AB70" s="20">
        <f>INDEX(raw_data!$A$3:$CR$332,MATCH(data!$B70,raw_data!$F$3:$F$332,0), MATCH(data!AB$3,raw_data!$A$3:$CR$3,0))</f>
        <v>0</v>
      </c>
      <c r="AC70" s="20">
        <f>INDEX(raw_data!$A$3:$CR$332,MATCH(data!$B70,raw_data!$F$3:$F$332,0), MATCH(data!AC$3,raw_data!$A$3:$CR$3,0))</f>
        <v>0</v>
      </c>
      <c r="AD70" s="20">
        <f>INDEX(raw_data!$A$3:$CR$332,MATCH(data!$B70,raw_data!$F$3:$F$332,0), MATCH(data!AD$3,raw_data!$A$3:$CR$3,0))</f>
        <v>0</v>
      </c>
      <c r="AE70" s="20">
        <f>INDEX(raw_data!$A$3:$CR$332,MATCH(data!$B70,raw_data!$F$3:$F$332,0), MATCH(data!AE$3,raw_data!$A$3:$CR$3,0))</f>
        <v>0</v>
      </c>
      <c r="AF70" s="20">
        <f>INDEX(raw_data!$A$3:$CR$332,MATCH(data!$B70,raw_data!$F$3:$F$332,0), MATCH(data!AF$3,raw_data!$A$3:$CR$3,0))</f>
        <v>0</v>
      </c>
      <c r="AG70" s="20" t="str">
        <f>INDEX(raw_data!$A$3:$CR$332,MATCH(data!$B70,raw_data!$F$3:$F$332,0), MATCH(data!AG$3,raw_data!$A$3:$CR$3,0))</f>
        <v>Robberstad (2007); Cost Eff Resour Alloc</v>
      </c>
      <c r="AH70" s="20" t="str">
        <f>INDEX(raw_data!$A$3:$CR$332,MATCH(data!$B70,raw_data!$F$3:$F$332,0), MATCH(data!AH$3,raw_data!$A$3:$CR$3,0))</f>
        <v>Calcium antagonist (Cab)</v>
      </c>
      <c r="AI70" s="61">
        <f t="shared" si="6"/>
        <v>1452.99</v>
      </c>
    </row>
    <row r="71" spans="1:35" hidden="1">
      <c r="A71" s="20" t="str">
        <f>INDEX(raw_data!$A$3:$CR$332,MATCH(data!$B71,raw_data!$F$3:$F$332,0), MATCH(data!A$3,raw_data!$A$3:$CR$3,0))</f>
        <v>Nutrition</v>
      </c>
      <c r="B71" s="22" t="s">
        <v>718</v>
      </c>
      <c r="C71" s="20" t="str">
        <f>INDEX(raw_data!$A$3:$CR$332,MATCH(data!$B71,raw_data!$F$3:$F$332,0), MATCH(data!C$3,raw_data!$A$3:$CR$3,0))</f>
        <v>Community-based management of moderate acute malnutrition (children)</v>
      </c>
      <c r="D71" s="20" t="str">
        <f>INDEX(raw_data!$A$3:$CR$332,MATCH(data!$B71,raw_data!$F$3:$F$332,0), MATCH(data!D$3,raw_data!$A$3:$CR$3,0))</f>
        <v>1 year</v>
      </c>
      <c r="E71" s="61">
        <f>INDEX(raw_data!$A$3:$CR$332,MATCH(data!$B71,raw_data!$F$3:$F$332,0), MATCH(data!E$3,raw_data!$A$3:$CR$3,0))</f>
        <v>3.9</v>
      </c>
      <c r="F71" s="61">
        <f>INDEX(raw_data!$A$3:$CR$332,MATCH(data!$B71,raw_data!$F$3:$F$332,0), MATCH(data!F$3,raw_data!$A$3:$CR$3,0))</f>
        <v>208.77155999999999</v>
      </c>
      <c r="G71" s="61">
        <f t="shared" si="5"/>
        <v>2.5443405194805195</v>
      </c>
      <c r="H71" s="87">
        <f>INDEX(raw_data!$A$3:$CR$332,MATCH(data!$B71,raw_data!$F$3:$F$332,0), MATCH(data!H$3,raw_data!$A$3:$CR$3,0))</f>
        <v>35</v>
      </c>
      <c r="I71" s="87">
        <f>INDEX(raw_data!$A$3:$CR$332,MATCH(data!$B71,raw_data!$F$3:$F$332,0), MATCH(data!I$3,raw_data!$A$3:$CR$3,0))</f>
        <v>531881.39812000003</v>
      </c>
      <c r="J71" s="87">
        <f>INDEX(raw_data!$A$3:$CR$332,MATCH(data!$B71,raw_data!$F$3:$F$332,0), MATCH(data!J$3,raw_data!$A$3:$CR$3,0))</f>
        <v>1519661.1374857144</v>
      </c>
      <c r="K71" s="61">
        <f>INDEX(raw_data!$A$3:$CR$332,MATCH(data!$B71,raw_data!$F$3:$F$332,0), MATCH(data!K$3,raw_data!$A$3:$CR$3,0))</f>
        <v>43.969043402402072</v>
      </c>
      <c r="L71" s="20">
        <f>INDEX(raw_data!$A$3:$CR$332,MATCH(data!$B71,raw_data!$F$3:$F$332,0), MATCH(data!L$3,raw_data!$A$3:$CR$3,0))</f>
        <v>0</v>
      </c>
      <c r="M71" s="20">
        <f>INDEX(raw_data!$A$3:$CR$332,MATCH(data!$B71,raw_data!$F$3:$F$332,0), MATCH(data!M$3,raw_data!$A$3:$CR$3,0))</f>
        <v>0</v>
      </c>
      <c r="N71" s="20">
        <f>INDEX(raw_data!$A$3:$CR$332,MATCH(data!$B71,raw_data!$F$3:$F$332,0), MATCH(data!N$3,raw_data!$A$3:$CR$3,0))</f>
        <v>0</v>
      </c>
      <c r="O71" s="20">
        <f>INDEX(raw_data!$A$3:$CR$332,MATCH(data!$B71,raw_data!$F$3:$F$332,0), MATCH(data!O$3,raw_data!$A$3:$CR$3,0))</f>
        <v>0</v>
      </c>
      <c r="P71" s="20">
        <f>INDEX(raw_data!$A$3:$CR$332,MATCH(data!$B71,raw_data!$F$3:$F$332,0), MATCH(data!P$3,raw_data!$A$3:$CR$3,0))</f>
        <v>0</v>
      </c>
      <c r="Q71" s="20">
        <f>INDEX(raw_data!$A$3:$CR$332,MATCH(data!$B71,raw_data!$F$3:$F$332,0), MATCH(data!Q$3,raw_data!$A$3:$CR$3,0))</f>
        <v>1</v>
      </c>
      <c r="R71" s="20">
        <f>INDEX(raw_data!$A$3:$CR$332,MATCH(data!$B71,raw_data!$F$3:$F$332,0), MATCH(data!R$3,raw_data!$A$3:$CR$3,0))</f>
        <v>0</v>
      </c>
      <c r="S71" s="20">
        <f>INDEX(raw_data!$A$3:$CR$332,MATCH(data!$B71,raw_data!$F$3:$F$332,0), MATCH(data!S$3,raw_data!$A$3:$CR$3,0))</f>
        <v>0</v>
      </c>
      <c r="T71" s="20">
        <f>INDEX(raw_data!$A$3:$CR$332,MATCH(data!$B71,raw_data!$F$3:$F$332,0), MATCH(data!T$3,raw_data!$A$3:$CR$3,0))</f>
        <v>0</v>
      </c>
      <c r="U71" s="20">
        <f>INDEX(raw_data!$A$3:$CR$332,MATCH(data!$B71,raw_data!$F$3:$F$332,0), MATCH(data!U$3,raw_data!$A$3:$CR$3,0))</f>
        <v>0</v>
      </c>
      <c r="V71" s="20">
        <f>INDEX(raw_data!$A$3:$CR$332,MATCH(data!$B71,raw_data!$F$3:$F$332,0), MATCH(data!V$3,raw_data!$A$3:$CR$3,0))</f>
        <v>0</v>
      </c>
      <c r="W71" s="20">
        <v>0</v>
      </c>
      <c r="X71" s="20">
        <f>INDEX(raw_data!$A$3:$CR$332,MATCH(data!$B71,raw_data!$F$3:$F$332,0), MATCH(data!X$3,raw_data!$A$3:$CR$3,0))</f>
        <v>0</v>
      </c>
      <c r="Y71" s="20">
        <f>INDEX(raw_data!$A$3:$CR$332,MATCH(data!$B71,raw_data!$F$3:$F$332,0), MATCH(data!Y$3,raw_data!$A$3:$CR$3,0))</f>
        <v>0</v>
      </c>
      <c r="Z71" s="20">
        <f>INDEX(raw_data!$A$3:$CR$332,MATCH(data!$B71,raw_data!$F$3:$F$332,0), MATCH(data!Z$3,raw_data!$A$3:$CR$3,0))</f>
        <v>0</v>
      </c>
      <c r="AA71" s="20">
        <f>INDEX(raw_data!$A$3:$CR$332,MATCH(data!$B71,raw_data!$F$3:$F$332,0), MATCH(data!AA$3,raw_data!$A$3:$CR$3,0))</f>
        <v>0</v>
      </c>
      <c r="AB71" s="20">
        <f>INDEX(raw_data!$A$3:$CR$332,MATCH(data!$B71,raw_data!$F$3:$F$332,0), MATCH(data!AB$3,raw_data!$A$3:$CR$3,0))</f>
        <v>30</v>
      </c>
      <c r="AC71" s="20">
        <f>INDEX(raw_data!$A$3:$CR$332,MATCH(data!$B71,raw_data!$F$3:$F$332,0), MATCH(data!AC$3,raw_data!$A$3:$CR$3,0))</f>
        <v>0</v>
      </c>
      <c r="AD71" s="20">
        <f>INDEX(raw_data!$A$3:$CR$332,MATCH(data!$B71,raw_data!$F$3:$F$332,0), MATCH(data!AD$3,raw_data!$A$3:$CR$3,0))</f>
        <v>0</v>
      </c>
      <c r="AE71" s="20">
        <f>INDEX(raw_data!$A$3:$CR$332,MATCH(data!$B71,raw_data!$F$3:$F$332,0), MATCH(data!AE$3,raw_data!$A$3:$CR$3,0))</f>
        <v>0</v>
      </c>
      <c r="AF71" s="20">
        <f>INDEX(raw_data!$A$3:$CR$332,MATCH(data!$B71,raw_data!$F$3:$F$332,0), MATCH(data!AF$3,raw_data!$A$3:$CR$3,0))</f>
        <v>0</v>
      </c>
      <c r="AG71" s="20" t="str">
        <f>INDEX(raw_data!$A$3:$CR$332,MATCH(data!$B71,raw_data!$F$3:$F$332,0), MATCH(data!AG$3,raw_data!$A$3:$CR$3,0))</f>
        <v>Wilford (2012); Health Policy Plan</v>
      </c>
      <c r="AH71" s="20" t="str">
        <f>INDEX(raw_data!$A$3:$CR$332,MATCH(data!$B71,raw_data!$F$3:$F$332,0), MATCH(data!AH$3,raw_data!$A$3:$CR$3,0))</f>
        <v>Community-based management of acute malnutrition</v>
      </c>
      <c r="AI71" s="61">
        <f t="shared" si="6"/>
        <v>53.53116923076923</v>
      </c>
    </row>
    <row r="72" spans="1:35" hidden="1">
      <c r="A72" s="20" t="str">
        <f>INDEX(raw_data!$A$3:$CR$332,MATCH(data!$B72,raw_data!$F$3:$F$332,0), MATCH(data!A$3,raw_data!$A$3:$CR$3,0))</f>
        <v>Nutrition</v>
      </c>
      <c r="B72" s="22" t="s">
        <v>721</v>
      </c>
      <c r="C72" s="20" t="str">
        <f>INDEX(raw_data!$A$3:$CR$332,MATCH(data!$B72,raw_data!$F$3:$F$332,0), MATCH(data!C$3,raw_data!$A$3:$CR$3,0))</f>
        <v>Management of severe malnutrition (children) - inpatient</v>
      </c>
      <c r="D72" s="20" t="str">
        <f>INDEX(raw_data!$A$3:$CR$332,MATCH(data!$B72,raw_data!$F$3:$F$332,0), MATCH(data!D$3,raw_data!$A$3:$CR$3,0))</f>
        <v>1 year</v>
      </c>
      <c r="E72" s="61">
        <f>INDEX(raw_data!$A$3:$CR$332,MATCH(data!$B72,raw_data!$F$3:$F$332,0), MATCH(data!E$3,raw_data!$A$3:$CR$3,0))</f>
        <v>2.3885700000000001</v>
      </c>
      <c r="F72" s="61">
        <f>INDEX(raw_data!$A$3:$CR$332,MATCH(data!$B72,raw_data!$F$3:$F$332,0), MATCH(data!F$3,raw_data!$A$3:$CR$3,0))</f>
        <v>609.43999999999994</v>
      </c>
      <c r="G72" s="61">
        <f t="shared" si="5"/>
        <v>-1.5688325974025967</v>
      </c>
      <c r="H72" s="87">
        <f>INDEX(raw_data!$A$3:$CR$332,MATCH(data!$B72,raw_data!$F$3:$F$332,0), MATCH(data!H$3,raw_data!$A$3:$CR$3,0))</f>
        <v>35</v>
      </c>
      <c r="I72" s="87">
        <f>INDEX(raw_data!$A$3:$CR$332,MATCH(data!$B72,raw_data!$F$3:$F$332,0), MATCH(data!I$3,raw_data!$A$3:$CR$3,0))</f>
        <v>131972.68000000002</v>
      </c>
      <c r="J72" s="87">
        <f>INDEX(raw_data!$A$3:$CR$332,MATCH(data!$B72,raw_data!$F$3:$F$332,0), MATCH(data!J$3,raw_data!$A$3:$CR$3,0))</f>
        <v>377064.8</v>
      </c>
      <c r="K72" s="61">
        <f>INDEX(raw_data!$A$3:$CR$332,MATCH(data!$B72,raw_data!$F$3:$F$332,0), MATCH(data!K$3,raw_data!$A$3:$CR$3,0))</f>
        <v>94.515120171499674</v>
      </c>
      <c r="L72" s="20">
        <f>INDEX(raw_data!$A$3:$CR$332,MATCH(data!$B72,raw_data!$F$3:$F$332,0), MATCH(data!L$3,raw_data!$A$3:$CR$3,0))</f>
        <v>22.5</v>
      </c>
      <c r="M72" s="20">
        <f>INDEX(raw_data!$A$3:$CR$332,MATCH(data!$B72,raw_data!$F$3:$F$332,0), MATCH(data!M$3,raw_data!$A$3:$CR$3,0))</f>
        <v>22.5</v>
      </c>
      <c r="N72" s="20">
        <f>INDEX(raw_data!$A$3:$CR$332,MATCH(data!$B72,raw_data!$F$3:$F$332,0), MATCH(data!N$3,raw_data!$A$3:$CR$3,0))</f>
        <v>0</v>
      </c>
      <c r="O72" s="20">
        <f>INDEX(raw_data!$A$3:$CR$332,MATCH(data!$B72,raw_data!$F$3:$F$332,0), MATCH(data!O$3,raw_data!$A$3:$CR$3,0))</f>
        <v>137.6</v>
      </c>
      <c r="P72" s="20">
        <f>INDEX(raw_data!$A$3:$CR$332,MATCH(data!$B72,raw_data!$F$3:$F$332,0), MATCH(data!P$3,raw_data!$A$3:$CR$3,0))</f>
        <v>34.4</v>
      </c>
      <c r="Q72" s="20">
        <f>INDEX(raw_data!$A$3:$CR$332,MATCH(data!$B72,raw_data!$F$3:$F$332,0), MATCH(data!Q$3,raw_data!$A$3:$CR$3,0))</f>
        <v>2</v>
      </c>
      <c r="R72" s="20">
        <f>INDEX(raw_data!$A$3:$CR$332,MATCH(data!$B72,raw_data!$F$3:$F$332,0), MATCH(data!R$3,raw_data!$A$3:$CR$3,0))</f>
        <v>0</v>
      </c>
      <c r="S72" s="20">
        <f>INDEX(raw_data!$A$3:$CR$332,MATCH(data!$B72,raw_data!$F$3:$F$332,0), MATCH(data!S$3,raw_data!$A$3:$CR$3,0))</f>
        <v>0</v>
      </c>
      <c r="T72" s="20">
        <f>INDEX(raw_data!$A$3:$CR$332,MATCH(data!$B72,raw_data!$F$3:$F$332,0), MATCH(data!T$3,raw_data!$A$3:$CR$3,0))</f>
        <v>0</v>
      </c>
      <c r="U72" s="20">
        <f>INDEX(raw_data!$A$3:$CR$332,MATCH(data!$B72,raw_data!$F$3:$F$332,0), MATCH(data!U$3,raw_data!$A$3:$CR$3,0))</f>
        <v>0</v>
      </c>
      <c r="V72" s="20">
        <f>INDEX(raw_data!$A$3:$CR$332,MATCH(data!$B72,raw_data!$F$3:$F$332,0), MATCH(data!V$3,raw_data!$A$3:$CR$3,0))</f>
        <v>0</v>
      </c>
      <c r="W72" s="20">
        <v>0</v>
      </c>
      <c r="X72" s="20">
        <f>INDEX(raw_data!$A$3:$CR$332,MATCH(data!$B72,raw_data!$F$3:$F$332,0), MATCH(data!X$3,raw_data!$A$3:$CR$3,0))</f>
        <v>0</v>
      </c>
      <c r="Y72" s="20">
        <f>INDEX(raw_data!$A$3:$CR$332,MATCH(data!$B72,raw_data!$F$3:$F$332,0), MATCH(data!Y$3,raw_data!$A$3:$CR$3,0))</f>
        <v>0</v>
      </c>
      <c r="Z72" s="20">
        <f>INDEX(raw_data!$A$3:$CR$332,MATCH(data!$B72,raw_data!$F$3:$F$332,0), MATCH(data!Z$3,raw_data!$A$3:$CR$3,0))</f>
        <v>0</v>
      </c>
      <c r="AA72" s="20">
        <f>INDEX(raw_data!$A$3:$CR$332,MATCH(data!$B72,raw_data!$F$3:$F$332,0), MATCH(data!AA$3,raw_data!$A$3:$CR$3,0))</f>
        <v>0</v>
      </c>
      <c r="AB72" s="20">
        <f>INDEX(raw_data!$A$3:$CR$332,MATCH(data!$B72,raw_data!$F$3:$F$332,0), MATCH(data!AB$3,raw_data!$A$3:$CR$3,0))</f>
        <v>210</v>
      </c>
      <c r="AC72" s="20">
        <f>INDEX(raw_data!$A$3:$CR$332,MATCH(data!$B72,raw_data!$F$3:$F$332,0), MATCH(data!AC$3,raw_data!$A$3:$CR$3,0))</f>
        <v>0</v>
      </c>
      <c r="AD72" s="20">
        <f>INDEX(raw_data!$A$3:$CR$332,MATCH(data!$B72,raw_data!$F$3:$F$332,0), MATCH(data!AD$3,raw_data!$A$3:$CR$3,0))</f>
        <v>0</v>
      </c>
      <c r="AE72" s="20">
        <f>INDEX(raw_data!$A$3:$CR$332,MATCH(data!$B72,raw_data!$F$3:$F$332,0), MATCH(data!AE$3,raw_data!$A$3:$CR$3,0))</f>
        <v>0</v>
      </c>
      <c r="AF72" s="20">
        <f>INDEX(raw_data!$A$3:$CR$332,MATCH(data!$B72,raw_data!$F$3:$F$332,0), MATCH(data!AF$3,raw_data!$A$3:$CR$3,0))</f>
        <v>0</v>
      </c>
      <c r="AG72" s="20" t="str">
        <f>INDEX(raw_data!$A$3:$CR$332,MATCH(data!$B72,raw_data!$F$3:$F$332,0), MATCH(data!AG$3,raw_data!$A$3:$CR$3,0))</f>
        <v>Puett (2013); Health Policy Plan</v>
      </c>
      <c r="AH72" s="20" t="str">
        <f>INDEX(raw_data!$A$3:$CR$332,MATCH(data!$B72,raw_data!$F$3:$F$332,0), MATCH(data!AH$3,raw_data!$A$3:$CR$3,0))</f>
        <v>Inpatient treatment for severe acute malnutrition</v>
      </c>
      <c r="AI72" s="61">
        <f t="shared" si="6"/>
        <v>255.14847795961597</v>
      </c>
    </row>
    <row r="73" spans="1:35" hidden="1">
      <c r="A73" s="20" t="str">
        <f>INDEX(raw_data!$A$3:$CR$332,MATCH(data!$B73,raw_data!$F$3:$F$332,0), MATCH(data!A$3,raw_data!$A$3:$CR$3,0))</f>
        <v>Nutrition</v>
      </c>
      <c r="B73" s="22" t="s">
        <v>731</v>
      </c>
      <c r="C73" s="20" t="str">
        <f>INDEX(raw_data!$A$3:$CR$332,MATCH(data!$B73,raw_data!$F$3:$F$332,0), MATCH(data!C$3,raw_data!$A$3:$CR$3,0))</f>
        <v>Vitamin-A fortification (sugar) and Zinc fortification (wheat)</v>
      </c>
      <c r="D73" s="20" t="str">
        <f>INDEX(raw_data!$A$3:$CR$332,MATCH(data!$B73,raw_data!$F$3:$F$332,0), MATCH(data!D$3,raw_data!$A$3:$CR$3,0))</f>
        <v>1 year</v>
      </c>
      <c r="E73" s="61">
        <f>INDEX(raw_data!$A$3:$CR$332,MATCH(data!$B73,raw_data!$F$3:$F$332,0), MATCH(data!E$3,raw_data!$A$3:$CR$3,0))</f>
        <v>1.3186902424854556E-2</v>
      </c>
      <c r="F73" s="61">
        <f>INDEX(raw_data!$A$3:$CR$332,MATCH(data!$B73,raw_data!$F$3:$F$332,0), MATCH(data!F$3,raw_data!$A$3:$CR$3,0))</f>
        <v>0.1392435730475732</v>
      </c>
      <c r="G73" s="61">
        <f t="shared" si="5"/>
        <v>1.2282723379091094E-2</v>
      </c>
      <c r="H73" s="87">
        <f>INDEX(raw_data!$A$3:$CR$332,MATCH(data!$B73,raw_data!$F$3:$F$332,0), MATCH(data!H$3,raw_data!$A$3:$CR$3,0))</f>
        <v>95</v>
      </c>
      <c r="I73" s="87">
        <f>INDEX(raw_data!$A$3:$CR$332,MATCH(data!$B73,raw_data!$F$3:$F$332,0), MATCH(data!I$3,raw_data!$A$3:$CR$3,0))</f>
        <v>6772835</v>
      </c>
      <c r="J73" s="87">
        <f>INDEX(raw_data!$A$3:$CR$332,MATCH(data!$B73,raw_data!$F$3:$F$332,0), MATCH(data!J$3,raw_data!$A$3:$CR$3,0))</f>
        <v>7129300</v>
      </c>
      <c r="K73" s="61">
        <f>INDEX(raw_data!$A$3:$CR$332,MATCH(data!$B73,raw_data!$F$3:$F$332,0), MATCH(data!K$3,raw_data!$A$3:$CR$3,0))</f>
        <v>2.1683918347081898E-2</v>
      </c>
      <c r="L73" s="20">
        <f>INDEX(raw_data!$A$3:$CR$332,MATCH(data!$B73,raw_data!$F$3:$F$332,0), MATCH(data!L$3,raw_data!$A$3:$CR$3,0))</f>
        <v>0</v>
      </c>
      <c r="M73" s="20">
        <f>INDEX(raw_data!$A$3:$CR$332,MATCH(data!$B73,raw_data!$F$3:$F$332,0), MATCH(data!M$3,raw_data!$A$3:$CR$3,0))</f>
        <v>0</v>
      </c>
      <c r="N73" s="20">
        <f>INDEX(raw_data!$A$3:$CR$332,MATCH(data!$B73,raw_data!$F$3:$F$332,0), MATCH(data!N$3,raw_data!$A$3:$CR$3,0))</f>
        <v>0</v>
      </c>
      <c r="O73" s="20">
        <f>INDEX(raw_data!$A$3:$CR$332,MATCH(data!$B73,raw_data!$F$3:$F$332,0), MATCH(data!O$3,raw_data!$A$3:$CR$3,0))</f>
        <v>0</v>
      </c>
      <c r="P73" s="20">
        <f>INDEX(raw_data!$A$3:$CR$332,MATCH(data!$B73,raw_data!$F$3:$F$332,0), MATCH(data!P$3,raw_data!$A$3:$CR$3,0))</f>
        <v>0</v>
      </c>
      <c r="Q73" s="20">
        <f>INDEX(raw_data!$A$3:$CR$332,MATCH(data!$B73,raw_data!$F$3:$F$332,0), MATCH(data!Q$3,raw_data!$A$3:$CR$3,0))</f>
        <v>0</v>
      </c>
      <c r="R73" s="20">
        <f>INDEX(raw_data!$A$3:$CR$332,MATCH(data!$B73,raw_data!$F$3:$F$332,0), MATCH(data!R$3,raw_data!$A$3:$CR$3,0))</f>
        <v>0</v>
      </c>
      <c r="S73" s="20">
        <f>INDEX(raw_data!$A$3:$CR$332,MATCH(data!$B73,raw_data!$F$3:$F$332,0), MATCH(data!S$3,raw_data!$A$3:$CR$3,0))</f>
        <v>0</v>
      </c>
      <c r="T73" s="20">
        <f>INDEX(raw_data!$A$3:$CR$332,MATCH(data!$B73,raw_data!$F$3:$F$332,0), MATCH(data!T$3,raw_data!$A$3:$CR$3,0))</f>
        <v>0</v>
      </c>
      <c r="U73" s="20">
        <f>INDEX(raw_data!$A$3:$CR$332,MATCH(data!$B73,raw_data!$F$3:$F$332,0), MATCH(data!U$3,raw_data!$A$3:$CR$3,0))</f>
        <v>0</v>
      </c>
      <c r="V73" s="20">
        <f>INDEX(raw_data!$A$3:$CR$332,MATCH(data!$B73,raw_data!$F$3:$F$332,0), MATCH(data!V$3,raw_data!$A$3:$CR$3,0))</f>
        <v>0</v>
      </c>
      <c r="W73" s="20">
        <v>0</v>
      </c>
      <c r="X73" s="20">
        <f>INDEX(raw_data!$A$3:$CR$332,MATCH(data!$B73,raw_data!$F$3:$F$332,0), MATCH(data!X$3,raw_data!$A$3:$CR$3,0))</f>
        <v>0</v>
      </c>
      <c r="Y73" s="20">
        <f>INDEX(raw_data!$A$3:$CR$332,MATCH(data!$B73,raw_data!$F$3:$F$332,0), MATCH(data!Y$3,raw_data!$A$3:$CR$3,0))</f>
        <v>0</v>
      </c>
      <c r="Z73" s="20">
        <f>INDEX(raw_data!$A$3:$CR$332,MATCH(data!$B73,raw_data!$F$3:$F$332,0), MATCH(data!Z$3,raw_data!$A$3:$CR$3,0))</f>
        <v>0</v>
      </c>
      <c r="AA73" s="20">
        <f>INDEX(raw_data!$A$3:$CR$332,MATCH(data!$B73,raw_data!$F$3:$F$332,0), MATCH(data!AA$3,raw_data!$A$3:$CR$3,0))</f>
        <v>0</v>
      </c>
      <c r="AB73" s="20">
        <f>INDEX(raw_data!$A$3:$CR$332,MATCH(data!$B73,raw_data!$F$3:$F$332,0), MATCH(data!AB$3,raw_data!$A$3:$CR$3,0))</f>
        <v>0</v>
      </c>
      <c r="AC73" s="20">
        <f>INDEX(raw_data!$A$3:$CR$332,MATCH(data!$B73,raw_data!$F$3:$F$332,0), MATCH(data!AC$3,raw_data!$A$3:$CR$3,0))</f>
        <v>0</v>
      </c>
      <c r="AD73" s="20">
        <f>INDEX(raw_data!$A$3:$CR$332,MATCH(data!$B73,raw_data!$F$3:$F$332,0), MATCH(data!AD$3,raw_data!$A$3:$CR$3,0))</f>
        <v>0</v>
      </c>
      <c r="AE73" s="20">
        <f>INDEX(raw_data!$A$3:$CR$332,MATCH(data!$B73,raw_data!$F$3:$F$332,0), MATCH(data!AE$3,raw_data!$A$3:$CR$3,0))</f>
        <v>0</v>
      </c>
      <c r="AF73" s="20">
        <f>INDEX(raw_data!$A$3:$CR$332,MATCH(data!$B73,raw_data!$F$3:$F$332,0), MATCH(data!AF$3,raw_data!$A$3:$CR$3,0))</f>
        <v>0</v>
      </c>
      <c r="AG73" s="20" t="str">
        <f>INDEX(raw_data!$A$3:$CR$332,MATCH(data!$B73,raw_data!$F$3:$F$332,0), MATCH(data!AG$3,raw_data!$A$3:$CR$3,0))</f>
        <v>Edejer et al. (2005)</v>
      </c>
      <c r="AH73" s="20" t="str">
        <f>INDEX(raw_data!$A$3:$CR$332,MATCH(data!$B73,raw_data!$F$3:$F$332,0), MATCH(data!AH$3,raw_data!$A$3:$CR$3,0))</f>
        <v>Vitamin A fortification and Zinc fortification (95%)</v>
      </c>
      <c r="AI73" s="61">
        <f t="shared" si="6"/>
        <v>10.559232832809027</v>
      </c>
    </row>
    <row r="74" spans="1:35" hidden="1">
      <c r="A74" s="20" t="str">
        <f>INDEX(raw_data!$A$3:$CR$332,MATCH(data!$B74,raw_data!$F$3:$F$332,0), MATCH(data!A$3,raw_data!$A$3:$CR$3,0))</f>
        <v>Nutrition</v>
      </c>
      <c r="B74" s="22" t="s">
        <v>738</v>
      </c>
      <c r="C74" s="20" t="str">
        <f>INDEX(raw_data!$A$3:$CR$332,MATCH(data!$B74,raw_data!$F$3:$F$332,0), MATCH(data!C$3,raw_data!$A$3:$CR$3,0))</f>
        <v>Vitamin A supplementation in infants and children 6-59 months</v>
      </c>
      <c r="D74" s="20" t="str">
        <f>INDEX(raw_data!$A$3:$CR$332,MATCH(data!$B74,raw_data!$F$3:$F$332,0), MATCH(data!D$3,raw_data!$A$3:$CR$3,0))</f>
        <v>1 year</v>
      </c>
      <c r="E74" s="61">
        <f>INDEX(raw_data!$A$3:$CR$332,MATCH(data!$B74,raw_data!$F$3:$F$332,0), MATCH(data!E$3,raw_data!$A$3:$CR$3,0))</f>
        <v>9.8983523247481182E-3</v>
      </c>
      <c r="F74" s="61">
        <f>INDEX(raw_data!$A$3:$CR$332,MATCH(data!$B74,raw_data!$F$3:$F$332,0), MATCH(data!F$3,raw_data!$A$3:$CR$3,0))</f>
        <v>1.4200952018776074</v>
      </c>
      <c r="G74" s="61">
        <f t="shared" si="5"/>
        <v>6.7695490995845972E-4</v>
      </c>
      <c r="H74" s="87">
        <f>INDEX(raw_data!$A$3:$CR$332,MATCH(data!$B74,raw_data!$F$3:$F$332,0), MATCH(data!H$3,raw_data!$A$3:$CR$3,0))</f>
        <v>50</v>
      </c>
      <c r="I74" s="87">
        <f>INDEX(raw_data!$A$3:$CR$332,MATCH(data!$B74,raw_data!$F$3:$F$332,0), MATCH(data!I$3,raw_data!$A$3:$CR$3,0))</f>
        <v>3799152.84375</v>
      </c>
      <c r="J74" s="87">
        <f>INDEX(raw_data!$A$3:$CR$332,MATCH(data!$B74,raw_data!$F$3:$F$332,0), MATCH(data!J$3,raw_data!$A$3:$CR$3,0))</f>
        <v>7598305.6875</v>
      </c>
      <c r="K74" s="61">
        <f>INDEX(raw_data!$A$3:$CR$332,MATCH(data!$B74,raw_data!$F$3:$F$332,0), MATCH(data!K$3,raw_data!$A$3:$CR$3,0))</f>
        <v>9.9726790737935514E-2</v>
      </c>
      <c r="L74" s="20">
        <f>INDEX(raw_data!$A$3:$CR$332,MATCH(data!$B74,raw_data!$F$3:$F$332,0), MATCH(data!L$3,raw_data!$A$3:$CR$3,0))</f>
        <v>5</v>
      </c>
      <c r="M74" s="20">
        <f>INDEX(raw_data!$A$3:$CR$332,MATCH(data!$B74,raw_data!$F$3:$F$332,0), MATCH(data!M$3,raw_data!$A$3:$CR$3,0))</f>
        <v>6</v>
      </c>
      <c r="N74" s="20">
        <f>INDEX(raw_data!$A$3:$CR$332,MATCH(data!$B74,raw_data!$F$3:$F$332,0), MATCH(data!N$3,raw_data!$A$3:$CR$3,0))</f>
        <v>0</v>
      </c>
      <c r="O74" s="20">
        <f>INDEX(raw_data!$A$3:$CR$332,MATCH(data!$B74,raw_data!$F$3:$F$332,0), MATCH(data!O$3,raw_data!$A$3:$CR$3,0))</f>
        <v>3.5</v>
      </c>
      <c r="P74" s="20">
        <f>INDEX(raw_data!$A$3:$CR$332,MATCH(data!$B74,raw_data!$F$3:$F$332,0), MATCH(data!P$3,raw_data!$A$3:$CR$3,0))</f>
        <v>3.5</v>
      </c>
      <c r="Q74" s="20">
        <f>INDEX(raw_data!$A$3:$CR$332,MATCH(data!$B74,raw_data!$F$3:$F$332,0), MATCH(data!Q$3,raw_data!$A$3:$CR$3,0))</f>
        <v>0</v>
      </c>
      <c r="R74" s="20">
        <f>INDEX(raw_data!$A$3:$CR$332,MATCH(data!$B74,raw_data!$F$3:$F$332,0), MATCH(data!R$3,raw_data!$A$3:$CR$3,0))</f>
        <v>0.8</v>
      </c>
      <c r="S74" s="20">
        <f>INDEX(raw_data!$A$3:$CR$332,MATCH(data!$B74,raw_data!$F$3:$F$332,0), MATCH(data!S$3,raw_data!$A$3:$CR$3,0))</f>
        <v>0.8</v>
      </c>
      <c r="T74" s="20">
        <f>INDEX(raw_data!$A$3:$CR$332,MATCH(data!$B74,raw_data!$F$3:$F$332,0), MATCH(data!T$3,raw_data!$A$3:$CR$3,0))</f>
        <v>0</v>
      </c>
      <c r="U74" s="20">
        <f>INDEX(raw_data!$A$3:$CR$332,MATCH(data!$B74,raw_data!$F$3:$F$332,0), MATCH(data!U$3,raw_data!$A$3:$CR$3,0))</f>
        <v>0</v>
      </c>
      <c r="V74" s="20">
        <f>INDEX(raw_data!$A$3:$CR$332,MATCH(data!$B74,raw_data!$F$3:$F$332,0), MATCH(data!V$3,raw_data!$A$3:$CR$3,0))</f>
        <v>0</v>
      </c>
      <c r="W74" s="20">
        <v>0</v>
      </c>
      <c r="X74" s="20">
        <f>INDEX(raw_data!$A$3:$CR$332,MATCH(data!$B74,raw_data!$F$3:$F$332,0), MATCH(data!X$3,raw_data!$A$3:$CR$3,0))</f>
        <v>0</v>
      </c>
      <c r="Y74" s="20">
        <f>INDEX(raw_data!$A$3:$CR$332,MATCH(data!$B74,raw_data!$F$3:$F$332,0), MATCH(data!Y$3,raw_data!$A$3:$CR$3,0))</f>
        <v>0</v>
      </c>
      <c r="Z74" s="20">
        <f>INDEX(raw_data!$A$3:$CR$332,MATCH(data!$B74,raw_data!$F$3:$F$332,0), MATCH(data!Z$3,raw_data!$A$3:$CR$3,0))</f>
        <v>0</v>
      </c>
      <c r="AA74" s="20">
        <f>INDEX(raw_data!$A$3:$CR$332,MATCH(data!$B74,raw_data!$F$3:$F$332,0), MATCH(data!AA$3,raw_data!$A$3:$CR$3,0))</f>
        <v>0</v>
      </c>
      <c r="AB74" s="20">
        <f>INDEX(raw_data!$A$3:$CR$332,MATCH(data!$B74,raw_data!$F$3:$F$332,0), MATCH(data!AB$3,raw_data!$A$3:$CR$3,0))</f>
        <v>0</v>
      </c>
      <c r="AC74" s="20">
        <f>INDEX(raw_data!$A$3:$CR$332,MATCH(data!$B74,raw_data!$F$3:$F$332,0), MATCH(data!AC$3,raw_data!$A$3:$CR$3,0))</f>
        <v>0</v>
      </c>
      <c r="AD74" s="20">
        <f>INDEX(raw_data!$A$3:$CR$332,MATCH(data!$B74,raw_data!$F$3:$F$332,0), MATCH(data!AD$3,raw_data!$A$3:$CR$3,0))</f>
        <v>0</v>
      </c>
      <c r="AE74" s="20">
        <f>INDEX(raw_data!$A$3:$CR$332,MATCH(data!$B74,raw_data!$F$3:$F$332,0), MATCH(data!AE$3,raw_data!$A$3:$CR$3,0))</f>
        <v>0</v>
      </c>
      <c r="AF74" s="20">
        <f>INDEX(raw_data!$A$3:$CR$332,MATCH(data!$B74,raw_data!$F$3:$F$332,0), MATCH(data!AF$3,raw_data!$A$3:$CR$3,0))</f>
        <v>0</v>
      </c>
      <c r="AG74" s="20" t="str">
        <f>INDEX(raw_data!$A$3:$CR$332,MATCH(data!$B74,raw_data!$F$3:$F$332,0), MATCH(data!AG$3,raw_data!$A$3:$CR$3,0))</f>
        <v>Edejer et al. (2005)</v>
      </c>
      <c r="AH74" s="20" t="str">
        <f>INDEX(raw_data!$A$3:$CR$332,MATCH(data!$B74,raw_data!$F$3:$F$332,0), MATCH(data!AH$3,raw_data!$A$3:$CR$3,0))</f>
        <v>Vitamin A supplementation (95%)</v>
      </c>
      <c r="AI74" s="61">
        <f t="shared" si="6"/>
        <v>143.4678374022966</v>
      </c>
    </row>
    <row r="75" spans="1:35" hidden="1">
      <c r="A75" s="20" t="str">
        <f>INDEX(raw_data!$A$3:$CR$332,MATCH(data!$B75,raw_data!$F$3:$F$332,0), MATCH(data!A$3,raw_data!$A$3:$CR$3,0))</f>
        <v>Nutrition</v>
      </c>
      <c r="B75" s="22" t="s">
        <v>743</v>
      </c>
      <c r="C75" s="20" t="str">
        <f>INDEX(raw_data!$A$3:$CR$332,MATCH(data!$B75,raw_data!$F$3:$F$332,0), MATCH(data!C$3,raw_data!$A$3:$CR$3,0))</f>
        <v>Provision of supplementary food and nutrition counselling with growth monitoring</v>
      </c>
      <c r="D75" s="20" t="str">
        <f>INDEX(raw_data!$A$3:$CR$332,MATCH(data!$B75,raw_data!$F$3:$F$332,0), MATCH(data!D$3,raw_data!$A$3:$CR$3,0))</f>
        <v>1 year</v>
      </c>
      <c r="E75" s="61">
        <f>INDEX(raw_data!$A$3:$CR$332,MATCH(data!$B75,raw_data!$F$3:$F$332,0), MATCH(data!E$3,raw_data!$A$3:$CR$3,0))</f>
        <v>1.7563442453983451E-3</v>
      </c>
      <c r="F75" s="61">
        <f>INDEX(raw_data!$A$3:$CR$332,MATCH(data!$B75,raw_data!$F$3:$F$332,0), MATCH(data!F$3,raw_data!$A$3:$CR$3,0))</f>
        <v>40.32468902454292</v>
      </c>
      <c r="G75" s="61">
        <f t="shared" si="5"/>
        <v>-0.26009228578410115</v>
      </c>
      <c r="H75" s="87">
        <f>INDEX(raw_data!$A$3:$CR$332,MATCH(data!$B75,raw_data!$F$3:$F$332,0), MATCH(data!H$3,raw_data!$A$3:$CR$3,0))</f>
        <v>50</v>
      </c>
      <c r="I75" s="87">
        <f>INDEX(raw_data!$A$3:$CR$332,MATCH(data!$B75,raw_data!$F$3:$F$332,0), MATCH(data!I$3,raw_data!$A$3:$CR$3,0))</f>
        <v>1784262.65625</v>
      </c>
      <c r="J75" s="87">
        <f>INDEX(raw_data!$A$3:$CR$332,MATCH(data!$B75,raw_data!$F$3:$F$332,0), MATCH(data!J$3,raw_data!$A$3:$CR$3,0))</f>
        <v>3568525.3125</v>
      </c>
      <c r="K75" s="61">
        <f>INDEX(raw_data!$A$3:$CR$332,MATCH(data!$B75,raw_data!$F$3:$F$332,0), MATCH(data!K$3,raw_data!$A$3:$CR$3,0))</f>
        <v>42.005363824688814</v>
      </c>
      <c r="L75" s="20">
        <f>INDEX(raw_data!$A$3:$CR$332,MATCH(data!$B75,raw_data!$F$3:$F$332,0), MATCH(data!L$3,raw_data!$A$3:$CR$3,0))</f>
        <v>0</v>
      </c>
      <c r="M75" s="20">
        <f>INDEX(raw_data!$A$3:$CR$332,MATCH(data!$B75,raw_data!$F$3:$F$332,0), MATCH(data!M$3,raw_data!$A$3:$CR$3,0))</f>
        <v>0</v>
      </c>
      <c r="N75" s="20">
        <f>INDEX(raw_data!$A$3:$CR$332,MATCH(data!$B75,raw_data!$F$3:$F$332,0), MATCH(data!N$3,raw_data!$A$3:$CR$3,0))</f>
        <v>0</v>
      </c>
      <c r="O75" s="20">
        <f>INDEX(raw_data!$A$3:$CR$332,MATCH(data!$B75,raw_data!$F$3:$F$332,0), MATCH(data!O$3,raw_data!$A$3:$CR$3,0))</f>
        <v>0</v>
      </c>
      <c r="P75" s="20">
        <f>INDEX(raw_data!$A$3:$CR$332,MATCH(data!$B75,raw_data!$F$3:$F$332,0), MATCH(data!P$3,raw_data!$A$3:$CR$3,0))</f>
        <v>0</v>
      </c>
      <c r="Q75" s="20">
        <f>INDEX(raw_data!$A$3:$CR$332,MATCH(data!$B75,raw_data!$F$3:$F$332,0), MATCH(data!Q$3,raw_data!$A$3:$CR$3,0))</f>
        <v>0</v>
      </c>
      <c r="R75" s="20">
        <f>INDEX(raw_data!$A$3:$CR$332,MATCH(data!$B75,raw_data!$F$3:$F$332,0), MATCH(data!R$3,raw_data!$A$3:$CR$3,0))</f>
        <v>0</v>
      </c>
      <c r="S75" s="20">
        <f>INDEX(raw_data!$A$3:$CR$332,MATCH(data!$B75,raw_data!$F$3:$F$332,0), MATCH(data!S$3,raw_data!$A$3:$CR$3,0))</f>
        <v>0</v>
      </c>
      <c r="T75" s="20">
        <f>INDEX(raw_data!$A$3:$CR$332,MATCH(data!$B75,raw_data!$F$3:$F$332,0), MATCH(data!T$3,raw_data!$A$3:$CR$3,0))</f>
        <v>0</v>
      </c>
      <c r="U75" s="20">
        <f>INDEX(raw_data!$A$3:$CR$332,MATCH(data!$B75,raw_data!$F$3:$F$332,0), MATCH(data!U$3,raw_data!$A$3:$CR$3,0))</f>
        <v>0</v>
      </c>
      <c r="V75" s="20">
        <f>INDEX(raw_data!$A$3:$CR$332,MATCH(data!$B75,raw_data!$F$3:$F$332,0), MATCH(data!V$3,raw_data!$A$3:$CR$3,0))</f>
        <v>0</v>
      </c>
      <c r="W75" s="20">
        <v>0</v>
      </c>
      <c r="X75" s="20">
        <f>INDEX(raw_data!$A$3:$CR$332,MATCH(data!$B75,raw_data!$F$3:$F$332,0), MATCH(data!X$3,raw_data!$A$3:$CR$3,0))</f>
        <v>0</v>
      </c>
      <c r="Y75" s="20">
        <f>INDEX(raw_data!$A$3:$CR$332,MATCH(data!$B75,raw_data!$F$3:$F$332,0), MATCH(data!Y$3,raw_data!$A$3:$CR$3,0))</f>
        <v>0</v>
      </c>
      <c r="Z75" s="20">
        <f>INDEX(raw_data!$A$3:$CR$332,MATCH(data!$B75,raw_data!$F$3:$F$332,0), MATCH(data!Z$3,raw_data!$A$3:$CR$3,0))</f>
        <v>0</v>
      </c>
      <c r="AA75" s="20">
        <f>INDEX(raw_data!$A$3:$CR$332,MATCH(data!$B75,raw_data!$F$3:$F$332,0), MATCH(data!AA$3,raw_data!$A$3:$CR$3,0))</f>
        <v>0</v>
      </c>
      <c r="AB75" s="20">
        <f>INDEX(raw_data!$A$3:$CR$332,MATCH(data!$B75,raw_data!$F$3:$F$332,0), MATCH(data!AB$3,raw_data!$A$3:$CR$3,0))</f>
        <v>0</v>
      </c>
      <c r="AC75" s="20">
        <f>INDEX(raw_data!$A$3:$CR$332,MATCH(data!$B75,raw_data!$F$3:$F$332,0), MATCH(data!AC$3,raw_data!$A$3:$CR$3,0))</f>
        <v>0</v>
      </c>
      <c r="AD75" s="20">
        <f>INDEX(raw_data!$A$3:$CR$332,MATCH(data!$B75,raw_data!$F$3:$F$332,0), MATCH(data!AD$3,raw_data!$A$3:$CR$3,0))</f>
        <v>0</v>
      </c>
      <c r="AE75" s="20">
        <f>INDEX(raw_data!$A$3:$CR$332,MATCH(data!$B75,raw_data!$F$3:$F$332,0), MATCH(data!AE$3,raw_data!$A$3:$CR$3,0))</f>
        <v>0</v>
      </c>
      <c r="AF75" s="20">
        <f>INDEX(raw_data!$A$3:$CR$332,MATCH(data!$B75,raw_data!$F$3:$F$332,0), MATCH(data!AF$3,raw_data!$A$3:$CR$3,0))</f>
        <v>0</v>
      </c>
      <c r="AG75" s="20" t="str">
        <f>INDEX(raw_data!$A$3:$CR$332,MATCH(data!$B75,raw_data!$F$3:$F$332,0), MATCH(data!AG$3,raw_data!$A$3:$CR$3,0))</f>
        <v>Edejer et al. (2005)</v>
      </c>
      <c r="AH75" s="20" t="str">
        <f>INDEX(raw_data!$A$3:$CR$332,MATCH(data!$B75,raw_data!$F$3:$F$332,0), MATCH(data!AH$3,raw_data!$A$3:$CR$3,0))</f>
        <v>Provision of supplementary food and nutrition counselling with growth monitoring (95%)</v>
      </c>
      <c r="AI75" s="61">
        <f t="shared" si="6"/>
        <v>22959.444955164323</v>
      </c>
    </row>
    <row r="76" spans="1:35" hidden="1">
      <c r="A76" s="20" t="str">
        <f>INDEX(raw_data!$A$3:$CR$332,MATCH(data!$B76,raw_data!$F$3:$F$332,0), MATCH(data!A$3,raw_data!$A$3:$CR$3,0))</f>
        <v>Nutrition</v>
      </c>
      <c r="B76" s="22" t="s">
        <v>747</v>
      </c>
      <c r="C76" s="20" t="str">
        <f>INDEX(raw_data!$A$3:$CR$332,MATCH(data!$B76,raw_data!$F$3:$F$332,0), MATCH(data!C$3,raw_data!$A$3:$CR$3,0))</f>
        <v>Zinc supplementation</v>
      </c>
      <c r="D76" s="20" t="str">
        <f>INDEX(raw_data!$A$3:$CR$332,MATCH(data!$B76,raw_data!$F$3:$F$332,0), MATCH(data!D$3,raw_data!$A$3:$CR$3,0))</f>
        <v>1 year</v>
      </c>
      <c r="E76" s="61">
        <f>INDEX(raw_data!$A$3:$CR$332,MATCH(data!$B76,raw_data!$F$3:$F$332,0), MATCH(data!E$3,raw_data!$A$3:$CR$3,0))</f>
        <v>3.1963429381999127E-3</v>
      </c>
      <c r="F76" s="61">
        <f>INDEX(raw_data!$A$3:$CR$332,MATCH(data!$B76,raw_data!$F$3:$F$332,0), MATCH(data!F$3,raw_data!$A$3:$CR$3,0))</f>
        <v>0.21585447068539632</v>
      </c>
      <c r="G76" s="61">
        <f t="shared" si="5"/>
        <v>1.7946905311518847E-3</v>
      </c>
      <c r="H76" s="87">
        <f>INDEX(raw_data!$A$3:$CR$332,MATCH(data!$B76,raw_data!$F$3:$F$332,0), MATCH(data!H$3,raw_data!$A$3:$CR$3,0))</f>
        <v>100</v>
      </c>
      <c r="I76" s="87">
        <f>INDEX(raw_data!$A$3:$CR$332,MATCH(data!$B76,raw_data!$F$3:$F$332,0), MATCH(data!I$3,raw_data!$A$3:$CR$3,0))</f>
        <v>7598305.6875</v>
      </c>
      <c r="J76" s="87">
        <f>INDEX(raw_data!$A$3:$CR$332,MATCH(data!$B76,raw_data!$F$3:$F$332,0), MATCH(data!J$3,raw_data!$A$3:$CR$3,0))</f>
        <v>7598305.6875</v>
      </c>
      <c r="K76" s="61">
        <f>INDEX(raw_data!$A$3:$CR$332,MATCH(data!$B76,raw_data!$F$3:$F$332,0), MATCH(data!K$3,raw_data!$A$3:$CR$3,0))</f>
        <v>14.560111447738583</v>
      </c>
      <c r="L76" s="20">
        <f>INDEX(raw_data!$A$3:$CR$332,MATCH(data!$B76,raw_data!$F$3:$F$332,0), MATCH(data!L$3,raw_data!$A$3:$CR$3,0))</f>
        <v>5</v>
      </c>
      <c r="M76" s="20">
        <f>INDEX(raw_data!$A$3:$CR$332,MATCH(data!$B76,raw_data!$F$3:$F$332,0), MATCH(data!M$3,raw_data!$A$3:$CR$3,0))</f>
        <v>6</v>
      </c>
      <c r="N76" s="20">
        <f>INDEX(raw_data!$A$3:$CR$332,MATCH(data!$B76,raw_data!$F$3:$F$332,0), MATCH(data!N$3,raw_data!$A$3:$CR$3,0))</f>
        <v>0</v>
      </c>
      <c r="O76" s="20">
        <f>INDEX(raw_data!$A$3:$CR$332,MATCH(data!$B76,raw_data!$F$3:$F$332,0), MATCH(data!O$3,raw_data!$A$3:$CR$3,0))</f>
        <v>3.5</v>
      </c>
      <c r="P76" s="20">
        <f>INDEX(raw_data!$A$3:$CR$332,MATCH(data!$B76,raw_data!$F$3:$F$332,0), MATCH(data!P$3,raw_data!$A$3:$CR$3,0))</f>
        <v>3.5</v>
      </c>
      <c r="Q76" s="20">
        <f>INDEX(raw_data!$A$3:$CR$332,MATCH(data!$B76,raw_data!$F$3:$F$332,0), MATCH(data!Q$3,raw_data!$A$3:$CR$3,0))</f>
        <v>0</v>
      </c>
      <c r="R76" s="20">
        <f>INDEX(raw_data!$A$3:$CR$332,MATCH(data!$B76,raw_data!$F$3:$F$332,0), MATCH(data!R$3,raw_data!$A$3:$CR$3,0))</f>
        <v>0.8</v>
      </c>
      <c r="S76" s="20">
        <f>INDEX(raw_data!$A$3:$CR$332,MATCH(data!$B76,raw_data!$F$3:$F$332,0), MATCH(data!S$3,raw_data!$A$3:$CR$3,0))</f>
        <v>0.8</v>
      </c>
      <c r="T76" s="20">
        <f>INDEX(raw_data!$A$3:$CR$332,MATCH(data!$B76,raw_data!$F$3:$F$332,0), MATCH(data!T$3,raw_data!$A$3:$CR$3,0))</f>
        <v>0</v>
      </c>
      <c r="U76" s="20">
        <f>INDEX(raw_data!$A$3:$CR$332,MATCH(data!$B76,raw_data!$F$3:$F$332,0), MATCH(data!U$3,raw_data!$A$3:$CR$3,0))</f>
        <v>0</v>
      </c>
      <c r="V76" s="20">
        <f>INDEX(raw_data!$A$3:$CR$332,MATCH(data!$B76,raw_data!$F$3:$F$332,0), MATCH(data!V$3,raw_data!$A$3:$CR$3,0))</f>
        <v>0</v>
      </c>
      <c r="W76" s="20">
        <v>0</v>
      </c>
      <c r="X76" s="20">
        <f>INDEX(raw_data!$A$3:$CR$332,MATCH(data!$B76,raw_data!$F$3:$F$332,0), MATCH(data!X$3,raw_data!$A$3:$CR$3,0))</f>
        <v>0</v>
      </c>
      <c r="Y76" s="20">
        <f>INDEX(raw_data!$A$3:$CR$332,MATCH(data!$B76,raw_data!$F$3:$F$332,0), MATCH(data!Y$3,raw_data!$A$3:$CR$3,0))</f>
        <v>0</v>
      </c>
      <c r="Z76" s="20">
        <f>INDEX(raw_data!$A$3:$CR$332,MATCH(data!$B76,raw_data!$F$3:$F$332,0), MATCH(data!Z$3,raw_data!$A$3:$CR$3,0))</f>
        <v>0</v>
      </c>
      <c r="AA76" s="20">
        <f>INDEX(raw_data!$A$3:$CR$332,MATCH(data!$B76,raw_data!$F$3:$F$332,0), MATCH(data!AA$3,raw_data!$A$3:$CR$3,0))</f>
        <v>0</v>
      </c>
      <c r="AB76" s="20">
        <f>INDEX(raw_data!$A$3:$CR$332,MATCH(data!$B76,raw_data!$F$3:$F$332,0), MATCH(data!AB$3,raw_data!$A$3:$CR$3,0))</f>
        <v>0</v>
      </c>
      <c r="AC76" s="20">
        <f>INDEX(raw_data!$A$3:$CR$332,MATCH(data!$B76,raw_data!$F$3:$F$332,0), MATCH(data!AC$3,raw_data!$A$3:$CR$3,0))</f>
        <v>0</v>
      </c>
      <c r="AD76" s="20">
        <f>INDEX(raw_data!$A$3:$CR$332,MATCH(data!$B76,raw_data!$F$3:$F$332,0), MATCH(data!AD$3,raw_data!$A$3:$CR$3,0))</f>
        <v>0</v>
      </c>
      <c r="AE76" s="20">
        <f>INDEX(raw_data!$A$3:$CR$332,MATCH(data!$B76,raw_data!$F$3:$F$332,0), MATCH(data!AE$3,raw_data!$A$3:$CR$3,0))</f>
        <v>0</v>
      </c>
      <c r="AF76" s="20">
        <f>INDEX(raw_data!$A$3:$CR$332,MATCH(data!$B76,raw_data!$F$3:$F$332,0), MATCH(data!AF$3,raw_data!$A$3:$CR$3,0))</f>
        <v>0</v>
      </c>
      <c r="AG76" s="20" t="str">
        <f>INDEX(raw_data!$A$3:$CR$332,MATCH(data!$B76,raw_data!$F$3:$F$332,0), MATCH(data!AG$3,raw_data!$A$3:$CR$3,0))</f>
        <v>Edejer et al. (2005)</v>
      </c>
      <c r="AH76" s="20" t="str">
        <f>INDEX(raw_data!$A$3:$CR$332,MATCH(data!$B76,raw_data!$F$3:$F$332,0), MATCH(data!AH$3,raw_data!$A$3:$CR$3,0))</f>
        <v>Zinc  supplementation (95%)</v>
      </c>
      <c r="AI76" s="61">
        <f t="shared" si="6"/>
        <v>67.531699463687488</v>
      </c>
    </row>
    <row r="77" spans="1:35" hidden="1">
      <c r="A77" s="20" t="str">
        <f>INDEX(raw_data!$A$3:$CR$332,MATCH(data!$B77,raw_data!$F$3:$F$332,0), MATCH(data!A$3,raw_data!$A$3:$CR$3,0))</f>
        <v>NCDs</v>
      </c>
      <c r="B77" s="22" t="s">
        <v>779</v>
      </c>
      <c r="C77" s="20" t="str">
        <f>INDEX(raw_data!$A$3:$CR$332,MATCH(data!$B77,raw_data!$F$3:$F$332,0), MATCH(data!C$3,raw_data!$A$3:$CR$3,0))</f>
        <v>GIT, Intestine cancer</v>
      </c>
      <c r="D77" s="20" t="str">
        <f>INDEX(raw_data!$A$3:$CR$332,MATCH(data!$B77,raw_data!$F$3:$F$332,0), MATCH(data!D$3,raw_data!$A$3:$CR$3,0))</f>
        <v>1 year</v>
      </c>
      <c r="E77" s="61">
        <f>INDEX(raw_data!$A$3:$CR$332,MATCH(data!$B77,raw_data!$F$3:$F$332,0), MATCH(data!E$3,raw_data!$A$3:$CR$3,0))</f>
        <v>1.1529999999999999E-3</v>
      </c>
      <c r="F77" s="61">
        <f>INDEX(raw_data!$A$3:$CR$332,MATCH(data!$B77,raw_data!$F$3:$F$332,0), MATCH(data!F$3,raw_data!$A$3:$CR$3,0))</f>
        <v>0.50208568132663578</v>
      </c>
      <c r="G77" s="61">
        <f t="shared" si="5"/>
        <v>-2.1072966319911415E-3</v>
      </c>
      <c r="H77" s="87">
        <f>INDEX(raw_data!$A$3:$CR$332,MATCH(data!$B77,raw_data!$F$3:$F$332,0), MATCH(data!H$3,raw_data!$A$3:$CR$3,0))</f>
        <v>10</v>
      </c>
      <c r="I77" s="87">
        <f>INDEX(raw_data!$A$3:$CR$332,MATCH(data!$B77,raw_data!$F$3:$F$332,0), MATCH(data!I$3,raw_data!$A$3:$CR$3,0))</f>
        <v>331702.61259999999</v>
      </c>
      <c r="J77" s="87">
        <f>INDEX(raw_data!$A$3:$CR$332,MATCH(data!$B77,raw_data!$F$3:$F$332,0), MATCH(data!J$3,raw_data!$A$3:$CR$3,0))</f>
        <v>3317026.1259999997</v>
      </c>
      <c r="K77" s="61">
        <f>INDEX(raw_data!$A$3:$CR$332,MATCH(data!$B77,raw_data!$F$3:$F$332,0), MATCH(data!K$3,raw_data!$A$3:$CR$3,0))</f>
        <v>6.2275013607962109</v>
      </c>
      <c r="L77" s="20">
        <f>INDEX(raw_data!$A$3:$CR$332,MATCH(data!$B77,raw_data!$F$3:$F$332,0), MATCH(data!L$3,raw_data!$A$3:$CR$3,0))</f>
        <v>0.3</v>
      </c>
      <c r="M77" s="20">
        <f>INDEX(raw_data!$A$3:$CR$332,MATCH(data!$B77,raw_data!$F$3:$F$332,0), MATCH(data!M$3,raw_data!$A$3:$CR$3,0))</f>
        <v>0</v>
      </c>
      <c r="N77" s="20">
        <f>INDEX(raw_data!$A$3:$CR$332,MATCH(data!$B77,raw_data!$F$3:$F$332,0), MATCH(data!N$3,raw_data!$A$3:$CR$3,0))</f>
        <v>0</v>
      </c>
      <c r="O77" s="20">
        <f>INDEX(raw_data!$A$3:$CR$332,MATCH(data!$B77,raw_data!$F$3:$F$332,0), MATCH(data!O$3,raw_data!$A$3:$CR$3,0))</f>
        <v>0</v>
      </c>
      <c r="P77" s="20">
        <f>INDEX(raw_data!$A$3:$CR$332,MATCH(data!$B77,raw_data!$F$3:$F$332,0), MATCH(data!P$3,raw_data!$A$3:$CR$3,0))</f>
        <v>0</v>
      </c>
      <c r="Q77" s="20">
        <f>INDEX(raw_data!$A$3:$CR$332,MATCH(data!$B77,raw_data!$F$3:$F$332,0), MATCH(data!Q$3,raw_data!$A$3:$CR$3,0))</f>
        <v>0</v>
      </c>
      <c r="R77" s="20">
        <f>INDEX(raw_data!$A$3:$CR$332,MATCH(data!$B77,raw_data!$F$3:$F$332,0), MATCH(data!R$3,raw_data!$A$3:$CR$3,0))</f>
        <v>0</v>
      </c>
      <c r="S77" s="20">
        <f>INDEX(raw_data!$A$3:$CR$332,MATCH(data!$B77,raw_data!$F$3:$F$332,0), MATCH(data!S$3,raw_data!$A$3:$CR$3,0))</f>
        <v>0</v>
      </c>
      <c r="T77" s="20">
        <f>INDEX(raw_data!$A$3:$CR$332,MATCH(data!$B77,raw_data!$F$3:$F$332,0), MATCH(data!T$3,raw_data!$A$3:$CR$3,0))</f>
        <v>0.75</v>
      </c>
      <c r="U77" s="20">
        <f>INDEX(raw_data!$A$3:$CR$332,MATCH(data!$B77,raw_data!$F$3:$F$332,0), MATCH(data!U$3,raw_data!$A$3:$CR$3,0))</f>
        <v>1.5</v>
      </c>
      <c r="V77" s="20">
        <f>INDEX(raw_data!$A$3:$CR$332,MATCH(data!$B77,raw_data!$F$3:$F$332,0), MATCH(data!V$3,raw_data!$A$3:$CR$3,0))</f>
        <v>0</v>
      </c>
      <c r="W77" s="20">
        <v>0</v>
      </c>
      <c r="X77" s="20">
        <f>INDEX(raw_data!$A$3:$CR$332,MATCH(data!$B77,raw_data!$F$3:$F$332,0), MATCH(data!X$3,raw_data!$A$3:$CR$3,0))</f>
        <v>0</v>
      </c>
      <c r="Y77" s="20">
        <f>INDEX(raw_data!$A$3:$CR$332,MATCH(data!$B77,raw_data!$F$3:$F$332,0), MATCH(data!Y$3,raw_data!$A$3:$CR$3,0))</f>
        <v>0</v>
      </c>
      <c r="Z77" s="20">
        <f>INDEX(raw_data!$A$3:$CR$332,MATCH(data!$B77,raw_data!$F$3:$F$332,0), MATCH(data!Z$3,raw_data!$A$3:$CR$3,0))</f>
        <v>0</v>
      </c>
      <c r="AA77" s="20">
        <f>INDEX(raw_data!$A$3:$CR$332,MATCH(data!$B77,raw_data!$F$3:$F$332,0), MATCH(data!AA$3,raw_data!$A$3:$CR$3,0))</f>
        <v>0</v>
      </c>
      <c r="AB77" s="20">
        <f>INDEX(raw_data!$A$3:$CR$332,MATCH(data!$B77,raw_data!$F$3:$F$332,0), MATCH(data!AB$3,raw_data!$A$3:$CR$3,0))</f>
        <v>0</v>
      </c>
      <c r="AC77" s="20">
        <f>INDEX(raw_data!$A$3:$CR$332,MATCH(data!$B77,raw_data!$F$3:$F$332,0), MATCH(data!AC$3,raw_data!$A$3:$CR$3,0))</f>
        <v>0</v>
      </c>
      <c r="AD77" s="20">
        <f>INDEX(raw_data!$A$3:$CR$332,MATCH(data!$B77,raw_data!$F$3:$F$332,0), MATCH(data!AD$3,raw_data!$A$3:$CR$3,0))</f>
        <v>0</v>
      </c>
      <c r="AE77" s="20">
        <f>INDEX(raw_data!$A$3:$CR$332,MATCH(data!$B77,raw_data!$F$3:$F$332,0), MATCH(data!AE$3,raw_data!$A$3:$CR$3,0))</f>
        <v>0</v>
      </c>
      <c r="AF77" s="20">
        <f>INDEX(raw_data!$A$3:$CR$332,MATCH(data!$B77,raw_data!$F$3:$F$332,0), MATCH(data!AF$3,raw_data!$A$3:$CR$3,0))</f>
        <v>0</v>
      </c>
      <c r="AG77" s="20" t="str">
        <f>INDEX(raw_data!$A$3:$CR$332,MATCH(data!$B77,raw_data!$F$3:$F$332,0), MATCH(data!AG$3,raw_data!$A$3:$CR$3,0))</f>
        <v>Ginsberg (2012); BMJ</v>
      </c>
      <c r="AH77" s="20" t="str">
        <f>INDEX(raw_data!$A$3:$CR$332,MATCH(data!$B77,raw_data!$F$3:$F$332,0), MATCH(data!AH$3,raw_data!$A$3:$CR$3,0))</f>
        <v>Annual faecal occult blood test + sigmoidoscopy every 5 years (with surgical removal of polyps) + cancer treatment</v>
      </c>
      <c r="AI77" s="61">
        <f t="shared" si="6"/>
        <v>435.46026134140141</v>
      </c>
    </row>
    <row r="78" spans="1:35" hidden="1">
      <c r="A78" s="20" t="str">
        <f>INDEX(raw_data!$A$3:$CR$332,MATCH(data!$B78,raw_data!$F$3:$F$332,0), MATCH(data!A$3,raw_data!$A$3:$CR$3,0))</f>
        <v>NCDs</v>
      </c>
      <c r="B78" s="22" t="s">
        <v>805</v>
      </c>
      <c r="C78" s="20" t="str">
        <f>INDEX(raw_data!$A$3:$CR$332,MATCH(data!$B78,raw_data!$F$3:$F$332,0), MATCH(data!C$3,raw_data!$A$3:$CR$3,0))</f>
        <v>Colorectoral cancer (screening + treatment)</v>
      </c>
      <c r="D78" s="20" t="str">
        <f>INDEX(raw_data!$A$3:$CR$332,MATCH(data!$B78,raw_data!$F$3:$F$332,0), MATCH(data!D$3,raw_data!$A$3:$CR$3,0))</f>
        <v>1 year</v>
      </c>
      <c r="E78" s="61">
        <f>INDEX(raw_data!$A$3:$CR$332,MATCH(data!$B78,raw_data!$F$3:$F$332,0), MATCH(data!E$3,raw_data!$A$3:$CR$3,0))</f>
        <v>1.1150000000000001E-3</v>
      </c>
      <c r="F78" s="61">
        <f>INDEX(raw_data!$A$3:$CR$332,MATCH(data!$B78,raw_data!$F$3:$F$332,0), MATCH(data!F$3,raw_data!$A$3:$CR$3,0))</f>
        <v>0.29668699351119382</v>
      </c>
      <c r="G78" s="61">
        <f t="shared" si="5"/>
        <v>-8.1153891890385589E-4</v>
      </c>
      <c r="H78" s="87">
        <f>INDEX(raw_data!$A$3:$CR$332,MATCH(data!$B78,raw_data!$F$3:$F$332,0), MATCH(data!H$3,raw_data!$A$3:$CR$3,0))</f>
        <v>10</v>
      </c>
      <c r="I78" s="87">
        <f>INDEX(raw_data!$A$3:$CR$332,MATCH(data!$B78,raw_data!$F$3:$F$332,0), MATCH(data!I$3,raw_data!$A$3:$CR$3,0))</f>
        <v>21310</v>
      </c>
      <c r="J78" s="87">
        <f>INDEX(raw_data!$A$3:$CR$332,MATCH(data!$B78,raw_data!$F$3:$F$332,0), MATCH(data!J$3,raw_data!$A$3:$CR$3,0))</f>
        <v>213100</v>
      </c>
      <c r="K78" s="61">
        <f>INDEX(raw_data!$A$3:$CR$332,MATCH(data!$B78,raw_data!$F$3:$F$332,0), MATCH(data!K$3,raw_data!$A$3:$CR$3,0))</f>
        <v>5.3255722653623225</v>
      </c>
      <c r="L78" s="20">
        <f>INDEX(raw_data!$A$3:$CR$332,MATCH(data!$B78,raw_data!$F$3:$F$332,0), MATCH(data!L$3,raw_data!$A$3:$CR$3,0))</f>
        <v>172</v>
      </c>
      <c r="M78" s="20">
        <f>INDEX(raw_data!$A$3:$CR$332,MATCH(data!$B78,raw_data!$F$3:$F$332,0), MATCH(data!M$3,raw_data!$A$3:$CR$3,0))</f>
        <v>190</v>
      </c>
      <c r="N78" s="20">
        <f>INDEX(raw_data!$A$3:$CR$332,MATCH(data!$B78,raw_data!$F$3:$F$332,0), MATCH(data!N$3,raw_data!$A$3:$CR$3,0))</f>
        <v>0</v>
      </c>
      <c r="O78" s="20">
        <f>INDEX(raw_data!$A$3:$CR$332,MATCH(data!$B78,raw_data!$F$3:$F$332,0), MATCH(data!O$3,raw_data!$A$3:$CR$3,0))</f>
        <v>137.6</v>
      </c>
      <c r="P78" s="20">
        <f>INDEX(raw_data!$A$3:$CR$332,MATCH(data!$B78,raw_data!$F$3:$F$332,0), MATCH(data!P$3,raw_data!$A$3:$CR$3,0))</f>
        <v>34.4</v>
      </c>
      <c r="Q78" s="20">
        <f>INDEX(raw_data!$A$3:$CR$332,MATCH(data!$B78,raw_data!$F$3:$F$332,0), MATCH(data!Q$3,raw_data!$A$3:$CR$3,0))</f>
        <v>5</v>
      </c>
      <c r="R78" s="20">
        <f>INDEX(raw_data!$A$3:$CR$332,MATCH(data!$B78,raw_data!$F$3:$F$332,0), MATCH(data!R$3,raw_data!$A$3:$CR$3,0))</f>
        <v>5</v>
      </c>
      <c r="S78" s="20">
        <f>INDEX(raw_data!$A$3:$CR$332,MATCH(data!$B78,raw_data!$F$3:$F$332,0), MATCH(data!S$3,raw_data!$A$3:$CR$3,0))</f>
        <v>0</v>
      </c>
      <c r="T78" s="20">
        <f>INDEX(raw_data!$A$3:$CR$332,MATCH(data!$B78,raw_data!$F$3:$F$332,0), MATCH(data!T$3,raw_data!$A$3:$CR$3,0))</f>
        <v>0</v>
      </c>
      <c r="U78" s="20">
        <f>INDEX(raw_data!$A$3:$CR$332,MATCH(data!$B78,raw_data!$F$3:$F$332,0), MATCH(data!U$3,raw_data!$A$3:$CR$3,0))</f>
        <v>0</v>
      </c>
      <c r="V78" s="20">
        <f>INDEX(raw_data!$A$3:$CR$332,MATCH(data!$B78,raw_data!$F$3:$F$332,0), MATCH(data!V$3,raw_data!$A$3:$CR$3,0))</f>
        <v>0</v>
      </c>
      <c r="W78" s="20">
        <v>0</v>
      </c>
      <c r="X78" s="20">
        <f>INDEX(raw_data!$A$3:$CR$332,MATCH(data!$B78,raw_data!$F$3:$F$332,0), MATCH(data!X$3,raw_data!$A$3:$CR$3,0))</f>
        <v>0</v>
      </c>
      <c r="Y78" s="20">
        <f>INDEX(raw_data!$A$3:$CR$332,MATCH(data!$B78,raw_data!$F$3:$F$332,0), MATCH(data!Y$3,raw_data!$A$3:$CR$3,0))</f>
        <v>0</v>
      </c>
      <c r="Z78" s="20">
        <f>INDEX(raw_data!$A$3:$CR$332,MATCH(data!$B78,raw_data!$F$3:$F$332,0), MATCH(data!Z$3,raw_data!$A$3:$CR$3,0))</f>
        <v>0</v>
      </c>
      <c r="AA78" s="20">
        <f>INDEX(raw_data!$A$3:$CR$332,MATCH(data!$B78,raw_data!$F$3:$F$332,0), MATCH(data!AA$3,raw_data!$A$3:$CR$3,0))</f>
        <v>0</v>
      </c>
      <c r="AB78" s="20">
        <f>INDEX(raw_data!$A$3:$CR$332,MATCH(data!$B78,raw_data!$F$3:$F$332,0), MATCH(data!AB$3,raw_data!$A$3:$CR$3,0))</f>
        <v>0</v>
      </c>
      <c r="AC78" s="20">
        <f>INDEX(raw_data!$A$3:$CR$332,MATCH(data!$B78,raw_data!$F$3:$F$332,0), MATCH(data!AC$3,raw_data!$A$3:$CR$3,0))</f>
        <v>0</v>
      </c>
      <c r="AD78" s="20">
        <f>INDEX(raw_data!$A$3:$CR$332,MATCH(data!$B78,raw_data!$F$3:$F$332,0), MATCH(data!AD$3,raw_data!$A$3:$CR$3,0))</f>
        <v>0</v>
      </c>
      <c r="AE78" s="20">
        <f>INDEX(raw_data!$A$3:$CR$332,MATCH(data!$B78,raw_data!$F$3:$F$332,0), MATCH(data!AE$3,raw_data!$A$3:$CR$3,0))</f>
        <v>0</v>
      </c>
      <c r="AF78" s="20">
        <f>INDEX(raw_data!$A$3:$CR$332,MATCH(data!$B78,raw_data!$F$3:$F$332,0), MATCH(data!AF$3,raw_data!$A$3:$CR$3,0))</f>
        <v>0</v>
      </c>
      <c r="AG78" s="20" t="str">
        <f>INDEX(raw_data!$A$3:$CR$332,MATCH(data!$B78,raw_data!$F$3:$F$332,0), MATCH(data!AG$3,raw_data!$A$3:$CR$3,0))</f>
        <v>Ginsberg (2012); BMJ</v>
      </c>
      <c r="AH78" s="20" t="str">
        <f>INDEX(raw_data!$A$3:$CR$332,MATCH(data!$B78,raw_data!$F$3:$F$332,0), MATCH(data!AH$3,raw_data!$A$3:$CR$3,0))</f>
        <v>Colonoscopy at age 50 (with surgical removal of polyps)+ cancer treatment</v>
      </c>
      <c r="AI78" s="61">
        <f t="shared" si="6"/>
        <v>266.08698969613795</v>
      </c>
    </row>
    <row r="79" spans="1:35" hidden="1">
      <c r="A79" s="20" t="str">
        <f>INDEX(raw_data!$A$3:$CR$332,MATCH(data!$B79,raw_data!$F$3:$F$332,0), MATCH(data!A$3,raw_data!$A$3:$CR$3,0))</f>
        <v>NCDs</v>
      </c>
      <c r="B79" s="22" t="s">
        <v>810</v>
      </c>
      <c r="C79" s="20" t="str">
        <f>INDEX(raw_data!$A$3:$CR$332,MATCH(data!$B79,raw_data!$F$3:$F$332,0), MATCH(data!C$3,raw_data!$A$3:$CR$3,0))</f>
        <v>Colorectoral cancer (treatment)</v>
      </c>
      <c r="D79" s="20" t="str">
        <f>INDEX(raw_data!$A$3:$CR$332,MATCH(data!$B79,raw_data!$F$3:$F$332,0), MATCH(data!D$3,raw_data!$A$3:$CR$3,0))</f>
        <v>1 year</v>
      </c>
      <c r="E79" s="61">
        <f>INDEX(raw_data!$A$3:$CR$332,MATCH(data!$B79,raw_data!$F$3:$F$332,0), MATCH(data!E$3,raw_data!$A$3:$CR$3,0))</f>
        <v>7.9199999999999995E-4</v>
      </c>
      <c r="F79" s="61">
        <f>INDEX(raw_data!$A$3:$CR$332,MATCH(data!$B79,raw_data!$F$3:$F$332,0), MATCH(data!F$3,raw_data!$A$3:$CR$3,0))</f>
        <v>0.12323921268926513</v>
      </c>
      <c r="G79" s="61">
        <f t="shared" si="5"/>
        <v>-8.2546278523710787E-6</v>
      </c>
      <c r="H79" s="87">
        <f>INDEX(raw_data!$A$3:$CR$332,MATCH(data!$B79,raw_data!$F$3:$F$332,0), MATCH(data!H$3,raw_data!$A$3:$CR$3,0))</f>
        <v>100</v>
      </c>
      <c r="I79" s="87">
        <f>INDEX(raw_data!$A$3:$CR$332,MATCH(data!$B79,raw_data!$F$3:$F$332,0), MATCH(data!I$3,raw_data!$A$3:$CR$3,0))</f>
        <v>1111</v>
      </c>
      <c r="J79" s="87">
        <f>INDEX(raw_data!$A$3:$CR$332,MATCH(data!$B79,raw_data!$F$3:$F$332,0), MATCH(data!J$3,raw_data!$A$3:$CR$3,0))</f>
        <v>1111</v>
      </c>
      <c r="K79" s="61">
        <f>INDEX(raw_data!$A$3:$CR$332,MATCH(data!$B79,raw_data!$F$3:$F$332,0), MATCH(data!K$3,raw_data!$A$3:$CR$3,0))</f>
        <v>680.53561999567194</v>
      </c>
      <c r="L79" s="20">
        <f>INDEX(raw_data!$A$3:$CR$332,MATCH(data!$B79,raw_data!$F$3:$F$332,0), MATCH(data!L$3,raw_data!$A$3:$CR$3,0))</f>
        <v>172</v>
      </c>
      <c r="M79" s="20">
        <f>INDEX(raw_data!$A$3:$CR$332,MATCH(data!$B79,raw_data!$F$3:$F$332,0), MATCH(data!M$3,raw_data!$A$3:$CR$3,0))</f>
        <v>190</v>
      </c>
      <c r="N79" s="20">
        <f>INDEX(raw_data!$A$3:$CR$332,MATCH(data!$B79,raw_data!$F$3:$F$332,0), MATCH(data!N$3,raw_data!$A$3:$CR$3,0))</f>
        <v>0</v>
      </c>
      <c r="O79" s="20">
        <f>INDEX(raw_data!$A$3:$CR$332,MATCH(data!$B79,raw_data!$F$3:$F$332,0), MATCH(data!O$3,raw_data!$A$3:$CR$3,0))</f>
        <v>137.6</v>
      </c>
      <c r="P79" s="20">
        <f>INDEX(raw_data!$A$3:$CR$332,MATCH(data!$B79,raw_data!$F$3:$F$332,0), MATCH(data!P$3,raw_data!$A$3:$CR$3,0))</f>
        <v>34.4</v>
      </c>
      <c r="Q79" s="20">
        <f>INDEX(raw_data!$A$3:$CR$332,MATCH(data!$B79,raw_data!$F$3:$F$332,0), MATCH(data!Q$3,raw_data!$A$3:$CR$3,0))</f>
        <v>5</v>
      </c>
      <c r="R79" s="20">
        <f>INDEX(raw_data!$A$3:$CR$332,MATCH(data!$B79,raw_data!$F$3:$F$332,0), MATCH(data!R$3,raw_data!$A$3:$CR$3,0))</f>
        <v>5</v>
      </c>
      <c r="S79" s="20">
        <f>INDEX(raw_data!$A$3:$CR$332,MATCH(data!$B79,raw_data!$F$3:$F$332,0), MATCH(data!S$3,raw_data!$A$3:$CR$3,0))</f>
        <v>0</v>
      </c>
      <c r="T79" s="20">
        <f>INDEX(raw_data!$A$3:$CR$332,MATCH(data!$B79,raw_data!$F$3:$F$332,0), MATCH(data!T$3,raw_data!$A$3:$CR$3,0))</f>
        <v>0</v>
      </c>
      <c r="U79" s="20">
        <f>INDEX(raw_data!$A$3:$CR$332,MATCH(data!$B79,raw_data!$F$3:$F$332,0), MATCH(data!U$3,raw_data!$A$3:$CR$3,0))</f>
        <v>0</v>
      </c>
      <c r="V79" s="20">
        <f>INDEX(raw_data!$A$3:$CR$332,MATCH(data!$B79,raw_data!$F$3:$F$332,0), MATCH(data!V$3,raw_data!$A$3:$CR$3,0))</f>
        <v>0</v>
      </c>
      <c r="W79" s="20">
        <v>0</v>
      </c>
      <c r="X79" s="20">
        <f>INDEX(raw_data!$A$3:$CR$332,MATCH(data!$B79,raw_data!$F$3:$F$332,0), MATCH(data!X$3,raw_data!$A$3:$CR$3,0))</f>
        <v>0</v>
      </c>
      <c r="Y79" s="20">
        <f>INDEX(raw_data!$A$3:$CR$332,MATCH(data!$B79,raw_data!$F$3:$F$332,0), MATCH(data!Y$3,raw_data!$A$3:$CR$3,0))</f>
        <v>0</v>
      </c>
      <c r="Z79" s="20">
        <f>INDEX(raw_data!$A$3:$CR$332,MATCH(data!$B79,raw_data!$F$3:$F$332,0), MATCH(data!Z$3,raw_data!$A$3:$CR$3,0))</f>
        <v>0</v>
      </c>
      <c r="AA79" s="20">
        <f>INDEX(raw_data!$A$3:$CR$332,MATCH(data!$B79,raw_data!$F$3:$F$332,0), MATCH(data!AA$3,raw_data!$A$3:$CR$3,0))</f>
        <v>0</v>
      </c>
      <c r="AB79" s="20">
        <f>INDEX(raw_data!$A$3:$CR$332,MATCH(data!$B79,raw_data!$F$3:$F$332,0), MATCH(data!AB$3,raw_data!$A$3:$CR$3,0))</f>
        <v>0</v>
      </c>
      <c r="AC79" s="20">
        <f>INDEX(raw_data!$A$3:$CR$332,MATCH(data!$B79,raw_data!$F$3:$F$332,0), MATCH(data!AC$3,raw_data!$A$3:$CR$3,0))</f>
        <v>0</v>
      </c>
      <c r="AD79" s="20">
        <f>INDEX(raw_data!$A$3:$CR$332,MATCH(data!$B79,raw_data!$F$3:$F$332,0), MATCH(data!AD$3,raw_data!$A$3:$CR$3,0))</f>
        <v>0</v>
      </c>
      <c r="AE79" s="20">
        <f>INDEX(raw_data!$A$3:$CR$332,MATCH(data!$B79,raw_data!$F$3:$F$332,0), MATCH(data!AE$3,raw_data!$A$3:$CR$3,0))</f>
        <v>0</v>
      </c>
      <c r="AF79" s="20">
        <f>INDEX(raw_data!$A$3:$CR$332,MATCH(data!$B79,raw_data!$F$3:$F$332,0), MATCH(data!AF$3,raw_data!$A$3:$CR$3,0))</f>
        <v>0</v>
      </c>
      <c r="AG79" s="20" t="str">
        <f>INDEX(raw_data!$A$3:$CR$332,MATCH(data!$B79,raw_data!$F$3:$F$332,0), MATCH(data!AG$3,raw_data!$A$3:$CR$3,0))</f>
        <v>Ginsberg (2012); BMJ</v>
      </c>
      <c r="AH79" s="20" t="str">
        <f>INDEX(raw_data!$A$3:$CR$332,MATCH(data!$B79,raw_data!$F$3:$F$332,0), MATCH(data!AH$3,raw_data!$A$3:$CR$3,0))</f>
        <v>Cancer treatment by surgery, chemotherapy, and/or radiotherapy</v>
      </c>
      <c r="AI79" s="61">
        <f t="shared" si="6"/>
        <v>155.60506652684992</v>
      </c>
    </row>
    <row r="80" spans="1:35" hidden="1">
      <c r="A80" s="20" t="str">
        <f>INDEX(raw_data!$A$3:$CR$332,MATCH(data!$B80,raw_data!$F$3:$F$332,0), MATCH(data!A$3,raw_data!$A$3:$CR$3,0))</f>
        <v>NCDs</v>
      </c>
      <c r="B80" s="22" t="s">
        <v>816</v>
      </c>
      <c r="C80" s="20" t="str">
        <f>INDEX(raw_data!$A$3:$CR$332,MATCH(data!$B80,raw_data!$F$3:$F$332,0), MATCH(data!C$3,raw_data!$A$3:$CR$3,0))</f>
        <v>Treatment of injuries (Fracture and dislocation - reduction)</v>
      </c>
      <c r="D80" s="20" t="str">
        <f>INDEX(raw_data!$A$3:$CR$332,MATCH(data!$B80,raw_data!$F$3:$F$332,0), MATCH(data!D$3,raw_data!$A$3:$CR$3,0))</f>
        <v>1 year</v>
      </c>
      <c r="E80" s="61">
        <f>INDEX(raw_data!$A$3:$CR$332,MATCH(data!$B80,raw_data!$F$3:$F$332,0), MATCH(data!E$3,raw_data!$A$3:$CR$3,0))</f>
        <v>1.6116504854368932</v>
      </c>
      <c r="F80" s="61">
        <f>INDEX(raw_data!$A$3:$CR$332,MATCH(data!$B80,raw_data!$F$3:$F$332,0), MATCH(data!F$3,raw_data!$A$3:$CR$3,0))</f>
        <v>177.25794951456311</v>
      </c>
      <c r="G80" s="61">
        <f t="shared" si="5"/>
        <v>0.46062483923843134</v>
      </c>
      <c r="H80" s="87">
        <f>INDEX(raw_data!$A$3:$CR$332,MATCH(data!$B80,raw_data!$F$3:$F$332,0), MATCH(data!H$3,raw_data!$A$3:$CR$3,0))</f>
        <v>90</v>
      </c>
      <c r="I80" s="87">
        <f>INDEX(raw_data!$A$3:$CR$332,MATCH(data!$B80,raw_data!$F$3:$F$332,0), MATCH(data!I$3,raw_data!$A$3:$CR$3,0))</f>
        <v>336827.16000000003</v>
      </c>
      <c r="J80" s="87">
        <f>INDEX(raw_data!$A$3:$CR$332,MATCH(data!$B80,raw_data!$F$3:$F$332,0), MATCH(data!J$3,raw_data!$A$3:$CR$3,0))</f>
        <v>374252.4</v>
      </c>
      <c r="K80" s="61">
        <f>INDEX(raw_data!$A$3:$CR$332,MATCH(data!$B80,raw_data!$F$3:$F$332,0), MATCH(data!K$3,raw_data!$A$3:$CR$3,0))</f>
        <v>5.2</v>
      </c>
      <c r="L80" s="20">
        <f>INDEX(raw_data!$A$3:$CR$332,MATCH(data!$B80,raw_data!$F$3:$F$332,0), MATCH(data!L$3,raw_data!$A$3:$CR$3,0))</f>
        <v>12</v>
      </c>
      <c r="M80" s="20">
        <f>INDEX(raw_data!$A$3:$CR$332,MATCH(data!$B80,raw_data!$F$3:$F$332,0), MATCH(data!M$3,raw_data!$A$3:$CR$3,0))</f>
        <v>24</v>
      </c>
      <c r="N80" s="20">
        <f>INDEX(raw_data!$A$3:$CR$332,MATCH(data!$B80,raw_data!$F$3:$F$332,0), MATCH(data!N$3,raw_data!$A$3:$CR$3,0))</f>
        <v>20</v>
      </c>
      <c r="O80" s="20">
        <f>INDEX(raw_data!$A$3:$CR$332,MATCH(data!$B80,raw_data!$F$3:$F$332,0), MATCH(data!O$3,raw_data!$A$3:$CR$3,0))</f>
        <v>12.5</v>
      </c>
      <c r="P80" s="20">
        <f>INDEX(raw_data!$A$3:$CR$332,MATCH(data!$B80,raw_data!$F$3:$F$332,0), MATCH(data!P$3,raw_data!$A$3:$CR$3,0))</f>
        <v>12.5</v>
      </c>
      <c r="Q80" s="20">
        <f>INDEX(raw_data!$A$3:$CR$332,MATCH(data!$B80,raw_data!$F$3:$F$332,0), MATCH(data!Q$3,raw_data!$A$3:$CR$3,0))</f>
        <v>0</v>
      </c>
      <c r="R80" s="20">
        <f>INDEX(raw_data!$A$3:$CR$332,MATCH(data!$B80,raw_data!$F$3:$F$332,0), MATCH(data!R$3,raw_data!$A$3:$CR$3,0))</f>
        <v>0</v>
      </c>
      <c r="S80" s="20">
        <f>INDEX(raw_data!$A$3:$CR$332,MATCH(data!$B80,raw_data!$F$3:$F$332,0), MATCH(data!S$3,raw_data!$A$3:$CR$3,0))</f>
        <v>0</v>
      </c>
      <c r="T80" s="20">
        <f>INDEX(raw_data!$A$3:$CR$332,MATCH(data!$B80,raw_data!$F$3:$F$332,0), MATCH(data!T$3,raw_data!$A$3:$CR$3,0))</f>
        <v>0</v>
      </c>
      <c r="U80" s="20">
        <f>INDEX(raw_data!$A$3:$CR$332,MATCH(data!$B80,raw_data!$F$3:$F$332,0), MATCH(data!U$3,raw_data!$A$3:$CR$3,0))</f>
        <v>0</v>
      </c>
      <c r="V80" s="20">
        <f>INDEX(raw_data!$A$3:$CR$332,MATCH(data!$B80,raw_data!$F$3:$F$332,0), MATCH(data!V$3,raw_data!$A$3:$CR$3,0))</f>
        <v>0</v>
      </c>
      <c r="W80" s="20">
        <v>0</v>
      </c>
      <c r="X80" s="20">
        <f>INDEX(raw_data!$A$3:$CR$332,MATCH(data!$B80,raw_data!$F$3:$F$332,0), MATCH(data!X$3,raw_data!$A$3:$CR$3,0))</f>
        <v>0</v>
      </c>
      <c r="Y80" s="20">
        <f>INDEX(raw_data!$A$3:$CR$332,MATCH(data!$B80,raw_data!$F$3:$F$332,0), MATCH(data!Y$3,raw_data!$A$3:$CR$3,0))</f>
        <v>0</v>
      </c>
      <c r="Z80" s="20">
        <f>INDEX(raw_data!$A$3:$CR$332,MATCH(data!$B80,raw_data!$F$3:$F$332,0), MATCH(data!Z$3,raw_data!$A$3:$CR$3,0))</f>
        <v>0</v>
      </c>
      <c r="AA80" s="20">
        <f>INDEX(raw_data!$A$3:$CR$332,MATCH(data!$B80,raw_data!$F$3:$F$332,0), MATCH(data!AA$3,raw_data!$A$3:$CR$3,0))</f>
        <v>0</v>
      </c>
      <c r="AB80" s="20">
        <f>INDEX(raw_data!$A$3:$CR$332,MATCH(data!$B80,raw_data!$F$3:$F$332,0), MATCH(data!AB$3,raw_data!$A$3:$CR$3,0))</f>
        <v>0</v>
      </c>
      <c r="AC80" s="20">
        <f>INDEX(raw_data!$A$3:$CR$332,MATCH(data!$B80,raw_data!$F$3:$F$332,0), MATCH(data!AC$3,raw_data!$A$3:$CR$3,0))</f>
        <v>0</v>
      </c>
      <c r="AD80" s="20">
        <f>INDEX(raw_data!$A$3:$CR$332,MATCH(data!$B80,raw_data!$F$3:$F$332,0), MATCH(data!AD$3,raw_data!$A$3:$CR$3,0))</f>
        <v>0</v>
      </c>
      <c r="AE80" s="20">
        <f>INDEX(raw_data!$A$3:$CR$332,MATCH(data!$B80,raw_data!$F$3:$F$332,0), MATCH(data!AE$3,raw_data!$A$3:$CR$3,0))</f>
        <v>0</v>
      </c>
      <c r="AF80" s="20">
        <f>INDEX(raw_data!$A$3:$CR$332,MATCH(data!$B80,raw_data!$F$3:$F$332,0), MATCH(data!AF$3,raw_data!$A$3:$CR$3,0))</f>
        <v>0</v>
      </c>
      <c r="AG80" s="20" t="str">
        <f>INDEX(raw_data!$A$3:$CR$332,MATCH(data!$B80,raw_data!$F$3:$F$332,0), MATCH(data!AG$3,raw_data!$A$3:$CR$3,0))</f>
        <v>Roberts (2016); World J Surg</v>
      </c>
      <c r="AH80" s="20" t="str">
        <f>INDEX(raw_data!$A$3:$CR$332,MATCH(data!$B80,raw_data!$F$3:$F$332,0), MATCH(data!AH$3,raw_data!$A$3:$CR$3,0))</f>
        <v>Fracture/dislocation reduction, using Zambian life expectancy</v>
      </c>
      <c r="AI80" s="61">
        <f t="shared" si="6"/>
        <v>109.98535421686748</v>
      </c>
    </row>
    <row r="81" spans="1:38" hidden="1">
      <c r="A81" s="20" t="str">
        <f>INDEX(raw_data!$A$3:$CR$332,MATCH(data!$B81,raw_data!$F$3:$F$332,0), MATCH(data!A$3,raw_data!$A$3:$CR$3,0))</f>
        <v>NCDs</v>
      </c>
      <c r="B81" s="22" t="s">
        <v>820</v>
      </c>
      <c r="C81" s="20" t="str">
        <f>INDEX(raw_data!$A$3:$CR$332,MATCH(data!$B81,raw_data!$F$3:$F$332,0), MATCH(data!C$3,raw_data!$A$3:$CR$3,0))</f>
        <v>Treatment of injuries (Fracture and dislocation - fixation)</v>
      </c>
      <c r="D81" s="20" t="str">
        <f>INDEX(raw_data!$A$3:$CR$332,MATCH(data!$B81,raw_data!$F$3:$F$332,0), MATCH(data!D$3,raw_data!$A$3:$CR$3,0))</f>
        <v>1 year</v>
      </c>
      <c r="E81" s="61">
        <f>INDEX(raw_data!$A$3:$CR$332,MATCH(data!$B81,raw_data!$F$3:$F$332,0), MATCH(data!E$3,raw_data!$A$3:$CR$3,0))</f>
        <v>1.2068965517241379</v>
      </c>
      <c r="F81" s="61">
        <f>INDEX(raw_data!$A$3:$CR$332,MATCH(data!$B81,raw_data!$F$3:$F$332,0), MATCH(data!F$3,raw_data!$A$3:$CR$3,0))</f>
        <v>452.79490344827587</v>
      </c>
      <c r="G81" s="61">
        <f t="shared" si="5"/>
        <v>-1.7333300940438874</v>
      </c>
      <c r="H81" s="87">
        <f>INDEX(raw_data!$A$3:$CR$332,MATCH(data!$B81,raw_data!$F$3:$F$332,0), MATCH(data!H$3,raw_data!$A$3:$CR$3,0))</f>
        <v>90</v>
      </c>
      <c r="I81" s="87">
        <f>INDEX(raw_data!$A$3:$CR$332,MATCH(data!$B81,raw_data!$F$3:$F$332,0), MATCH(data!I$3,raw_data!$A$3:$CR$3,0))</f>
        <v>37425.24</v>
      </c>
      <c r="J81" s="87">
        <f>INDEX(raw_data!$A$3:$CR$332,MATCH(data!$B81,raw_data!$F$3:$F$332,0), MATCH(data!J$3,raw_data!$A$3:$CR$3,0))</f>
        <v>41583.599999999999</v>
      </c>
      <c r="K81" s="61">
        <f>INDEX(raw_data!$A$3:$CR$332,MATCH(data!$B81,raw_data!$F$3:$F$332,0), MATCH(data!K$3,raw_data!$A$3:$CR$3,0))</f>
        <v>24.905242881858626</v>
      </c>
      <c r="L81" s="20">
        <f>INDEX(raw_data!$A$3:$CR$332,MATCH(data!$B81,raw_data!$F$3:$F$332,0), MATCH(data!L$3,raw_data!$A$3:$CR$3,0))</f>
        <v>12</v>
      </c>
      <c r="M81" s="20">
        <f>INDEX(raw_data!$A$3:$CR$332,MATCH(data!$B81,raw_data!$F$3:$F$332,0), MATCH(data!M$3,raw_data!$A$3:$CR$3,0))</f>
        <v>24</v>
      </c>
      <c r="N81" s="20">
        <f>INDEX(raw_data!$A$3:$CR$332,MATCH(data!$B81,raw_data!$F$3:$F$332,0), MATCH(data!N$3,raw_data!$A$3:$CR$3,0))</f>
        <v>20</v>
      </c>
      <c r="O81" s="20">
        <f>INDEX(raw_data!$A$3:$CR$332,MATCH(data!$B81,raw_data!$F$3:$F$332,0), MATCH(data!O$3,raw_data!$A$3:$CR$3,0))</f>
        <v>12.5</v>
      </c>
      <c r="P81" s="20">
        <f>INDEX(raw_data!$A$3:$CR$332,MATCH(data!$B81,raw_data!$F$3:$F$332,0), MATCH(data!P$3,raw_data!$A$3:$CR$3,0))</f>
        <v>12.5</v>
      </c>
      <c r="Q81" s="20">
        <f>INDEX(raw_data!$A$3:$CR$332,MATCH(data!$B81,raw_data!$F$3:$F$332,0), MATCH(data!Q$3,raw_data!$A$3:$CR$3,0))</f>
        <v>0</v>
      </c>
      <c r="R81" s="20">
        <f>INDEX(raw_data!$A$3:$CR$332,MATCH(data!$B81,raw_data!$F$3:$F$332,0), MATCH(data!R$3,raw_data!$A$3:$CR$3,0))</f>
        <v>0</v>
      </c>
      <c r="S81" s="20">
        <f>INDEX(raw_data!$A$3:$CR$332,MATCH(data!$B81,raw_data!$F$3:$F$332,0), MATCH(data!S$3,raw_data!$A$3:$CR$3,0))</f>
        <v>0</v>
      </c>
      <c r="T81" s="20">
        <f>INDEX(raw_data!$A$3:$CR$332,MATCH(data!$B81,raw_data!$F$3:$F$332,0), MATCH(data!T$3,raw_data!$A$3:$CR$3,0))</f>
        <v>0</v>
      </c>
      <c r="U81" s="20">
        <f>INDEX(raw_data!$A$3:$CR$332,MATCH(data!$B81,raw_data!$F$3:$F$332,0), MATCH(data!U$3,raw_data!$A$3:$CR$3,0))</f>
        <v>0</v>
      </c>
      <c r="V81" s="20">
        <f>INDEX(raw_data!$A$3:$CR$332,MATCH(data!$B81,raw_data!$F$3:$F$332,0), MATCH(data!V$3,raw_data!$A$3:$CR$3,0))</f>
        <v>0</v>
      </c>
      <c r="W81" s="20">
        <v>0</v>
      </c>
      <c r="X81" s="20">
        <f>INDEX(raw_data!$A$3:$CR$332,MATCH(data!$B81,raw_data!$F$3:$F$332,0), MATCH(data!X$3,raw_data!$A$3:$CR$3,0))</f>
        <v>0</v>
      </c>
      <c r="Y81" s="20">
        <f>INDEX(raw_data!$A$3:$CR$332,MATCH(data!$B81,raw_data!$F$3:$F$332,0), MATCH(data!Y$3,raw_data!$A$3:$CR$3,0))</f>
        <v>0</v>
      </c>
      <c r="Z81" s="20">
        <f>INDEX(raw_data!$A$3:$CR$332,MATCH(data!$B81,raw_data!$F$3:$F$332,0), MATCH(data!Z$3,raw_data!$A$3:$CR$3,0))</f>
        <v>0</v>
      </c>
      <c r="AA81" s="20">
        <f>INDEX(raw_data!$A$3:$CR$332,MATCH(data!$B81,raw_data!$F$3:$F$332,0), MATCH(data!AA$3,raw_data!$A$3:$CR$3,0))</f>
        <v>0</v>
      </c>
      <c r="AB81" s="20">
        <f>INDEX(raw_data!$A$3:$CR$332,MATCH(data!$B81,raw_data!$F$3:$F$332,0), MATCH(data!AB$3,raw_data!$A$3:$CR$3,0))</f>
        <v>0</v>
      </c>
      <c r="AC81" s="20">
        <f>INDEX(raw_data!$A$3:$CR$332,MATCH(data!$B81,raw_data!$F$3:$F$332,0), MATCH(data!AC$3,raw_data!$A$3:$CR$3,0))</f>
        <v>0</v>
      </c>
      <c r="AD81" s="20">
        <f>INDEX(raw_data!$A$3:$CR$332,MATCH(data!$B81,raw_data!$F$3:$F$332,0), MATCH(data!AD$3,raw_data!$A$3:$CR$3,0))</f>
        <v>0</v>
      </c>
      <c r="AE81" s="20">
        <f>INDEX(raw_data!$A$3:$CR$332,MATCH(data!$B81,raw_data!$F$3:$F$332,0), MATCH(data!AE$3,raw_data!$A$3:$CR$3,0))</f>
        <v>0</v>
      </c>
      <c r="AF81" s="20">
        <f>INDEX(raw_data!$A$3:$CR$332,MATCH(data!$B81,raw_data!$F$3:$F$332,0), MATCH(data!AF$3,raw_data!$A$3:$CR$3,0))</f>
        <v>0</v>
      </c>
      <c r="AG81" s="20" t="str">
        <f>INDEX(raw_data!$A$3:$CR$332,MATCH(data!$B81,raw_data!$F$3:$F$332,0), MATCH(data!AG$3,raw_data!$A$3:$CR$3,0))</f>
        <v>Roberts (2016); World J Surg</v>
      </c>
      <c r="AH81" s="20" t="str">
        <f>INDEX(raw_data!$A$3:$CR$332,MATCH(data!$B81,raw_data!$F$3:$F$332,0), MATCH(data!AH$3,raw_data!$A$3:$CR$3,0))</f>
        <v>Fracture/dislocation fixation, using Zambian life expectancy</v>
      </c>
      <c r="AI81" s="61">
        <f t="shared" si="6"/>
        <v>375.17292000000003</v>
      </c>
    </row>
    <row r="82" spans="1:38" hidden="1">
      <c r="A82" s="20" t="str">
        <f>INDEX(raw_data!$A$3:$CR$332,MATCH(data!$B82,raw_data!$F$3:$F$332,0), MATCH(data!A$3,raw_data!$A$3:$CR$3,0))</f>
        <v>NCDs</v>
      </c>
      <c r="B82" s="22" t="s">
        <v>825</v>
      </c>
      <c r="C82" s="20" t="str">
        <f>INDEX(raw_data!$A$3:$CR$332,MATCH(data!$B82,raw_data!$F$3:$F$332,0), MATCH(data!C$3,raw_data!$A$3:$CR$3,0))</f>
        <v>Amputation</v>
      </c>
      <c r="D82" s="20" t="str">
        <f>INDEX(raw_data!$A$3:$CR$332,MATCH(data!$B82,raw_data!$F$3:$F$332,0), MATCH(data!D$3,raw_data!$A$3:$CR$3,0))</f>
        <v>1 year</v>
      </c>
      <c r="E82" s="61">
        <f>INDEX(raw_data!$A$3:$CR$332,MATCH(data!$B82,raw_data!$F$3:$F$332,0), MATCH(data!E$3,raw_data!$A$3:$CR$3,0))</f>
        <v>21.260869565217391</v>
      </c>
      <c r="F82" s="61">
        <f>INDEX(raw_data!$A$3:$CR$332,MATCH(data!$B82,raw_data!$F$3:$F$332,0), MATCH(data!F$3,raw_data!$A$3:$CR$3,0))</f>
        <v>637.59063478260873</v>
      </c>
      <c r="G82" s="61">
        <f t="shared" si="5"/>
        <v>17.120670638057593</v>
      </c>
      <c r="H82" s="87">
        <f>INDEX(raw_data!$A$3:$CR$332,MATCH(data!$B82,raw_data!$F$3:$F$332,0), MATCH(data!H$3,raw_data!$A$3:$CR$3,0))</f>
        <v>90</v>
      </c>
      <c r="I82" s="87">
        <f>INDEX(raw_data!$A$3:$CR$332,MATCH(data!$B82,raw_data!$F$3:$F$332,0), MATCH(data!I$3,raw_data!$A$3:$CR$3,0))</f>
        <v>112.27571999999998</v>
      </c>
      <c r="J82" s="87">
        <f>INDEX(raw_data!$A$3:$CR$332,MATCH(data!$B82,raw_data!$F$3:$F$332,0), MATCH(data!J$3,raw_data!$A$3:$CR$3,0))</f>
        <v>124.75079999999998</v>
      </c>
      <c r="K82" s="61">
        <f>INDEX(raw_data!$A$3:$CR$332,MATCH(data!$B82,raw_data!$F$3:$F$332,0), MATCH(data!K$3,raw_data!$A$3:$CR$3,0))</f>
        <v>778.21550000000002</v>
      </c>
      <c r="L82" s="20">
        <f>INDEX(raw_data!$A$3:$CR$332,MATCH(data!$B82,raw_data!$F$3:$F$332,0), MATCH(data!L$3,raw_data!$A$3:$CR$3,0))</f>
        <v>172</v>
      </c>
      <c r="M82" s="20">
        <f>INDEX(raw_data!$A$3:$CR$332,MATCH(data!$B82,raw_data!$F$3:$F$332,0), MATCH(data!M$3,raw_data!$A$3:$CR$3,0))</f>
        <v>190</v>
      </c>
      <c r="N82" s="20">
        <f>INDEX(raw_data!$A$3:$CR$332,MATCH(data!$B82,raw_data!$F$3:$F$332,0), MATCH(data!N$3,raw_data!$A$3:$CR$3,0))</f>
        <v>0</v>
      </c>
      <c r="O82" s="20">
        <f>INDEX(raw_data!$A$3:$CR$332,MATCH(data!$B82,raw_data!$F$3:$F$332,0), MATCH(data!O$3,raw_data!$A$3:$CR$3,0))</f>
        <v>137.6</v>
      </c>
      <c r="P82" s="20">
        <f>INDEX(raw_data!$A$3:$CR$332,MATCH(data!$B82,raw_data!$F$3:$F$332,0), MATCH(data!P$3,raw_data!$A$3:$CR$3,0))</f>
        <v>34.4</v>
      </c>
      <c r="Q82" s="20">
        <f>INDEX(raw_data!$A$3:$CR$332,MATCH(data!$B82,raw_data!$F$3:$F$332,0), MATCH(data!Q$3,raw_data!$A$3:$CR$3,0))</f>
        <v>5</v>
      </c>
      <c r="R82" s="20">
        <f>INDEX(raw_data!$A$3:$CR$332,MATCH(data!$B82,raw_data!$F$3:$F$332,0), MATCH(data!R$3,raw_data!$A$3:$CR$3,0))</f>
        <v>5</v>
      </c>
      <c r="S82" s="20">
        <f>INDEX(raw_data!$A$3:$CR$332,MATCH(data!$B82,raw_data!$F$3:$F$332,0), MATCH(data!S$3,raw_data!$A$3:$CR$3,0))</f>
        <v>0</v>
      </c>
      <c r="T82" s="20">
        <f>INDEX(raw_data!$A$3:$CR$332,MATCH(data!$B82,raw_data!$F$3:$F$332,0), MATCH(data!T$3,raw_data!$A$3:$CR$3,0))</f>
        <v>0</v>
      </c>
      <c r="U82" s="20">
        <f>INDEX(raw_data!$A$3:$CR$332,MATCH(data!$B82,raw_data!$F$3:$F$332,0), MATCH(data!U$3,raw_data!$A$3:$CR$3,0))</f>
        <v>0</v>
      </c>
      <c r="V82" s="20">
        <f>INDEX(raw_data!$A$3:$CR$332,MATCH(data!$B82,raw_data!$F$3:$F$332,0), MATCH(data!V$3,raw_data!$A$3:$CR$3,0))</f>
        <v>0</v>
      </c>
      <c r="W82" s="20">
        <v>0</v>
      </c>
      <c r="X82" s="20">
        <f>INDEX(raw_data!$A$3:$CR$332,MATCH(data!$B82,raw_data!$F$3:$F$332,0), MATCH(data!X$3,raw_data!$A$3:$CR$3,0))</f>
        <v>0</v>
      </c>
      <c r="Y82" s="20">
        <f>INDEX(raw_data!$A$3:$CR$332,MATCH(data!$B82,raw_data!$F$3:$F$332,0), MATCH(data!Y$3,raw_data!$A$3:$CR$3,0))</f>
        <v>0</v>
      </c>
      <c r="Z82" s="20">
        <f>INDEX(raw_data!$A$3:$CR$332,MATCH(data!$B82,raw_data!$F$3:$F$332,0), MATCH(data!Z$3,raw_data!$A$3:$CR$3,0))</f>
        <v>0</v>
      </c>
      <c r="AA82" s="20">
        <f>INDEX(raw_data!$A$3:$CR$332,MATCH(data!$B82,raw_data!$F$3:$F$332,0), MATCH(data!AA$3,raw_data!$A$3:$CR$3,0))</f>
        <v>0</v>
      </c>
      <c r="AB82" s="20">
        <f>INDEX(raw_data!$A$3:$CR$332,MATCH(data!$B82,raw_data!$F$3:$F$332,0), MATCH(data!AB$3,raw_data!$A$3:$CR$3,0))</f>
        <v>0</v>
      </c>
      <c r="AC82" s="20">
        <f>INDEX(raw_data!$A$3:$CR$332,MATCH(data!$B82,raw_data!$F$3:$F$332,0), MATCH(data!AC$3,raw_data!$A$3:$CR$3,0))</f>
        <v>0</v>
      </c>
      <c r="AD82" s="20">
        <f>INDEX(raw_data!$A$3:$CR$332,MATCH(data!$B82,raw_data!$F$3:$F$332,0), MATCH(data!AD$3,raw_data!$A$3:$CR$3,0))</f>
        <v>0</v>
      </c>
      <c r="AE82" s="20">
        <f>INDEX(raw_data!$A$3:$CR$332,MATCH(data!$B82,raw_data!$F$3:$F$332,0), MATCH(data!AE$3,raw_data!$A$3:$CR$3,0))</f>
        <v>0</v>
      </c>
      <c r="AF82" s="20">
        <f>INDEX(raw_data!$A$3:$CR$332,MATCH(data!$B82,raw_data!$F$3:$F$332,0), MATCH(data!AF$3,raw_data!$A$3:$CR$3,0))</f>
        <v>0</v>
      </c>
      <c r="AG82" s="20" t="str">
        <f>INDEX(raw_data!$A$3:$CR$332,MATCH(data!$B82,raw_data!$F$3:$F$332,0), MATCH(data!AG$3,raw_data!$A$3:$CR$3,0))</f>
        <v>Roberts (2016); World J Surg</v>
      </c>
      <c r="AH82" s="20" t="str">
        <f>INDEX(raw_data!$A$3:$CR$332,MATCH(data!$B82,raw_data!$F$3:$F$332,0), MATCH(data!AH$3,raw_data!$A$3:$CR$3,0))</f>
        <v>Amputation, using Zambian life expectancy</v>
      </c>
      <c r="AI82" s="61">
        <f t="shared" si="6"/>
        <v>29.988925562372192</v>
      </c>
    </row>
    <row r="83" spans="1:38" hidden="1">
      <c r="A83" s="20" t="str">
        <f>INDEX(raw_data!$A$3:$CR$332,MATCH(data!$B83,raw_data!$F$3:$F$332,0), MATCH(data!A$3,raw_data!$A$3:$CR$3,0))</f>
        <v>NCDs</v>
      </c>
      <c r="B83" s="22" t="s">
        <v>830</v>
      </c>
      <c r="C83" s="20" t="str">
        <f>INDEX(raw_data!$A$3:$CR$332,MATCH(data!$B83,raw_data!$F$3:$F$332,0), MATCH(data!C$3,raw_data!$A$3:$CR$3,0))</f>
        <v>Emergency inguinal hernia repair</v>
      </c>
      <c r="D83" s="20" t="str">
        <f>INDEX(raw_data!$A$3:$CR$332,MATCH(data!$B83,raw_data!$F$3:$F$332,0), MATCH(data!D$3,raw_data!$A$3:$CR$3,0))</f>
        <v>1 year</v>
      </c>
      <c r="E83" s="61">
        <f>INDEX(raw_data!$A$3:$CR$332,MATCH(data!$B83,raw_data!$F$3:$F$332,0), MATCH(data!E$3,raw_data!$A$3:$CR$3,0))</f>
        <v>35.833333333333336</v>
      </c>
      <c r="F83" s="61">
        <f>INDEX(raw_data!$A$3:$CR$332,MATCH(data!$B83,raw_data!$F$3:$F$332,0), MATCH(data!F$3,raw_data!$A$3:$CR$3,0))</f>
        <v>265.85610000000003</v>
      </c>
      <c r="G83" s="61">
        <f t="shared" si="5"/>
        <v>34.106995021645027</v>
      </c>
      <c r="H83" s="87">
        <f>INDEX(raw_data!$A$3:$CR$332,MATCH(data!$B83,raw_data!$F$3:$F$332,0), MATCH(data!H$3,raw_data!$A$3:$CR$3,0))</f>
        <v>90</v>
      </c>
      <c r="I83" s="87">
        <f>INDEX(raw_data!$A$3:$CR$332,MATCH(data!$B83,raw_data!$F$3:$F$332,0), MATCH(data!I$3,raw_data!$A$3:$CR$3,0))</f>
        <v>654.9417000000002</v>
      </c>
      <c r="J83" s="87">
        <f>INDEX(raw_data!$A$3:$CR$332,MATCH(data!$B83,raw_data!$F$3:$F$332,0), MATCH(data!J$3,raw_data!$A$3:$CR$3,0))</f>
        <v>727.71300000000008</v>
      </c>
      <c r="K83" s="61">
        <f>INDEX(raw_data!$A$3:$CR$332,MATCH(data!$B83,raw_data!$F$3:$F$332,0), MATCH(data!K$3,raw_data!$A$3:$CR$3,0))</f>
        <v>91.53</v>
      </c>
      <c r="L83" s="20">
        <f>INDEX(raw_data!$A$3:$CR$332,MATCH(data!$B83,raw_data!$F$3:$F$332,0), MATCH(data!L$3,raw_data!$A$3:$CR$3,0))</f>
        <v>12</v>
      </c>
      <c r="M83" s="20">
        <f>INDEX(raw_data!$A$3:$CR$332,MATCH(data!$B83,raw_data!$F$3:$F$332,0), MATCH(data!M$3,raw_data!$A$3:$CR$3,0))</f>
        <v>24</v>
      </c>
      <c r="N83" s="20">
        <f>INDEX(raw_data!$A$3:$CR$332,MATCH(data!$B83,raw_data!$F$3:$F$332,0), MATCH(data!N$3,raw_data!$A$3:$CR$3,0))</f>
        <v>20</v>
      </c>
      <c r="O83" s="20">
        <f>INDEX(raw_data!$A$3:$CR$332,MATCH(data!$B83,raw_data!$F$3:$F$332,0), MATCH(data!O$3,raw_data!$A$3:$CR$3,0))</f>
        <v>12.5</v>
      </c>
      <c r="P83" s="20">
        <f>INDEX(raw_data!$A$3:$CR$332,MATCH(data!$B83,raw_data!$F$3:$F$332,0), MATCH(data!P$3,raw_data!$A$3:$CR$3,0))</f>
        <v>12.5</v>
      </c>
      <c r="Q83" s="20">
        <f>INDEX(raw_data!$A$3:$CR$332,MATCH(data!$B83,raw_data!$F$3:$F$332,0), MATCH(data!Q$3,raw_data!$A$3:$CR$3,0))</f>
        <v>0</v>
      </c>
      <c r="R83" s="20">
        <f>INDEX(raw_data!$A$3:$CR$332,MATCH(data!$B83,raw_data!$F$3:$F$332,0), MATCH(data!R$3,raw_data!$A$3:$CR$3,0))</f>
        <v>0</v>
      </c>
      <c r="S83" s="20">
        <f>INDEX(raw_data!$A$3:$CR$332,MATCH(data!$B83,raw_data!$F$3:$F$332,0), MATCH(data!S$3,raw_data!$A$3:$CR$3,0))</f>
        <v>0</v>
      </c>
      <c r="T83" s="20">
        <f>INDEX(raw_data!$A$3:$CR$332,MATCH(data!$B83,raw_data!$F$3:$F$332,0), MATCH(data!T$3,raw_data!$A$3:$CR$3,0))</f>
        <v>0</v>
      </c>
      <c r="U83" s="20">
        <f>INDEX(raw_data!$A$3:$CR$332,MATCH(data!$B83,raw_data!$F$3:$F$332,0), MATCH(data!U$3,raw_data!$A$3:$CR$3,0))</f>
        <v>0</v>
      </c>
      <c r="V83" s="20">
        <f>INDEX(raw_data!$A$3:$CR$332,MATCH(data!$B83,raw_data!$F$3:$F$332,0), MATCH(data!V$3,raw_data!$A$3:$CR$3,0))</f>
        <v>0</v>
      </c>
      <c r="W83" s="20">
        <v>0</v>
      </c>
      <c r="X83" s="20">
        <f>INDEX(raw_data!$A$3:$CR$332,MATCH(data!$B83,raw_data!$F$3:$F$332,0), MATCH(data!X$3,raw_data!$A$3:$CR$3,0))</f>
        <v>0</v>
      </c>
      <c r="Y83" s="20">
        <f>INDEX(raw_data!$A$3:$CR$332,MATCH(data!$B83,raw_data!$F$3:$F$332,0), MATCH(data!Y$3,raw_data!$A$3:$CR$3,0))</f>
        <v>0</v>
      </c>
      <c r="Z83" s="20">
        <f>INDEX(raw_data!$A$3:$CR$332,MATCH(data!$B83,raw_data!$F$3:$F$332,0), MATCH(data!Z$3,raw_data!$A$3:$CR$3,0))</f>
        <v>0</v>
      </c>
      <c r="AA83" s="20">
        <f>INDEX(raw_data!$A$3:$CR$332,MATCH(data!$B83,raw_data!$F$3:$F$332,0), MATCH(data!AA$3,raw_data!$A$3:$CR$3,0))</f>
        <v>0</v>
      </c>
      <c r="AB83" s="20">
        <f>INDEX(raw_data!$A$3:$CR$332,MATCH(data!$B83,raw_data!$F$3:$F$332,0), MATCH(data!AB$3,raw_data!$A$3:$CR$3,0))</f>
        <v>0</v>
      </c>
      <c r="AC83" s="20">
        <f>INDEX(raw_data!$A$3:$CR$332,MATCH(data!$B83,raw_data!$F$3:$F$332,0), MATCH(data!AC$3,raw_data!$A$3:$CR$3,0))</f>
        <v>0</v>
      </c>
      <c r="AD83" s="20">
        <f>INDEX(raw_data!$A$3:$CR$332,MATCH(data!$B83,raw_data!$F$3:$F$332,0), MATCH(data!AD$3,raw_data!$A$3:$CR$3,0))</f>
        <v>0</v>
      </c>
      <c r="AE83" s="20">
        <f>INDEX(raw_data!$A$3:$CR$332,MATCH(data!$B83,raw_data!$F$3:$F$332,0), MATCH(data!AE$3,raw_data!$A$3:$CR$3,0))</f>
        <v>0</v>
      </c>
      <c r="AF83" s="20">
        <f>INDEX(raw_data!$A$3:$CR$332,MATCH(data!$B83,raw_data!$F$3:$F$332,0), MATCH(data!AF$3,raw_data!$A$3:$CR$3,0))</f>
        <v>0</v>
      </c>
      <c r="AG83" s="20" t="str">
        <f>INDEX(raw_data!$A$3:$CR$332,MATCH(data!$B83,raw_data!$F$3:$F$332,0), MATCH(data!AG$3,raw_data!$A$3:$CR$3,0))</f>
        <v>Roberts (2016); World J Surg</v>
      </c>
      <c r="AH83" s="20" t="str">
        <f>INDEX(raw_data!$A$3:$CR$332,MATCH(data!$B83,raw_data!$F$3:$F$332,0), MATCH(data!AH$3,raw_data!$A$3:$CR$3,0))</f>
        <v>Emergency inguinal hernia repair, using Zambian life expectancy</v>
      </c>
      <c r="AI83" s="61">
        <f t="shared" si="6"/>
        <v>7.4192400000000003</v>
      </c>
    </row>
    <row r="84" spans="1:38" hidden="1">
      <c r="A84" s="20" t="str">
        <f>INDEX(raw_data!$A$3:$CR$332,MATCH(data!$B84,raw_data!$F$3:$F$332,0), MATCH(data!A$3,raw_data!$A$3:$CR$3,0))</f>
        <v>NCDs</v>
      </c>
      <c r="B84" s="22" t="s">
        <v>835</v>
      </c>
      <c r="C84" s="20" t="str">
        <f>INDEX(raw_data!$A$3:$CR$332,MATCH(data!$B84,raw_data!$F$3:$F$332,0), MATCH(data!C$3,raw_data!$A$3:$CR$3,0))</f>
        <v>Elective inguinal hernia repair</v>
      </c>
      <c r="D84" s="20" t="str">
        <f>INDEX(raw_data!$A$3:$CR$332,MATCH(data!$B84,raw_data!$F$3:$F$332,0), MATCH(data!D$3,raw_data!$A$3:$CR$3,0))</f>
        <v>1 year</v>
      </c>
      <c r="E84" s="61">
        <f>INDEX(raw_data!$A$3:$CR$332,MATCH(data!$B84,raw_data!$F$3:$F$332,0), MATCH(data!E$3,raw_data!$A$3:$CR$3,0))</f>
        <v>6.125</v>
      </c>
      <c r="F84" s="61">
        <f>INDEX(raw_data!$A$3:$CR$332,MATCH(data!$B84,raw_data!$F$3:$F$332,0), MATCH(data!F$3,raw_data!$A$3:$CR$3,0))</f>
        <v>163.96269750000002</v>
      </c>
      <c r="G84" s="61">
        <f t="shared" si="5"/>
        <v>5.0603071590909092</v>
      </c>
      <c r="H84" s="87">
        <f>INDEX(raw_data!$A$3:$CR$332,MATCH(data!$B84,raw_data!$F$3:$F$332,0), MATCH(data!H$3,raw_data!$A$3:$CR$3,0))</f>
        <v>50</v>
      </c>
      <c r="I84" s="87">
        <f>INDEX(raw_data!$A$3:$CR$332,MATCH(data!$B84,raw_data!$F$3:$F$332,0), MATCH(data!I$3,raw_data!$A$3:$CR$3,0))</f>
        <v>215.81888400000003</v>
      </c>
      <c r="J84" s="87">
        <f>INDEX(raw_data!$A$3:$CR$332,MATCH(data!$B84,raw_data!$F$3:$F$332,0), MATCH(data!J$3,raw_data!$A$3:$CR$3,0))</f>
        <v>431.63776800000005</v>
      </c>
      <c r="K84" s="61">
        <f>INDEX(raw_data!$A$3:$CR$332,MATCH(data!$B84,raw_data!$F$3:$F$332,0), MATCH(data!K$3,raw_data!$A$3:$CR$3,0))</f>
        <v>91.53</v>
      </c>
      <c r="L84" s="20">
        <f>INDEX(raw_data!$A$3:$CR$332,MATCH(data!$B84,raw_data!$F$3:$F$332,0), MATCH(data!L$3,raw_data!$A$3:$CR$3,0))</f>
        <v>172</v>
      </c>
      <c r="M84" s="20">
        <f>INDEX(raw_data!$A$3:$CR$332,MATCH(data!$B84,raw_data!$F$3:$F$332,0), MATCH(data!M$3,raw_data!$A$3:$CR$3,0))</f>
        <v>190</v>
      </c>
      <c r="N84" s="20">
        <f>INDEX(raw_data!$A$3:$CR$332,MATCH(data!$B84,raw_data!$F$3:$F$332,0), MATCH(data!N$3,raw_data!$A$3:$CR$3,0))</f>
        <v>0</v>
      </c>
      <c r="O84" s="20">
        <f>INDEX(raw_data!$A$3:$CR$332,MATCH(data!$B84,raw_data!$F$3:$F$332,0), MATCH(data!O$3,raw_data!$A$3:$CR$3,0))</f>
        <v>137.6</v>
      </c>
      <c r="P84" s="20">
        <f>INDEX(raw_data!$A$3:$CR$332,MATCH(data!$B84,raw_data!$F$3:$F$332,0), MATCH(data!P$3,raw_data!$A$3:$CR$3,0))</f>
        <v>34.4</v>
      </c>
      <c r="Q84" s="20">
        <f>INDEX(raw_data!$A$3:$CR$332,MATCH(data!$B84,raw_data!$F$3:$F$332,0), MATCH(data!Q$3,raw_data!$A$3:$CR$3,0))</f>
        <v>5</v>
      </c>
      <c r="R84" s="20">
        <f>INDEX(raw_data!$A$3:$CR$332,MATCH(data!$B84,raw_data!$F$3:$F$332,0), MATCH(data!R$3,raw_data!$A$3:$CR$3,0))</f>
        <v>5</v>
      </c>
      <c r="S84" s="20">
        <f>INDEX(raw_data!$A$3:$CR$332,MATCH(data!$B84,raw_data!$F$3:$F$332,0), MATCH(data!S$3,raw_data!$A$3:$CR$3,0))</f>
        <v>0</v>
      </c>
      <c r="T84" s="20">
        <f>INDEX(raw_data!$A$3:$CR$332,MATCH(data!$B84,raw_data!$F$3:$F$332,0), MATCH(data!T$3,raw_data!$A$3:$CR$3,0))</f>
        <v>0</v>
      </c>
      <c r="U84" s="20">
        <f>INDEX(raw_data!$A$3:$CR$332,MATCH(data!$B84,raw_data!$F$3:$F$332,0), MATCH(data!U$3,raw_data!$A$3:$CR$3,0))</f>
        <v>0</v>
      </c>
      <c r="V84" s="20">
        <f>INDEX(raw_data!$A$3:$CR$332,MATCH(data!$B84,raw_data!$F$3:$F$332,0), MATCH(data!V$3,raw_data!$A$3:$CR$3,0))</f>
        <v>0</v>
      </c>
      <c r="W84" s="20">
        <v>0</v>
      </c>
      <c r="X84" s="20">
        <f>INDEX(raw_data!$A$3:$CR$332,MATCH(data!$B84,raw_data!$F$3:$F$332,0), MATCH(data!X$3,raw_data!$A$3:$CR$3,0))</f>
        <v>0</v>
      </c>
      <c r="Y84" s="20">
        <f>INDEX(raw_data!$A$3:$CR$332,MATCH(data!$B84,raw_data!$F$3:$F$332,0), MATCH(data!Y$3,raw_data!$A$3:$CR$3,0))</f>
        <v>0</v>
      </c>
      <c r="Z84" s="20">
        <f>INDEX(raw_data!$A$3:$CR$332,MATCH(data!$B84,raw_data!$F$3:$F$332,0), MATCH(data!Z$3,raw_data!$A$3:$CR$3,0))</f>
        <v>0</v>
      </c>
      <c r="AA84" s="20">
        <f>INDEX(raw_data!$A$3:$CR$332,MATCH(data!$B84,raw_data!$F$3:$F$332,0), MATCH(data!AA$3,raw_data!$A$3:$CR$3,0))</f>
        <v>0</v>
      </c>
      <c r="AB84" s="20">
        <f>INDEX(raw_data!$A$3:$CR$332,MATCH(data!$B84,raw_data!$F$3:$F$332,0), MATCH(data!AB$3,raw_data!$A$3:$CR$3,0))</f>
        <v>0</v>
      </c>
      <c r="AC84" s="20">
        <f>INDEX(raw_data!$A$3:$CR$332,MATCH(data!$B84,raw_data!$F$3:$F$332,0), MATCH(data!AC$3,raw_data!$A$3:$CR$3,0))</f>
        <v>0</v>
      </c>
      <c r="AD84" s="20">
        <f>INDEX(raw_data!$A$3:$CR$332,MATCH(data!$B84,raw_data!$F$3:$F$332,0), MATCH(data!AD$3,raw_data!$A$3:$CR$3,0))</f>
        <v>0</v>
      </c>
      <c r="AE84" s="20">
        <f>INDEX(raw_data!$A$3:$CR$332,MATCH(data!$B84,raw_data!$F$3:$F$332,0), MATCH(data!AE$3,raw_data!$A$3:$CR$3,0))</f>
        <v>0</v>
      </c>
      <c r="AF84" s="20">
        <f>INDEX(raw_data!$A$3:$CR$332,MATCH(data!$B84,raw_data!$F$3:$F$332,0), MATCH(data!AF$3,raw_data!$A$3:$CR$3,0))</f>
        <v>0</v>
      </c>
      <c r="AG84" s="20" t="str">
        <f>INDEX(raw_data!$A$3:$CR$332,MATCH(data!$B84,raw_data!$F$3:$F$332,0), MATCH(data!AG$3,raw_data!$A$3:$CR$3,0))</f>
        <v>Roberts (2016); World J Surg</v>
      </c>
      <c r="AH84" s="20" t="str">
        <f>INDEX(raw_data!$A$3:$CR$332,MATCH(data!$B84,raw_data!$F$3:$F$332,0), MATCH(data!AH$3,raw_data!$A$3:$CR$3,0))</f>
        <v>Elective inguinal hernia repair, using Zambian life expectancy</v>
      </c>
      <c r="AI84" s="61">
        <f t="shared" si="6"/>
        <v>26.769420000000004</v>
      </c>
    </row>
    <row r="85" spans="1:38" hidden="1">
      <c r="A85" s="20" t="str">
        <f>INDEX(raw_data!$A$3:$CR$332,MATCH(data!$B85,raw_data!$F$3:$F$332,0), MATCH(data!A$3,raw_data!$A$3:$CR$3,0))</f>
        <v>NCDs</v>
      </c>
      <c r="B85" s="22" t="s">
        <v>852</v>
      </c>
      <c r="C85" s="20" t="str">
        <f>INDEX(raw_data!$A$3:$CR$332,MATCH(data!$B85,raw_data!$F$3:$F$332,0), MATCH(data!C$3,raw_data!$A$3:$CR$3,0))</f>
        <v>COPD - Inhaled salbutamol</v>
      </c>
      <c r="D85" s="20" t="str">
        <f>INDEX(raw_data!$A$3:$CR$332,MATCH(data!$B85,raw_data!$F$3:$F$332,0), MATCH(data!D$3,raw_data!$A$3:$CR$3,0))</f>
        <v>1 year</v>
      </c>
      <c r="E85" s="61">
        <f>INDEX(raw_data!$A$3:$CR$332,MATCH(data!$B85,raw_data!$F$3:$F$332,0), MATCH(data!E$3,raw_data!$A$3:$CR$3,0))</f>
        <v>8.1189307927513731E-3</v>
      </c>
      <c r="F85" s="61">
        <f>INDEX(raw_data!$A$3:$CR$332,MATCH(data!$B85,raw_data!$F$3:$F$332,0), MATCH(data!F$3,raw_data!$A$3:$CR$3,0))</f>
        <v>47.85915933998902</v>
      </c>
      <c r="G85" s="61">
        <f t="shared" si="5"/>
        <v>-0.30265483115522929</v>
      </c>
      <c r="H85" s="87">
        <f>INDEX(raw_data!$A$3:$CR$332,MATCH(data!$B85,raw_data!$F$3:$F$332,0), MATCH(data!H$3,raw_data!$A$3:$CR$3,0))</f>
        <v>11</v>
      </c>
      <c r="I85" s="87">
        <f>INDEX(raw_data!$A$3:$CR$332,MATCH(data!$B85,raw_data!$F$3:$F$332,0), MATCH(data!I$3,raw_data!$A$3:$CR$3,0))</f>
        <v>34787.83</v>
      </c>
      <c r="J85" s="87">
        <f>INDEX(raw_data!$A$3:$CR$332,MATCH(data!$B85,raw_data!$F$3:$F$332,0), MATCH(data!J$3,raw_data!$A$3:$CR$3,0))</f>
        <v>316253</v>
      </c>
      <c r="K85" s="61">
        <f>INDEX(raw_data!$A$3:$CR$332,MATCH(data!$B85,raw_data!$F$3:$F$332,0), MATCH(data!K$3,raw_data!$A$3:$CR$3,0))</f>
        <v>18.018137916576499</v>
      </c>
      <c r="L85" s="20">
        <f>INDEX(raw_data!$A$3:$CR$332,MATCH(data!$B85,raw_data!$F$3:$F$332,0), MATCH(data!L$3,raw_data!$A$3:$CR$3,0))</f>
        <v>3.5</v>
      </c>
      <c r="M85" s="20">
        <f>INDEX(raw_data!$A$3:$CR$332,MATCH(data!$B85,raw_data!$F$3:$F$332,0), MATCH(data!M$3,raw_data!$A$3:$CR$3,0))</f>
        <v>6</v>
      </c>
      <c r="N85" s="20">
        <f>INDEX(raw_data!$A$3:$CR$332,MATCH(data!$B85,raw_data!$F$3:$F$332,0), MATCH(data!N$3,raw_data!$A$3:$CR$3,0))</f>
        <v>0</v>
      </c>
      <c r="O85" s="20">
        <f>INDEX(raw_data!$A$3:$CR$332,MATCH(data!$B85,raw_data!$F$3:$F$332,0), MATCH(data!O$3,raw_data!$A$3:$CR$3,0))</f>
        <v>1</v>
      </c>
      <c r="P85" s="20">
        <f>INDEX(raw_data!$A$3:$CR$332,MATCH(data!$B85,raw_data!$F$3:$F$332,0), MATCH(data!P$3,raw_data!$A$3:$CR$3,0))</f>
        <v>4</v>
      </c>
      <c r="Q85" s="20">
        <f>INDEX(raw_data!$A$3:$CR$332,MATCH(data!$B85,raw_data!$F$3:$F$332,0), MATCH(data!Q$3,raw_data!$A$3:$CR$3,0))</f>
        <v>0</v>
      </c>
      <c r="R85" s="20">
        <f>INDEX(raw_data!$A$3:$CR$332,MATCH(data!$B85,raw_data!$F$3:$F$332,0), MATCH(data!R$3,raw_data!$A$3:$CR$3,0))</f>
        <v>0</v>
      </c>
      <c r="S85" s="20">
        <f>INDEX(raw_data!$A$3:$CR$332,MATCH(data!$B85,raw_data!$F$3:$F$332,0), MATCH(data!S$3,raw_data!$A$3:$CR$3,0))</f>
        <v>0</v>
      </c>
      <c r="T85" s="20">
        <f>INDEX(raw_data!$A$3:$CR$332,MATCH(data!$B85,raw_data!$F$3:$F$332,0), MATCH(data!T$3,raw_data!$A$3:$CR$3,0))</f>
        <v>0</v>
      </c>
      <c r="U85" s="20">
        <f>INDEX(raw_data!$A$3:$CR$332,MATCH(data!$B85,raw_data!$F$3:$F$332,0), MATCH(data!U$3,raw_data!$A$3:$CR$3,0))</f>
        <v>0</v>
      </c>
      <c r="V85" s="20">
        <f>INDEX(raw_data!$A$3:$CR$332,MATCH(data!$B85,raw_data!$F$3:$F$332,0), MATCH(data!V$3,raw_data!$A$3:$CR$3,0))</f>
        <v>0</v>
      </c>
      <c r="W85" s="20">
        <v>0</v>
      </c>
      <c r="X85" s="20">
        <f>INDEX(raw_data!$A$3:$CR$332,MATCH(data!$B85,raw_data!$F$3:$F$332,0), MATCH(data!X$3,raw_data!$A$3:$CR$3,0))</f>
        <v>0</v>
      </c>
      <c r="Y85" s="20">
        <f>INDEX(raw_data!$A$3:$CR$332,MATCH(data!$B85,raw_data!$F$3:$F$332,0), MATCH(data!Y$3,raw_data!$A$3:$CR$3,0))</f>
        <v>0</v>
      </c>
      <c r="Z85" s="20">
        <f>INDEX(raw_data!$A$3:$CR$332,MATCH(data!$B85,raw_data!$F$3:$F$332,0), MATCH(data!Z$3,raw_data!$A$3:$CR$3,0))</f>
        <v>0</v>
      </c>
      <c r="AA85" s="20">
        <f>INDEX(raw_data!$A$3:$CR$332,MATCH(data!$B85,raw_data!$F$3:$F$332,0), MATCH(data!AA$3,raw_data!$A$3:$CR$3,0))</f>
        <v>0</v>
      </c>
      <c r="AB85" s="20">
        <f>INDEX(raw_data!$A$3:$CR$332,MATCH(data!$B85,raw_data!$F$3:$F$332,0), MATCH(data!AB$3,raw_data!$A$3:$CR$3,0))</f>
        <v>0</v>
      </c>
      <c r="AC85" s="20">
        <f>INDEX(raw_data!$A$3:$CR$332,MATCH(data!$B85,raw_data!$F$3:$F$332,0), MATCH(data!AC$3,raw_data!$A$3:$CR$3,0))</f>
        <v>0</v>
      </c>
      <c r="AD85" s="20">
        <f>INDEX(raw_data!$A$3:$CR$332,MATCH(data!$B85,raw_data!$F$3:$F$332,0), MATCH(data!AD$3,raw_data!$A$3:$CR$3,0))</f>
        <v>0</v>
      </c>
      <c r="AE85" s="20">
        <f>INDEX(raw_data!$A$3:$CR$332,MATCH(data!$B85,raw_data!$F$3:$F$332,0), MATCH(data!AE$3,raw_data!$A$3:$CR$3,0))</f>
        <v>0</v>
      </c>
      <c r="AF85" s="20">
        <f>INDEX(raw_data!$A$3:$CR$332,MATCH(data!$B85,raw_data!$F$3:$F$332,0), MATCH(data!AF$3,raw_data!$A$3:$CR$3,0))</f>
        <v>0</v>
      </c>
      <c r="AG85" s="20" t="str">
        <f>INDEX(raw_data!$A$3:$CR$332,MATCH(data!$B85,raw_data!$F$3:$F$332,0), MATCH(data!AG$3,raw_data!$A$3:$CR$3,0))</f>
        <v>Stanciole (2012); BMJ</v>
      </c>
      <c r="AH85" s="20" t="str">
        <f>INDEX(raw_data!$A$3:$CR$332,MATCH(data!$B85,raw_data!$F$3:$F$332,0), MATCH(data!AH$3,raw_data!$A$3:$CR$3,0))</f>
        <v>Inhaled bronchodilator</v>
      </c>
      <c r="AI85" s="61">
        <f t="shared" si="6"/>
        <v>5894.761337628096</v>
      </c>
    </row>
    <row r="86" spans="1:38" hidden="1">
      <c r="A86" s="20" t="str">
        <f>INDEX(raw_data!$A$3:$CR$332,MATCH(data!$B86,raw_data!$F$3:$F$332,0), MATCH(data!A$3,raw_data!$A$3:$CR$3,0))</f>
        <v>NCDs</v>
      </c>
      <c r="B86" s="22" t="s">
        <v>865</v>
      </c>
      <c r="C86" s="20" t="str">
        <f>INDEX(raw_data!$A$3:$CR$332,MATCH(data!$B86,raw_data!$F$3:$F$332,0), MATCH(data!C$3,raw_data!$A$3:$CR$3,0))</f>
        <v>COPD - treatment of severe exacerbations</v>
      </c>
      <c r="D86" s="20" t="str">
        <f>INDEX(raw_data!$A$3:$CR$332,MATCH(data!$B86,raw_data!$F$3:$F$332,0), MATCH(data!D$3,raw_data!$A$3:$CR$3,0))</f>
        <v>1 year</v>
      </c>
      <c r="E86" s="61">
        <f>INDEX(raw_data!$A$3:$CR$332,MATCH(data!$B86,raw_data!$F$3:$F$332,0), MATCH(data!E$3,raw_data!$A$3:$CR$3,0))</f>
        <v>8.1655913145487948E-3</v>
      </c>
      <c r="F86" s="61">
        <f>INDEX(raw_data!$A$3:$CR$332,MATCH(data!$B86,raw_data!$F$3:$F$332,0), MATCH(data!F$3,raw_data!$A$3:$CR$3,0))</f>
        <v>62.469109298929297</v>
      </c>
      <c r="G86" s="61">
        <f t="shared" si="5"/>
        <v>-0.39747797556161546</v>
      </c>
      <c r="H86" s="87">
        <f>INDEX(raw_data!$A$3:$CR$332,MATCH(data!$B86,raw_data!$F$3:$F$332,0), MATCH(data!H$3,raw_data!$A$3:$CR$3,0))</f>
        <v>5</v>
      </c>
      <c r="I86" s="87">
        <f>INDEX(raw_data!$A$3:$CR$332,MATCH(data!$B86,raw_data!$F$3:$F$332,0), MATCH(data!I$3,raw_data!$A$3:$CR$3,0))</f>
        <v>1897.518</v>
      </c>
      <c r="J86" s="87">
        <f>INDEX(raw_data!$A$3:$CR$332,MATCH(data!$B86,raw_data!$F$3:$F$332,0), MATCH(data!J$3,raw_data!$A$3:$CR$3,0))</f>
        <v>37950.36</v>
      </c>
      <c r="K86" s="61">
        <f>INDEX(raw_data!$A$3:$CR$332,MATCH(data!$B86,raw_data!$F$3:$F$332,0), MATCH(data!K$3,raw_data!$A$3:$CR$3,0))</f>
        <v>0.43700279701363343</v>
      </c>
      <c r="L86" s="20">
        <f>INDEX(raw_data!$A$3:$CR$332,MATCH(data!$B86,raw_data!$F$3:$F$332,0), MATCH(data!L$3,raw_data!$A$3:$CR$3,0))</f>
        <v>3.5</v>
      </c>
      <c r="M86" s="20">
        <f>INDEX(raw_data!$A$3:$CR$332,MATCH(data!$B86,raw_data!$F$3:$F$332,0), MATCH(data!M$3,raw_data!$A$3:$CR$3,0))</f>
        <v>6</v>
      </c>
      <c r="N86" s="20">
        <f>INDEX(raw_data!$A$3:$CR$332,MATCH(data!$B86,raw_data!$F$3:$F$332,0), MATCH(data!N$3,raw_data!$A$3:$CR$3,0))</f>
        <v>0</v>
      </c>
      <c r="O86" s="20">
        <f>INDEX(raw_data!$A$3:$CR$332,MATCH(data!$B86,raw_data!$F$3:$F$332,0), MATCH(data!O$3,raw_data!$A$3:$CR$3,0))</f>
        <v>1</v>
      </c>
      <c r="P86" s="20">
        <f>INDEX(raw_data!$A$3:$CR$332,MATCH(data!$B86,raw_data!$F$3:$F$332,0), MATCH(data!P$3,raw_data!$A$3:$CR$3,0))</f>
        <v>4</v>
      </c>
      <c r="Q86" s="20">
        <f>INDEX(raw_data!$A$3:$CR$332,MATCH(data!$B86,raw_data!$F$3:$F$332,0), MATCH(data!Q$3,raw_data!$A$3:$CR$3,0))</f>
        <v>0</v>
      </c>
      <c r="R86" s="20">
        <f>INDEX(raw_data!$A$3:$CR$332,MATCH(data!$B86,raw_data!$F$3:$F$332,0), MATCH(data!R$3,raw_data!$A$3:$CR$3,0))</f>
        <v>0</v>
      </c>
      <c r="S86" s="20">
        <f>INDEX(raw_data!$A$3:$CR$332,MATCH(data!$B86,raw_data!$F$3:$F$332,0), MATCH(data!S$3,raw_data!$A$3:$CR$3,0))</f>
        <v>0</v>
      </c>
      <c r="T86" s="20">
        <f>INDEX(raw_data!$A$3:$CR$332,MATCH(data!$B86,raw_data!$F$3:$F$332,0), MATCH(data!T$3,raw_data!$A$3:$CR$3,0))</f>
        <v>0</v>
      </c>
      <c r="U86" s="20">
        <f>INDEX(raw_data!$A$3:$CR$332,MATCH(data!$B86,raw_data!$F$3:$F$332,0), MATCH(data!U$3,raw_data!$A$3:$CR$3,0))</f>
        <v>0</v>
      </c>
      <c r="V86" s="20">
        <f>INDEX(raw_data!$A$3:$CR$332,MATCH(data!$B86,raw_data!$F$3:$F$332,0), MATCH(data!V$3,raw_data!$A$3:$CR$3,0))</f>
        <v>0</v>
      </c>
      <c r="W86" s="20">
        <v>0</v>
      </c>
      <c r="X86" s="20">
        <f>INDEX(raw_data!$A$3:$CR$332,MATCH(data!$B86,raw_data!$F$3:$F$332,0), MATCH(data!X$3,raw_data!$A$3:$CR$3,0))</f>
        <v>0</v>
      </c>
      <c r="Y86" s="20">
        <f>INDEX(raw_data!$A$3:$CR$332,MATCH(data!$B86,raw_data!$F$3:$F$332,0), MATCH(data!Y$3,raw_data!$A$3:$CR$3,0))</f>
        <v>0</v>
      </c>
      <c r="Z86" s="20">
        <f>INDEX(raw_data!$A$3:$CR$332,MATCH(data!$B86,raw_data!$F$3:$F$332,0), MATCH(data!Z$3,raw_data!$A$3:$CR$3,0))</f>
        <v>0</v>
      </c>
      <c r="AA86" s="20">
        <f>INDEX(raw_data!$A$3:$CR$332,MATCH(data!$B86,raw_data!$F$3:$F$332,0), MATCH(data!AA$3,raw_data!$A$3:$CR$3,0))</f>
        <v>0</v>
      </c>
      <c r="AB86" s="20">
        <f>INDEX(raw_data!$A$3:$CR$332,MATCH(data!$B86,raw_data!$F$3:$F$332,0), MATCH(data!AB$3,raw_data!$A$3:$CR$3,0))</f>
        <v>0</v>
      </c>
      <c r="AC86" s="20">
        <f>INDEX(raw_data!$A$3:$CR$332,MATCH(data!$B86,raw_data!$F$3:$F$332,0), MATCH(data!AC$3,raw_data!$A$3:$CR$3,0))</f>
        <v>0</v>
      </c>
      <c r="AD86" s="20">
        <f>INDEX(raw_data!$A$3:$CR$332,MATCH(data!$B86,raw_data!$F$3:$F$332,0), MATCH(data!AD$3,raw_data!$A$3:$CR$3,0))</f>
        <v>0</v>
      </c>
      <c r="AE86" s="20">
        <f>INDEX(raw_data!$A$3:$CR$332,MATCH(data!$B86,raw_data!$F$3:$F$332,0), MATCH(data!AE$3,raw_data!$A$3:$CR$3,0))</f>
        <v>0</v>
      </c>
      <c r="AF86" s="20">
        <f>INDEX(raw_data!$A$3:$CR$332,MATCH(data!$B86,raw_data!$F$3:$F$332,0), MATCH(data!AF$3,raw_data!$A$3:$CR$3,0))</f>
        <v>0</v>
      </c>
      <c r="AG86" s="20" t="str">
        <f>INDEX(raw_data!$A$3:$CR$332,MATCH(data!$B86,raw_data!$F$3:$F$332,0), MATCH(data!AG$3,raw_data!$A$3:$CR$3,0))</f>
        <v>Stanciole (2012); BMJ</v>
      </c>
      <c r="AH86" s="20" t="str">
        <f>INDEX(raw_data!$A$3:$CR$332,MATCH(data!$B86,raw_data!$F$3:$F$332,0), MATCH(data!AH$3,raw_data!$A$3:$CR$3,0))</f>
        <v>Treatment of severe exacerbations</v>
      </c>
      <c r="AI86" s="61">
        <f t="shared" si="6"/>
        <v>7650.2860469672114</v>
      </c>
    </row>
    <row r="87" spans="1:38" hidden="1">
      <c r="A87" s="20" t="str">
        <f>INDEX(raw_data!$A$3:$CR$332,MATCH(data!$B87,raw_data!$F$3:$F$332,0), MATCH(data!A$3,raw_data!$A$3:$CR$3,0))</f>
        <v>NCDs</v>
      </c>
      <c r="B87" s="22" t="s">
        <v>869</v>
      </c>
      <c r="C87" s="20" t="str">
        <f>INDEX(raw_data!$A$3:$CR$332,MATCH(data!$B87,raw_data!$F$3:$F$332,0), MATCH(data!C$3,raw_data!$A$3:$CR$3,0))</f>
        <v>COPD - oxygen therapy and drugs</v>
      </c>
      <c r="D87" s="20" t="str">
        <f>INDEX(raw_data!$A$3:$CR$332,MATCH(data!$B87,raw_data!$F$3:$F$332,0), MATCH(data!D$3,raw_data!$A$3:$CR$3,0))</f>
        <v>1 year</v>
      </c>
      <c r="E87" s="61">
        <f>INDEX(raw_data!$A$3:$CR$332,MATCH(data!$B87,raw_data!$F$3:$F$332,0), MATCH(data!E$3,raw_data!$A$3:$CR$3,0))</f>
        <v>1.1665130449355422E-2</v>
      </c>
      <c r="F87" s="61">
        <f>INDEX(raw_data!$A$3:$CR$332,MATCH(data!$B87,raw_data!$F$3:$F$332,0), MATCH(data!F$3,raw_data!$A$3:$CR$3,0))</f>
        <v>200.47672279856943</v>
      </c>
      <c r="G87" s="61">
        <f t="shared" si="5"/>
        <v>-1.2901317708400566</v>
      </c>
      <c r="H87" s="87">
        <f>INDEX(raw_data!$A$3:$CR$332,MATCH(data!$B87,raw_data!$F$3:$F$332,0), MATCH(data!H$3,raw_data!$A$3:$CR$3,0))</f>
        <v>5</v>
      </c>
      <c r="I87" s="87">
        <f>INDEX(raw_data!$A$3:$CR$332,MATCH(data!$B87,raw_data!$F$3:$F$332,0), MATCH(data!I$3,raw_data!$A$3:$CR$3,0))</f>
        <v>1897.518</v>
      </c>
      <c r="J87" s="87">
        <f>INDEX(raw_data!$A$3:$CR$332,MATCH(data!$B87,raw_data!$F$3:$F$332,0), MATCH(data!J$3,raw_data!$A$3:$CR$3,0))</f>
        <v>37950.36</v>
      </c>
      <c r="K87" s="61">
        <f>INDEX(raw_data!$A$3:$CR$332,MATCH(data!$B87,raw_data!$F$3:$F$332,0), MATCH(data!K$3,raw_data!$A$3:$CR$3,0))</f>
        <v>43.225580177450766</v>
      </c>
      <c r="L87" s="20">
        <f>INDEX(raw_data!$A$3:$CR$332,MATCH(data!$B87,raw_data!$F$3:$F$332,0), MATCH(data!L$3,raw_data!$A$3:$CR$3,0))</f>
        <v>5</v>
      </c>
      <c r="M87" s="20">
        <f>INDEX(raw_data!$A$3:$CR$332,MATCH(data!$B87,raw_data!$F$3:$F$332,0), MATCH(data!M$3,raw_data!$A$3:$CR$3,0))</f>
        <v>7</v>
      </c>
      <c r="N87" s="20">
        <f>INDEX(raw_data!$A$3:$CR$332,MATCH(data!$B87,raw_data!$F$3:$F$332,0), MATCH(data!N$3,raw_data!$A$3:$CR$3,0))</f>
        <v>0</v>
      </c>
      <c r="O87" s="20">
        <f>INDEX(raw_data!$A$3:$CR$332,MATCH(data!$B87,raw_data!$F$3:$F$332,0), MATCH(data!O$3,raw_data!$A$3:$CR$3,0))</f>
        <v>12</v>
      </c>
      <c r="P87" s="20">
        <f>INDEX(raw_data!$A$3:$CR$332,MATCH(data!$B87,raw_data!$F$3:$F$332,0), MATCH(data!P$3,raw_data!$A$3:$CR$3,0))</f>
        <v>28</v>
      </c>
      <c r="Q87" s="20">
        <f>INDEX(raw_data!$A$3:$CR$332,MATCH(data!$B87,raw_data!$F$3:$F$332,0), MATCH(data!Q$3,raw_data!$A$3:$CR$3,0))</f>
        <v>2</v>
      </c>
      <c r="R87" s="20">
        <f>INDEX(raw_data!$A$3:$CR$332,MATCH(data!$B87,raw_data!$F$3:$F$332,0), MATCH(data!R$3,raw_data!$A$3:$CR$3,0))</f>
        <v>0</v>
      </c>
      <c r="S87" s="20">
        <f>INDEX(raw_data!$A$3:$CR$332,MATCH(data!$B87,raw_data!$F$3:$F$332,0), MATCH(data!S$3,raw_data!$A$3:$CR$3,0))</f>
        <v>0</v>
      </c>
      <c r="T87" s="20">
        <f>INDEX(raw_data!$A$3:$CR$332,MATCH(data!$B87,raw_data!$F$3:$F$332,0), MATCH(data!T$3,raw_data!$A$3:$CR$3,0))</f>
        <v>0</v>
      </c>
      <c r="U87" s="20">
        <f>INDEX(raw_data!$A$3:$CR$332,MATCH(data!$B87,raw_data!$F$3:$F$332,0), MATCH(data!U$3,raw_data!$A$3:$CR$3,0))</f>
        <v>0</v>
      </c>
      <c r="V87" s="20">
        <f>INDEX(raw_data!$A$3:$CR$332,MATCH(data!$B87,raw_data!$F$3:$F$332,0), MATCH(data!V$3,raw_data!$A$3:$CR$3,0))</f>
        <v>0</v>
      </c>
      <c r="W87" s="20">
        <v>0</v>
      </c>
      <c r="X87" s="20">
        <f>INDEX(raw_data!$A$3:$CR$332,MATCH(data!$B87,raw_data!$F$3:$F$332,0), MATCH(data!X$3,raw_data!$A$3:$CR$3,0))</f>
        <v>0</v>
      </c>
      <c r="Y87" s="20">
        <f>INDEX(raw_data!$A$3:$CR$332,MATCH(data!$B87,raw_data!$F$3:$F$332,0), MATCH(data!Y$3,raw_data!$A$3:$CR$3,0))</f>
        <v>0</v>
      </c>
      <c r="Z87" s="20">
        <f>INDEX(raw_data!$A$3:$CR$332,MATCH(data!$B87,raw_data!$F$3:$F$332,0), MATCH(data!Z$3,raw_data!$A$3:$CR$3,0))</f>
        <v>0</v>
      </c>
      <c r="AA87" s="20">
        <f>INDEX(raw_data!$A$3:$CR$332,MATCH(data!$B87,raw_data!$F$3:$F$332,0), MATCH(data!AA$3,raw_data!$A$3:$CR$3,0))</f>
        <v>0</v>
      </c>
      <c r="AB87" s="20">
        <f>INDEX(raw_data!$A$3:$CR$332,MATCH(data!$B87,raw_data!$F$3:$F$332,0), MATCH(data!AB$3,raw_data!$A$3:$CR$3,0))</f>
        <v>0</v>
      </c>
      <c r="AC87" s="20">
        <f>INDEX(raw_data!$A$3:$CR$332,MATCH(data!$B87,raw_data!$F$3:$F$332,0), MATCH(data!AC$3,raw_data!$A$3:$CR$3,0))</f>
        <v>0</v>
      </c>
      <c r="AD87" s="20">
        <f>INDEX(raw_data!$A$3:$CR$332,MATCH(data!$B87,raw_data!$F$3:$F$332,0), MATCH(data!AD$3,raw_data!$A$3:$CR$3,0))</f>
        <v>0</v>
      </c>
      <c r="AE87" s="20">
        <f>INDEX(raw_data!$A$3:$CR$332,MATCH(data!$B87,raw_data!$F$3:$F$332,0), MATCH(data!AE$3,raw_data!$A$3:$CR$3,0))</f>
        <v>0</v>
      </c>
      <c r="AF87" s="20">
        <f>INDEX(raw_data!$A$3:$CR$332,MATCH(data!$B87,raw_data!$F$3:$F$332,0), MATCH(data!AF$3,raw_data!$A$3:$CR$3,0))</f>
        <v>0</v>
      </c>
      <c r="AG87" s="20" t="str">
        <f>INDEX(raw_data!$A$3:$CR$332,MATCH(data!$B87,raw_data!$F$3:$F$332,0), MATCH(data!AG$3,raw_data!$A$3:$CR$3,0))</f>
        <v>Stanciole (2012); BMJ</v>
      </c>
      <c r="AH87" s="20" t="str">
        <f>INDEX(raw_data!$A$3:$CR$332,MATCH(data!$B87,raw_data!$F$3:$F$332,0), MATCH(data!AH$3,raw_data!$A$3:$CR$3,0))</f>
        <v>Oxygen therapy + drugs</v>
      </c>
      <c r="AI87" s="61">
        <f t="shared" si="6"/>
        <v>17185.982074435105</v>
      </c>
    </row>
    <row r="88" spans="1:38" hidden="1">
      <c r="A88" s="20" t="str">
        <f>INDEX(raw_data!$A$3:$CR$332,MATCH(data!$B88,raw_data!$F$3:$F$332,0), MATCH(data!A$3,raw_data!$A$3:$CR$3,0))</f>
        <v>NCDs</v>
      </c>
      <c r="B88" s="22" t="s">
        <v>879</v>
      </c>
      <c r="C88" s="20" t="str">
        <f>INDEX(raw_data!$A$3:$CR$332,MATCH(data!$B88,raw_data!$F$3:$F$332,0), MATCH(data!C$3,raw_data!$A$3:$CR$3,0))</f>
        <v>Asthma: Inhaled short acting beta agonist for intermittent asthma</v>
      </c>
      <c r="D88" s="20" t="str">
        <f>INDEX(raw_data!$A$3:$CR$332,MATCH(data!$B88,raw_data!$F$3:$F$332,0), MATCH(data!D$3,raw_data!$A$3:$CR$3,0))</f>
        <v>1 year</v>
      </c>
      <c r="E88" s="61">
        <f>INDEX(raw_data!$A$3:$CR$332,MATCH(data!$B88,raw_data!$F$3:$F$332,0), MATCH(data!E$3,raw_data!$A$3:$CR$3,0))</f>
        <v>1.047475056118023E-2</v>
      </c>
      <c r="F88" s="61">
        <f>INDEX(raw_data!$A$3:$CR$332,MATCH(data!$B88,raw_data!$F$3:$F$332,0), MATCH(data!F$3,raw_data!$A$3:$CR$3,0))</f>
        <v>61.74615462934343</v>
      </c>
      <c r="G88" s="61">
        <f t="shared" si="5"/>
        <v>-0.39047430547351736</v>
      </c>
      <c r="H88" s="87">
        <f>INDEX(raw_data!$A$3:$CR$332,MATCH(data!$B88,raw_data!$F$3:$F$332,0), MATCH(data!H$3,raw_data!$A$3:$CR$3,0))</f>
        <v>36</v>
      </c>
      <c r="I88" s="87">
        <f>INDEX(raw_data!$A$3:$CR$332,MATCH(data!$B88,raw_data!$F$3:$F$332,0), MATCH(data!I$3,raw_data!$A$3:$CR$3,0))</f>
        <v>88245.446400000001</v>
      </c>
      <c r="J88" s="87">
        <f>INDEX(raw_data!$A$3:$CR$332,MATCH(data!$B88,raw_data!$F$3:$F$332,0), MATCH(data!J$3,raw_data!$A$3:$CR$3,0))</f>
        <v>245126.24</v>
      </c>
      <c r="K88" s="61">
        <f>INDEX(raw_data!$A$3:$CR$332,MATCH(data!$B88,raw_data!$F$3:$F$332,0), MATCH(data!K$3,raw_data!$A$3:$CR$3,0))</f>
        <v>18.018137916576499</v>
      </c>
      <c r="L88" s="20">
        <f>INDEX(raw_data!$A$3:$CR$332,MATCH(data!$B88,raw_data!$F$3:$F$332,0), MATCH(data!L$3,raw_data!$A$3:$CR$3,0))</f>
        <v>3.5</v>
      </c>
      <c r="M88" s="20">
        <f>INDEX(raw_data!$A$3:$CR$332,MATCH(data!$B88,raw_data!$F$3:$F$332,0), MATCH(data!M$3,raw_data!$A$3:$CR$3,0))</f>
        <v>6</v>
      </c>
      <c r="N88" s="20">
        <f>INDEX(raw_data!$A$3:$CR$332,MATCH(data!$B88,raw_data!$F$3:$F$332,0), MATCH(data!N$3,raw_data!$A$3:$CR$3,0))</f>
        <v>0</v>
      </c>
      <c r="O88" s="20">
        <f>INDEX(raw_data!$A$3:$CR$332,MATCH(data!$B88,raw_data!$F$3:$F$332,0), MATCH(data!O$3,raw_data!$A$3:$CR$3,0))</f>
        <v>1</v>
      </c>
      <c r="P88" s="20">
        <f>INDEX(raw_data!$A$3:$CR$332,MATCH(data!$B88,raw_data!$F$3:$F$332,0), MATCH(data!P$3,raw_data!$A$3:$CR$3,0))</f>
        <v>4</v>
      </c>
      <c r="Q88" s="20">
        <f>INDEX(raw_data!$A$3:$CR$332,MATCH(data!$B88,raw_data!$F$3:$F$332,0), MATCH(data!Q$3,raw_data!$A$3:$CR$3,0))</f>
        <v>0</v>
      </c>
      <c r="R88" s="20">
        <f>INDEX(raw_data!$A$3:$CR$332,MATCH(data!$B88,raw_data!$F$3:$F$332,0), MATCH(data!R$3,raw_data!$A$3:$CR$3,0))</f>
        <v>0</v>
      </c>
      <c r="S88" s="20">
        <f>INDEX(raw_data!$A$3:$CR$332,MATCH(data!$B88,raw_data!$F$3:$F$332,0), MATCH(data!S$3,raw_data!$A$3:$CR$3,0))</f>
        <v>0</v>
      </c>
      <c r="T88" s="20">
        <f>INDEX(raw_data!$A$3:$CR$332,MATCH(data!$B88,raw_data!$F$3:$F$332,0), MATCH(data!T$3,raw_data!$A$3:$CR$3,0))</f>
        <v>0</v>
      </c>
      <c r="U88" s="20">
        <f>INDEX(raw_data!$A$3:$CR$332,MATCH(data!$B88,raw_data!$F$3:$F$332,0), MATCH(data!U$3,raw_data!$A$3:$CR$3,0))</f>
        <v>0</v>
      </c>
      <c r="V88" s="20">
        <f>INDEX(raw_data!$A$3:$CR$332,MATCH(data!$B88,raw_data!$F$3:$F$332,0), MATCH(data!V$3,raw_data!$A$3:$CR$3,0))</f>
        <v>0</v>
      </c>
      <c r="W88" s="20">
        <v>0</v>
      </c>
      <c r="X88" s="20">
        <f>INDEX(raw_data!$A$3:$CR$332,MATCH(data!$B88,raw_data!$F$3:$F$332,0), MATCH(data!X$3,raw_data!$A$3:$CR$3,0))</f>
        <v>0</v>
      </c>
      <c r="Y88" s="20">
        <f>INDEX(raw_data!$A$3:$CR$332,MATCH(data!$B88,raw_data!$F$3:$F$332,0), MATCH(data!Y$3,raw_data!$A$3:$CR$3,0))</f>
        <v>0</v>
      </c>
      <c r="Z88" s="20">
        <f>INDEX(raw_data!$A$3:$CR$332,MATCH(data!$B88,raw_data!$F$3:$F$332,0), MATCH(data!Z$3,raw_data!$A$3:$CR$3,0))</f>
        <v>0</v>
      </c>
      <c r="AA88" s="20">
        <f>INDEX(raw_data!$A$3:$CR$332,MATCH(data!$B88,raw_data!$F$3:$F$332,0), MATCH(data!AA$3,raw_data!$A$3:$CR$3,0))</f>
        <v>0</v>
      </c>
      <c r="AB88" s="20">
        <f>INDEX(raw_data!$A$3:$CR$332,MATCH(data!$B88,raw_data!$F$3:$F$332,0), MATCH(data!AB$3,raw_data!$A$3:$CR$3,0))</f>
        <v>0</v>
      </c>
      <c r="AC88" s="20">
        <f>INDEX(raw_data!$A$3:$CR$332,MATCH(data!$B88,raw_data!$F$3:$F$332,0), MATCH(data!AC$3,raw_data!$A$3:$CR$3,0))</f>
        <v>0</v>
      </c>
      <c r="AD88" s="20">
        <f>INDEX(raw_data!$A$3:$CR$332,MATCH(data!$B88,raw_data!$F$3:$F$332,0), MATCH(data!AD$3,raw_data!$A$3:$CR$3,0))</f>
        <v>0</v>
      </c>
      <c r="AE88" s="20">
        <f>INDEX(raw_data!$A$3:$CR$332,MATCH(data!$B88,raw_data!$F$3:$F$332,0), MATCH(data!AE$3,raw_data!$A$3:$CR$3,0))</f>
        <v>0</v>
      </c>
      <c r="AF88" s="20">
        <f>INDEX(raw_data!$A$3:$CR$332,MATCH(data!$B88,raw_data!$F$3:$F$332,0), MATCH(data!AF$3,raw_data!$A$3:$CR$3,0))</f>
        <v>0</v>
      </c>
      <c r="AG88" s="20" t="str">
        <f>INDEX(raw_data!$A$3:$CR$332,MATCH(data!$B88,raw_data!$F$3:$F$332,0), MATCH(data!AG$3,raw_data!$A$3:$CR$3,0))</f>
        <v>Stanciole (2012); BMJ</v>
      </c>
      <c r="AH88" s="20" t="str">
        <f>INDEX(raw_data!$A$3:$CR$332,MATCH(data!$B88,raw_data!$F$3:$F$332,0), MATCH(data!AH$3,raw_data!$A$3:$CR$3,0))</f>
        <v>Inhaled bronchodilator</v>
      </c>
      <c r="AI88" s="61">
        <f t="shared" si="6"/>
        <v>5894.761337628096</v>
      </c>
    </row>
    <row r="89" spans="1:38" hidden="1">
      <c r="A89" s="20" t="str">
        <f>INDEX(raw_data!$A$3:$CR$332,MATCH(data!$B89,raw_data!$F$3:$F$332,0), MATCH(data!A$3,raw_data!$A$3:$CR$3,0))</f>
        <v>NCDs</v>
      </c>
      <c r="B89" s="22" t="s">
        <v>883</v>
      </c>
      <c r="C89" s="20" t="str">
        <f>INDEX(raw_data!$A$3:$CR$332,MATCH(data!$B89,raw_data!$F$3:$F$332,0), MATCH(data!C$3,raw_data!$A$3:$CR$3,0))</f>
        <v>Asthma: Low dose inhaled beclometasone + SABA</v>
      </c>
      <c r="D89" s="20" t="str">
        <f>INDEX(raw_data!$A$3:$CR$332,MATCH(data!$B89,raw_data!$F$3:$F$332,0), MATCH(data!D$3,raw_data!$A$3:$CR$3,0))</f>
        <v>1 year</v>
      </c>
      <c r="E89" s="61">
        <f>INDEX(raw_data!$A$3:$CR$332,MATCH(data!$B89,raw_data!$F$3:$F$332,0), MATCH(data!E$3,raw_data!$A$3:$CR$3,0))</f>
        <v>4.0634808211475037E-3</v>
      </c>
      <c r="F89" s="61">
        <f>INDEX(raw_data!$A$3:$CR$332,MATCH(data!$B89,raw_data!$F$3:$F$332,0), MATCH(data!F$3,raw_data!$A$3:$CR$3,0))</f>
        <v>10.112297395017196</v>
      </c>
      <c r="G89" s="61">
        <f t="shared" si="5"/>
        <v>-6.1600787977665453E-2</v>
      </c>
      <c r="H89" s="87">
        <f>INDEX(raw_data!$A$3:$CR$332,MATCH(data!$B89,raw_data!$F$3:$F$332,0), MATCH(data!H$3,raw_data!$A$3:$CR$3,0))</f>
        <v>36</v>
      </c>
      <c r="I89" s="87">
        <f>INDEX(raw_data!$A$3:$CR$332,MATCH(data!$B89,raw_data!$F$3:$F$332,0), MATCH(data!I$3,raw_data!$A$3:$CR$3,0))</f>
        <v>176490.8928</v>
      </c>
      <c r="J89" s="87">
        <f>INDEX(raw_data!$A$3:$CR$332,MATCH(data!$B89,raw_data!$F$3:$F$332,0), MATCH(data!J$3,raw_data!$A$3:$CR$3,0))</f>
        <v>490252.48</v>
      </c>
      <c r="K89" s="61">
        <f>INDEX(raw_data!$A$3:$CR$332,MATCH(data!$B89,raw_data!$F$3:$F$332,0), MATCH(data!K$3,raw_data!$A$3:$CR$3,0))</f>
        <v>48.812773628543603</v>
      </c>
      <c r="L89" s="20">
        <f>INDEX(raw_data!$A$3:$CR$332,MATCH(data!$B89,raw_data!$F$3:$F$332,0), MATCH(data!L$3,raw_data!$A$3:$CR$3,0))</f>
        <v>3.5</v>
      </c>
      <c r="M89" s="20">
        <f>INDEX(raw_data!$A$3:$CR$332,MATCH(data!$B89,raw_data!$F$3:$F$332,0), MATCH(data!M$3,raw_data!$A$3:$CR$3,0))</f>
        <v>6</v>
      </c>
      <c r="N89" s="20">
        <f>INDEX(raw_data!$A$3:$CR$332,MATCH(data!$B89,raw_data!$F$3:$F$332,0), MATCH(data!N$3,raw_data!$A$3:$CR$3,0))</f>
        <v>0</v>
      </c>
      <c r="O89" s="20">
        <f>INDEX(raw_data!$A$3:$CR$332,MATCH(data!$B89,raw_data!$F$3:$F$332,0), MATCH(data!O$3,raw_data!$A$3:$CR$3,0))</f>
        <v>1</v>
      </c>
      <c r="P89" s="20">
        <f>INDEX(raw_data!$A$3:$CR$332,MATCH(data!$B89,raw_data!$F$3:$F$332,0), MATCH(data!P$3,raw_data!$A$3:$CR$3,0))</f>
        <v>4</v>
      </c>
      <c r="Q89" s="20">
        <f>INDEX(raw_data!$A$3:$CR$332,MATCH(data!$B89,raw_data!$F$3:$F$332,0), MATCH(data!Q$3,raw_data!$A$3:$CR$3,0))</f>
        <v>0</v>
      </c>
      <c r="R89" s="20">
        <f>INDEX(raw_data!$A$3:$CR$332,MATCH(data!$B89,raw_data!$F$3:$F$332,0), MATCH(data!R$3,raw_data!$A$3:$CR$3,0))</f>
        <v>0</v>
      </c>
      <c r="S89" s="20">
        <f>INDEX(raw_data!$A$3:$CR$332,MATCH(data!$B89,raw_data!$F$3:$F$332,0), MATCH(data!S$3,raw_data!$A$3:$CR$3,0))</f>
        <v>0</v>
      </c>
      <c r="T89" s="20">
        <f>INDEX(raw_data!$A$3:$CR$332,MATCH(data!$B89,raw_data!$F$3:$F$332,0), MATCH(data!T$3,raw_data!$A$3:$CR$3,0))</f>
        <v>0</v>
      </c>
      <c r="U89" s="20">
        <f>INDEX(raw_data!$A$3:$CR$332,MATCH(data!$B89,raw_data!$F$3:$F$332,0), MATCH(data!U$3,raw_data!$A$3:$CR$3,0))</f>
        <v>0</v>
      </c>
      <c r="V89" s="20">
        <f>INDEX(raw_data!$A$3:$CR$332,MATCH(data!$B89,raw_data!$F$3:$F$332,0), MATCH(data!V$3,raw_data!$A$3:$CR$3,0))</f>
        <v>0</v>
      </c>
      <c r="W89" s="20">
        <v>0</v>
      </c>
      <c r="X89" s="20">
        <f>INDEX(raw_data!$A$3:$CR$332,MATCH(data!$B89,raw_data!$F$3:$F$332,0), MATCH(data!X$3,raw_data!$A$3:$CR$3,0))</f>
        <v>0</v>
      </c>
      <c r="Y89" s="20">
        <f>INDEX(raw_data!$A$3:$CR$332,MATCH(data!$B89,raw_data!$F$3:$F$332,0), MATCH(data!Y$3,raw_data!$A$3:$CR$3,0))</f>
        <v>0</v>
      </c>
      <c r="Z89" s="20">
        <f>INDEX(raw_data!$A$3:$CR$332,MATCH(data!$B89,raw_data!$F$3:$F$332,0), MATCH(data!Z$3,raw_data!$A$3:$CR$3,0))</f>
        <v>0</v>
      </c>
      <c r="AA89" s="20">
        <f>INDEX(raw_data!$A$3:$CR$332,MATCH(data!$B89,raw_data!$F$3:$F$332,0), MATCH(data!AA$3,raw_data!$A$3:$CR$3,0))</f>
        <v>0</v>
      </c>
      <c r="AB89" s="20">
        <f>INDEX(raw_data!$A$3:$CR$332,MATCH(data!$B89,raw_data!$F$3:$F$332,0), MATCH(data!AB$3,raw_data!$A$3:$CR$3,0))</f>
        <v>0</v>
      </c>
      <c r="AC89" s="20">
        <f>INDEX(raw_data!$A$3:$CR$332,MATCH(data!$B89,raw_data!$F$3:$F$332,0), MATCH(data!AC$3,raw_data!$A$3:$CR$3,0))</f>
        <v>0</v>
      </c>
      <c r="AD89" s="20">
        <f>INDEX(raw_data!$A$3:$CR$332,MATCH(data!$B89,raw_data!$F$3:$F$332,0), MATCH(data!AD$3,raw_data!$A$3:$CR$3,0))</f>
        <v>0</v>
      </c>
      <c r="AE89" s="20">
        <f>INDEX(raw_data!$A$3:$CR$332,MATCH(data!$B89,raw_data!$F$3:$F$332,0), MATCH(data!AE$3,raw_data!$A$3:$CR$3,0))</f>
        <v>0</v>
      </c>
      <c r="AF89" s="20">
        <f>INDEX(raw_data!$A$3:$CR$332,MATCH(data!$B89,raw_data!$F$3:$F$332,0), MATCH(data!AF$3,raw_data!$A$3:$CR$3,0))</f>
        <v>0</v>
      </c>
      <c r="AG89" s="20" t="str">
        <f>INDEX(raw_data!$A$3:$CR$332,MATCH(data!$B89,raw_data!$F$3:$F$332,0), MATCH(data!AG$3,raw_data!$A$3:$CR$3,0))</f>
        <v>Stanciole (2012); BMJ</v>
      </c>
      <c r="AH89" s="20" t="str">
        <f>INDEX(raw_data!$A$3:$CR$332,MATCH(data!$B89,raw_data!$F$3:$F$332,0), MATCH(data!AH$3,raw_data!$A$3:$CR$3,0))</f>
        <v>Low dose inhaled corticosteroids + long acting beta agonists</v>
      </c>
      <c r="AI89" s="61">
        <f t="shared" si="6"/>
        <v>2488.5800721366618</v>
      </c>
    </row>
    <row r="90" spans="1:38" hidden="1">
      <c r="A90" s="20" t="str">
        <f>INDEX(raw_data!$A$3:$CR$332,MATCH(data!$B90,raw_data!$F$3:$F$332,0), MATCH(data!A$3,raw_data!$A$3:$CR$3,0))</f>
        <v>NCDs</v>
      </c>
      <c r="B90" s="22" t="s">
        <v>905</v>
      </c>
      <c r="C90" s="20" t="str">
        <f>INDEX(raw_data!$A$3:$CR$332,MATCH(data!$B90,raw_data!$F$3:$F$332,0), MATCH(data!C$3,raw_data!$A$3:$CR$3,0))</f>
        <v>community-based management of hypertension</v>
      </c>
      <c r="D90" s="20" t="str">
        <f>INDEX(raw_data!$A$3:$CR$332,MATCH(data!$B90,raw_data!$F$3:$F$332,0), MATCH(data!D$3,raw_data!$A$3:$CR$3,0))</f>
        <v>1 year</v>
      </c>
      <c r="E90" s="61">
        <f>INDEX(raw_data!$A$3:$CR$332,MATCH(data!$B90,raw_data!$F$3:$F$332,0), MATCH(data!E$3,raw_data!$A$3:$CR$3,0))</f>
        <v>2.0500000000000001E-2</v>
      </c>
      <c r="F90" s="61">
        <f>INDEX(raw_data!$A$3:$CR$332,MATCH(data!$B90,raw_data!$F$3:$F$332,0), MATCH(data!F$3,raw_data!$A$3:$CR$3,0))</f>
        <v>7.3078399999999997</v>
      </c>
      <c r="G90" s="61">
        <f t="shared" si="5"/>
        <v>-2.6953506493506491E-2</v>
      </c>
      <c r="H90" s="87">
        <f>INDEX(raw_data!$A$3:$CR$332,MATCH(data!$B90,raw_data!$F$3:$F$332,0), MATCH(data!H$3,raw_data!$A$3:$CR$3,0))</f>
        <v>50</v>
      </c>
      <c r="I90" s="87">
        <f>INDEX(raw_data!$A$3:$CR$332,MATCH(data!$B90,raw_data!$F$3:$F$332,0), MATCH(data!I$3,raw_data!$A$3:$CR$3,0))</f>
        <v>7906</v>
      </c>
      <c r="J90" s="87">
        <f>INDEX(raw_data!$A$3:$CR$332,MATCH(data!$B90,raw_data!$F$3:$F$332,0), MATCH(data!J$3,raw_data!$A$3:$CR$3,0))</f>
        <v>15812</v>
      </c>
      <c r="K90" s="61">
        <f>INDEX(raw_data!$A$3:$CR$332,MATCH(data!$B90,raw_data!$F$3:$F$332,0), MATCH(data!K$3,raw_data!$A$3:$CR$3,0))</f>
        <v>9.9999999999999995E-7</v>
      </c>
      <c r="L90" s="20">
        <f>INDEX(raw_data!$A$3:$CR$332,MATCH(data!$B90,raw_data!$F$3:$F$332,0), MATCH(data!L$3,raw_data!$A$3:$CR$3,0))</f>
        <v>0</v>
      </c>
      <c r="M90" s="20">
        <f>INDEX(raw_data!$A$3:$CR$332,MATCH(data!$B90,raw_data!$F$3:$F$332,0), MATCH(data!M$3,raw_data!$A$3:$CR$3,0))</f>
        <v>0</v>
      </c>
      <c r="N90" s="20">
        <f>INDEX(raw_data!$A$3:$CR$332,MATCH(data!$B90,raw_data!$F$3:$F$332,0), MATCH(data!N$3,raw_data!$A$3:$CR$3,0))</f>
        <v>0</v>
      </c>
      <c r="O90" s="20">
        <f>INDEX(raw_data!$A$3:$CR$332,MATCH(data!$B90,raw_data!$F$3:$F$332,0), MATCH(data!O$3,raw_data!$A$3:$CR$3,0))</f>
        <v>60</v>
      </c>
      <c r="P90" s="20">
        <f>INDEX(raw_data!$A$3:$CR$332,MATCH(data!$B90,raw_data!$F$3:$F$332,0), MATCH(data!P$3,raw_data!$A$3:$CR$3,0))</f>
        <v>0</v>
      </c>
      <c r="Q90" s="20">
        <f>INDEX(raw_data!$A$3:$CR$332,MATCH(data!$B90,raw_data!$F$3:$F$332,0), MATCH(data!Q$3,raw_data!$A$3:$CR$3,0))</f>
        <v>0</v>
      </c>
      <c r="R90" s="20">
        <f>INDEX(raw_data!$A$3:$CR$332,MATCH(data!$B90,raw_data!$F$3:$F$332,0), MATCH(data!R$3,raw_data!$A$3:$CR$3,0))</f>
        <v>0</v>
      </c>
      <c r="S90" s="20">
        <f>INDEX(raw_data!$A$3:$CR$332,MATCH(data!$B90,raw_data!$F$3:$F$332,0), MATCH(data!S$3,raw_data!$A$3:$CR$3,0))</f>
        <v>0</v>
      </c>
      <c r="T90" s="20">
        <f>INDEX(raw_data!$A$3:$CR$332,MATCH(data!$B90,raw_data!$F$3:$F$332,0), MATCH(data!T$3,raw_data!$A$3:$CR$3,0))</f>
        <v>0</v>
      </c>
      <c r="U90" s="20">
        <f>INDEX(raw_data!$A$3:$CR$332,MATCH(data!$B90,raw_data!$F$3:$F$332,0), MATCH(data!U$3,raw_data!$A$3:$CR$3,0))</f>
        <v>0</v>
      </c>
      <c r="V90" s="20">
        <f>INDEX(raw_data!$A$3:$CR$332,MATCH(data!$B90,raw_data!$F$3:$F$332,0), MATCH(data!V$3,raw_data!$A$3:$CR$3,0))</f>
        <v>0</v>
      </c>
      <c r="W90" s="20">
        <v>0</v>
      </c>
      <c r="X90" s="20">
        <f>INDEX(raw_data!$A$3:$CR$332,MATCH(data!$B90,raw_data!$F$3:$F$332,0), MATCH(data!X$3,raw_data!$A$3:$CR$3,0))</f>
        <v>0</v>
      </c>
      <c r="Y90" s="20">
        <f>INDEX(raw_data!$A$3:$CR$332,MATCH(data!$B90,raw_data!$F$3:$F$332,0), MATCH(data!Y$3,raw_data!$A$3:$CR$3,0))</f>
        <v>0</v>
      </c>
      <c r="Z90" s="20">
        <f>INDEX(raw_data!$A$3:$CR$332,MATCH(data!$B90,raw_data!$F$3:$F$332,0), MATCH(data!Z$3,raw_data!$A$3:$CR$3,0))</f>
        <v>0</v>
      </c>
      <c r="AA90" s="20">
        <f>INDEX(raw_data!$A$3:$CR$332,MATCH(data!$B90,raw_data!$F$3:$F$332,0), MATCH(data!AA$3,raw_data!$A$3:$CR$3,0))</f>
        <v>0</v>
      </c>
      <c r="AB90" s="20">
        <f>INDEX(raw_data!$A$3:$CR$332,MATCH(data!$B90,raw_data!$F$3:$F$332,0), MATCH(data!AB$3,raw_data!$A$3:$CR$3,0))</f>
        <v>0</v>
      </c>
      <c r="AC90" s="20">
        <f>INDEX(raw_data!$A$3:$CR$332,MATCH(data!$B90,raw_data!$F$3:$F$332,0), MATCH(data!AC$3,raw_data!$A$3:$CR$3,0))</f>
        <v>0</v>
      </c>
      <c r="AD90" s="20">
        <f>INDEX(raw_data!$A$3:$CR$332,MATCH(data!$B90,raw_data!$F$3:$F$332,0), MATCH(data!AD$3,raw_data!$A$3:$CR$3,0))</f>
        <v>0</v>
      </c>
      <c r="AE90" s="20">
        <f>INDEX(raw_data!$A$3:$CR$332,MATCH(data!$B90,raw_data!$F$3:$F$332,0), MATCH(data!AE$3,raw_data!$A$3:$CR$3,0))</f>
        <v>0</v>
      </c>
      <c r="AF90" s="20">
        <f>INDEX(raw_data!$A$3:$CR$332,MATCH(data!$B90,raw_data!$F$3:$F$332,0), MATCH(data!AF$3,raw_data!$A$3:$CR$3,0))</f>
        <v>0</v>
      </c>
      <c r="AG90" s="20" t="str">
        <f>INDEX(raw_data!$A$3:$CR$332,MATCH(data!$B90,raw_data!$F$3:$F$332,0), MATCH(data!AG$3,raw_data!$A$3:$CR$3,0))</f>
        <v>Gaziano (2014); BMC Public Health</v>
      </c>
      <c r="AH90" s="20" t="str">
        <f>INDEX(raw_data!$A$3:$CR$332,MATCH(data!$B90,raw_data!$F$3:$F$332,0), MATCH(data!AH$3,raw_data!$A$3:$CR$3,0))</f>
        <v>Community health workers (CHW) visit patients twice yearly to increase hypertension adherence by monitoring blood pressure, teaching them about healthy lifestyle choices and encouraging follow-up visits</v>
      </c>
      <c r="AI90" s="61">
        <f t="shared" si="6"/>
        <v>356.47999999999996</v>
      </c>
    </row>
    <row r="91" spans="1:38" hidden="1">
      <c r="A91" s="20" t="str">
        <f>INDEX(raw_data!$A$3:$CR$332,MATCH(data!$B91,raw_data!$F$3:$F$332,0), MATCH(data!A$3,raw_data!$A$3:$CR$3,0))</f>
        <v>NCDs</v>
      </c>
      <c r="B91" s="22" t="s">
        <v>916</v>
      </c>
      <c r="C91" s="20" t="str">
        <f>INDEX(raw_data!$A$3:$CR$332,MATCH(data!$B91,raw_data!$F$3:$F$332,0), MATCH(data!C$3,raw_data!$A$3:$CR$3,0))</f>
        <v>Retinopathy Screening and photocoagulation for diabetics</v>
      </c>
      <c r="D91" s="20" t="str">
        <f>INDEX(raw_data!$A$3:$CR$332,MATCH(data!$B91,raw_data!$F$3:$F$332,0), MATCH(data!D$3,raw_data!$A$3:$CR$3,0))</f>
        <v>1 year</v>
      </c>
      <c r="E91" s="61">
        <f>INDEX(raw_data!$A$3:$CR$332,MATCH(data!$B91,raw_data!$F$3:$F$332,0), MATCH(data!E$3,raw_data!$A$3:$CR$3,0))</f>
        <v>1.529E-3</v>
      </c>
      <c r="F91" s="61">
        <f>INDEX(raw_data!$A$3:$CR$332,MATCH(data!$B91,raw_data!$F$3:$F$332,0), MATCH(data!F$3,raw_data!$A$3:$CR$3,0))</f>
        <v>1.446919645277668</v>
      </c>
      <c r="G91" s="61">
        <f t="shared" si="5"/>
        <v>-7.866582112192648E-3</v>
      </c>
      <c r="H91" s="87">
        <f>INDEX(raw_data!$A$3:$CR$332,MATCH(data!$B91,raw_data!$F$3:$F$332,0), MATCH(data!H$3,raw_data!$A$3:$CR$3,0))</f>
        <v>10</v>
      </c>
      <c r="I91" s="87">
        <f>INDEX(raw_data!$A$3:$CR$332,MATCH(data!$B91,raw_data!$F$3:$F$332,0), MATCH(data!I$3,raw_data!$A$3:$CR$3,0))</f>
        <v>78474.100000000006</v>
      </c>
      <c r="J91" s="87">
        <f>INDEX(raw_data!$A$3:$CR$332,MATCH(data!$B91,raw_data!$F$3:$F$332,0), MATCH(data!J$3,raw_data!$A$3:$CR$3,0))</f>
        <v>784741</v>
      </c>
      <c r="K91" s="61">
        <f>INDEX(raw_data!$A$3:$CR$332,MATCH(data!$B91,raw_data!$F$3:$F$332,0), MATCH(data!K$3,raw_data!$A$3:$CR$3,0))</f>
        <v>1.0331625703310972</v>
      </c>
      <c r="L91" s="20">
        <f>INDEX(raw_data!$A$3:$CR$332,MATCH(data!$B91,raw_data!$F$3:$F$332,0), MATCH(data!L$3,raw_data!$A$3:$CR$3,0))</f>
        <v>60</v>
      </c>
      <c r="M91" s="20">
        <f>INDEX(raw_data!$A$3:$CR$332,MATCH(data!$B91,raw_data!$F$3:$F$332,0), MATCH(data!M$3,raw_data!$A$3:$CR$3,0))</f>
        <v>80</v>
      </c>
      <c r="N91" s="20">
        <f>INDEX(raw_data!$A$3:$CR$332,MATCH(data!$B91,raw_data!$F$3:$F$332,0), MATCH(data!N$3,raw_data!$A$3:$CR$3,0))</f>
        <v>0</v>
      </c>
      <c r="O91" s="20">
        <f>INDEX(raw_data!$A$3:$CR$332,MATCH(data!$B91,raw_data!$F$3:$F$332,0), MATCH(data!O$3,raw_data!$A$3:$CR$3,0))</f>
        <v>18</v>
      </c>
      <c r="P91" s="20">
        <f>INDEX(raw_data!$A$3:$CR$332,MATCH(data!$B91,raw_data!$F$3:$F$332,0), MATCH(data!P$3,raw_data!$A$3:$CR$3,0))</f>
        <v>42</v>
      </c>
      <c r="Q91" s="20">
        <f>INDEX(raw_data!$A$3:$CR$332,MATCH(data!$B91,raw_data!$F$3:$F$332,0), MATCH(data!Q$3,raw_data!$A$3:$CR$3,0))</f>
        <v>2.5</v>
      </c>
      <c r="R91" s="20">
        <f>INDEX(raw_data!$A$3:$CR$332,MATCH(data!$B91,raw_data!$F$3:$F$332,0), MATCH(data!R$3,raw_data!$A$3:$CR$3,0))</f>
        <v>2.5</v>
      </c>
      <c r="S91" s="20">
        <f>INDEX(raw_data!$A$3:$CR$332,MATCH(data!$B91,raw_data!$F$3:$F$332,0), MATCH(data!S$3,raw_data!$A$3:$CR$3,0))</f>
        <v>0</v>
      </c>
      <c r="T91" s="20">
        <f>INDEX(raw_data!$A$3:$CR$332,MATCH(data!$B91,raw_data!$F$3:$F$332,0), MATCH(data!T$3,raw_data!$A$3:$CR$3,0))</f>
        <v>0</v>
      </c>
      <c r="U91" s="20">
        <f>INDEX(raw_data!$A$3:$CR$332,MATCH(data!$B91,raw_data!$F$3:$F$332,0), MATCH(data!U$3,raw_data!$A$3:$CR$3,0))</f>
        <v>0</v>
      </c>
      <c r="V91" s="20">
        <f>INDEX(raw_data!$A$3:$CR$332,MATCH(data!$B91,raw_data!$F$3:$F$332,0), MATCH(data!V$3,raw_data!$A$3:$CR$3,0))</f>
        <v>0</v>
      </c>
      <c r="W91" s="20">
        <v>0</v>
      </c>
      <c r="X91" s="20">
        <f>INDEX(raw_data!$A$3:$CR$332,MATCH(data!$B91,raw_data!$F$3:$F$332,0), MATCH(data!X$3,raw_data!$A$3:$CR$3,0))</f>
        <v>0</v>
      </c>
      <c r="Y91" s="20">
        <f>INDEX(raw_data!$A$3:$CR$332,MATCH(data!$B91,raw_data!$F$3:$F$332,0), MATCH(data!Y$3,raw_data!$A$3:$CR$3,0))</f>
        <v>0</v>
      </c>
      <c r="Z91" s="20">
        <f>INDEX(raw_data!$A$3:$CR$332,MATCH(data!$B91,raw_data!$F$3:$F$332,0), MATCH(data!Z$3,raw_data!$A$3:$CR$3,0))</f>
        <v>0</v>
      </c>
      <c r="AA91" s="20">
        <f>INDEX(raw_data!$A$3:$CR$332,MATCH(data!$B91,raw_data!$F$3:$F$332,0), MATCH(data!AA$3,raw_data!$A$3:$CR$3,0))</f>
        <v>0</v>
      </c>
      <c r="AB91" s="20">
        <f>INDEX(raw_data!$A$3:$CR$332,MATCH(data!$B91,raw_data!$F$3:$F$332,0), MATCH(data!AB$3,raw_data!$A$3:$CR$3,0))</f>
        <v>0</v>
      </c>
      <c r="AC91" s="20">
        <f>INDEX(raw_data!$A$3:$CR$332,MATCH(data!$B91,raw_data!$F$3:$F$332,0), MATCH(data!AC$3,raw_data!$A$3:$CR$3,0))</f>
        <v>0</v>
      </c>
      <c r="AD91" s="20">
        <f>INDEX(raw_data!$A$3:$CR$332,MATCH(data!$B91,raw_data!$F$3:$F$332,0), MATCH(data!AD$3,raw_data!$A$3:$CR$3,0))</f>
        <v>0</v>
      </c>
      <c r="AE91" s="20">
        <f>INDEX(raw_data!$A$3:$CR$332,MATCH(data!$B91,raw_data!$F$3:$F$332,0), MATCH(data!AE$3,raw_data!$A$3:$CR$3,0))</f>
        <v>0</v>
      </c>
      <c r="AF91" s="20">
        <f>INDEX(raw_data!$A$3:$CR$332,MATCH(data!$B91,raw_data!$F$3:$F$332,0), MATCH(data!AF$3,raw_data!$A$3:$CR$3,0))</f>
        <v>0</v>
      </c>
      <c r="AG91" s="20" t="str">
        <f>INDEX(raw_data!$A$3:$CR$332,MATCH(data!$B91,raw_data!$F$3:$F$332,0), MATCH(data!AG$3,raw_data!$A$3:$CR$3,0))</f>
        <v>Ortegón (2012); BMJ</v>
      </c>
      <c r="AH91" s="20" t="str">
        <f>INDEX(raw_data!$A$3:$CR$332,MATCH(data!$B91,raw_data!$F$3:$F$332,0), MATCH(data!AH$3,raw_data!$A$3:$CR$3,0))</f>
        <v>Retinopathy screening + photocoagulation + intensive glycaemic control</v>
      </c>
      <c r="AI91" s="61">
        <f t="shared" si="6"/>
        <v>946.31762281077044</v>
      </c>
    </row>
    <row r="92" spans="1:38" hidden="1">
      <c r="A92" s="20" t="str">
        <f>INDEX(raw_data!$A$3:$CR$332,MATCH(data!$B92,raw_data!$F$3:$F$332,0), MATCH(data!A$3,raw_data!$A$3:$CR$3,0))</f>
        <v>NCDs</v>
      </c>
      <c r="B92" s="22" t="s">
        <v>926</v>
      </c>
      <c r="C92" s="20" t="str">
        <f>INDEX(raw_data!$A$3:$CR$332,MATCH(data!$B92,raw_data!$F$3:$F$332,0), MATCH(data!C$3,raw_data!$A$3:$CR$3,0))</f>
        <v>Prevention of cardiovascular disease</v>
      </c>
      <c r="D92" s="20" t="str">
        <f>INDEX(raw_data!$A$3:$CR$332,MATCH(data!$B92,raw_data!$F$3:$F$332,0), MATCH(data!D$3,raw_data!$A$3:$CR$3,0))</f>
        <v>1 year</v>
      </c>
      <c r="E92" s="61">
        <f>INDEX(raw_data!$A$3:$CR$332,MATCH(data!$B92,raw_data!$F$3:$F$332,0), MATCH(data!E$3,raw_data!$A$3:$CR$3,0))</f>
        <v>3.163E-3</v>
      </c>
      <c r="F92" s="61">
        <f>INDEX(raw_data!$A$3:$CR$332,MATCH(data!$B92,raw_data!$F$3:$F$332,0), MATCH(data!F$3,raw_data!$A$3:$CR$3,0))</f>
        <v>0.15062570439799072</v>
      </c>
      <c r="G92" s="61">
        <f t="shared" si="5"/>
        <v>2.1849110104026574E-3</v>
      </c>
      <c r="H92" s="87">
        <f>INDEX(raw_data!$A$3:$CR$332,MATCH(data!$B92,raw_data!$F$3:$F$332,0), MATCH(data!H$3,raw_data!$A$3:$CR$3,0))</f>
        <v>5</v>
      </c>
      <c r="I92" s="87">
        <f>INDEX(raw_data!$A$3:$CR$332,MATCH(data!$B92,raw_data!$F$3:$F$332,0), MATCH(data!I$3,raw_data!$A$3:$CR$3,0))</f>
        <v>160638.75</v>
      </c>
      <c r="J92" s="87">
        <f>INDEX(raw_data!$A$3:$CR$332,MATCH(data!$B92,raw_data!$F$3:$F$332,0), MATCH(data!J$3,raw_data!$A$3:$CR$3,0))</f>
        <v>3212775</v>
      </c>
      <c r="K92" s="61">
        <f>INDEX(raw_data!$A$3:$CR$332,MATCH(data!$B92,raw_data!$F$3:$F$332,0), MATCH(data!K$3,raw_data!$A$3:$CR$3,0))</f>
        <v>27.397716833477599</v>
      </c>
      <c r="L92" s="20">
        <f>INDEX(raw_data!$A$3:$CR$332,MATCH(data!$B92,raw_data!$F$3:$F$332,0), MATCH(data!L$3,raw_data!$A$3:$CR$3,0))</f>
        <v>3.5</v>
      </c>
      <c r="M92" s="20">
        <f>INDEX(raw_data!$A$3:$CR$332,MATCH(data!$B92,raw_data!$F$3:$F$332,0), MATCH(data!M$3,raw_data!$A$3:$CR$3,0))</f>
        <v>6</v>
      </c>
      <c r="N92" s="20">
        <f>INDEX(raw_data!$A$3:$CR$332,MATCH(data!$B92,raw_data!$F$3:$F$332,0), MATCH(data!N$3,raw_data!$A$3:$CR$3,0))</f>
        <v>0</v>
      </c>
      <c r="O92" s="20">
        <f>INDEX(raw_data!$A$3:$CR$332,MATCH(data!$B92,raw_data!$F$3:$F$332,0), MATCH(data!O$3,raw_data!$A$3:$CR$3,0))</f>
        <v>1</v>
      </c>
      <c r="P92" s="20">
        <f>INDEX(raw_data!$A$3:$CR$332,MATCH(data!$B92,raw_data!$F$3:$F$332,0), MATCH(data!P$3,raw_data!$A$3:$CR$3,0))</f>
        <v>4</v>
      </c>
      <c r="Q92" s="20">
        <f>INDEX(raw_data!$A$3:$CR$332,MATCH(data!$B92,raw_data!$F$3:$F$332,0), MATCH(data!Q$3,raw_data!$A$3:$CR$3,0))</f>
        <v>0</v>
      </c>
      <c r="R92" s="20">
        <f>INDEX(raw_data!$A$3:$CR$332,MATCH(data!$B92,raw_data!$F$3:$F$332,0), MATCH(data!R$3,raw_data!$A$3:$CR$3,0))</f>
        <v>0</v>
      </c>
      <c r="S92" s="20">
        <f>INDEX(raw_data!$A$3:$CR$332,MATCH(data!$B92,raw_data!$F$3:$F$332,0), MATCH(data!S$3,raw_data!$A$3:$CR$3,0))</f>
        <v>0</v>
      </c>
      <c r="T92" s="20">
        <f>INDEX(raw_data!$A$3:$CR$332,MATCH(data!$B92,raw_data!$F$3:$F$332,0), MATCH(data!T$3,raw_data!$A$3:$CR$3,0))</f>
        <v>0</v>
      </c>
      <c r="U92" s="20">
        <f>INDEX(raw_data!$A$3:$CR$332,MATCH(data!$B92,raw_data!$F$3:$F$332,0), MATCH(data!U$3,raw_data!$A$3:$CR$3,0))</f>
        <v>0</v>
      </c>
      <c r="V92" s="20">
        <f>INDEX(raw_data!$A$3:$CR$332,MATCH(data!$B92,raw_data!$F$3:$F$332,0), MATCH(data!V$3,raw_data!$A$3:$CR$3,0))</f>
        <v>0</v>
      </c>
      <c r="W92" s="20">
        <v>0</v>
      </c>
      <c r="X92" s="20">
        <f>INDEX(raw_data!$A$3:$CR$332,MATCH(data!$B92,raw_data!$F$3:$F$332,0), MATCH(data!X$3,raw_data!$A$3:$CR$3,0))</f>
        <v>0</v>
      </c>
      <c r="Y92" s="20">
        <f>INDEX(raw_data!$A$3:$CR$332,MATCH(data!$B92,raw_data!$F$3:$F$332,0), MATCH(data!Y$3,raw_data!$A$3:$CR$3,0))</f>
        <v>0</v>
      </c>
      <c r="Z92" s="20">
        <f>INDEX(raw_data!$A$3:$CR$332,MATCH(data!$B92,raw_data!$F$3:$F$332,0), MATCH(data!Z$3,raw_data!$A$3:$CR$3,0))</f>
        <v>0</v>
      </c>
      <c r="AA92" s="20">
        <f>INDEX(raw_data!$A$3:$CR$332,MATCH(data!$B92,raw_data!$F$3:$F$332,0), MATCH(data!AA$3,raw_data!$A$3:$CR$3,0))</f>
        <v>0</v>
      </c>
      <c r="AB92" s="20">
        <f>INDEX(raw_data!$A$3:$CR$332,MATCH(data!$B92,raw_data!$F$3:$F$332,0), MATCH(data!AB$3,raw_data!$A$3:$CR$3,0))</f>
        <v>0</v>
      </c>
      <c r="AC92" s="20">
        <f>INDEX(raw_data!$A$3:$CR$332,MATCH(data!$B92,raw_data!$F$3:$F$332,0), MATCH(data!AC$3,raw_data!$A$3:$CR$3,0))</f>
        <v>0</v>
      </c>
      <c r="AD92" s="20">
        <f>INDEX(raw_data!$A$3:$CR$332,MATCH(data!$B92,raw_data!$F$3:$F$332,0), MATCH(data!AD$3,raw_data!$A$3:$CR$3,0))</f>
        <v>0</v>
      </c>
      <c r="AE92" s="20">
        <f>INDEX(raw_data!$A$3:$CR$332,MATCH(data!$B92,raw_data!$F$3:$F$332,0), MATCH(data!AE$3,raw_data!$A$3:$CR$3,0))</f>
        <v>0</v>
      </c>
      <c r="AF92" s="20">
        <f>INDEX(raw_data!$A$3:$CR$332,MATCH(data!$B92,raw_data!$F$3:$F$332,0), MATCH(data!AF$3,raw_data!$A$3:$CR$3,0))</f>
        <v>0</v>
      </c>
      <c r="AG92" s="20" t="str">
        <f>INDEX(raw_data!$A$3:$CR$332,MATCH(data!$B92,raw_data!$F$3:$F$332,0), MATCH(data!AG$3,raw_data!$A$3:$CR$3,0))</f>
        <v>Ortegón (2012); BMJ</v>
      </c>
      <c r="AH92" s="20" t="str">
        <f>INDEX(raw_data!$A$3:$CR$332,MATCH(data!$B92,raw_data!$F$3:$F$332,0), MATCH(data!AH$3,raw_data!$A$3:$CR$3,0))</f>
        <v>Preventive multidrug treatment for &gt;35% risk of cardiovascular event</v>
      </c>
      <c r="AI92" s="61">
        <f t="shared" si="6"/>
        <v>47.621152196645816</v>
      </c>
    </row>
    <row r="93" spans="1:38" hidden="1">
      <c r="A93" s="20" t="str">
        <f>INDEX(raw_data!$A$3:$CR$332,MATCH(data!$B93,raw_data!$F$3:$F$332,0), MATCH(data!A$3,raw_data!$A$3:$CR$3,0))</f>
        <v>NCDs</v>
      </c>
      <c r="B93" s="22" t="s">
        <v>931</v>
      </c>
      <c r="C93" s="20" t="str">
        <f>INDEX(raw_data!$A$3:$CR$332,MATCH(data!$B93,raw_data!$F$3:$F$332,0), MATCH(data!C$3,raw_data!$A$3:$CR$3,0))</f>
        <v>Prevention and treatment of cardiovascular disease</v>
      </c>
      <c r="D93" s="20" t="str">
        <f>INDEX(raw_data!$A$3:$CR$332,MATCH(data!$B93,raw_data!$F$3:$F$332,0), MATCH(data!D$3,raw_data!$A$3:$CR$3,0))</f>
        <v>1 year</v>
      </c>
      <c r="E93" s="61">
        <f>INDEX(raw_data!$A$3:$CR$332,MATCH(data!$B93,raw_data!$F$3:$F$332,0), MATCH(data!E$3,raw_data!$A$3:$CR$3,0))</f>
        <v>5.2649999999999997E-3</v>
      </c>
      <c r="F93" s="61">
        <f>INDEX(raw_data!$A$3:$CR$332,MATCH(data!$B93,raw_data!$F$3:$F$332,0), MATCH(data!F$3,raw_data!$A$3:$CR$3,0))</f>
        <v>0.28299374765683105</v>
      </c>
      <c r="G93" s="61">
        <f t="shared" si="5"/>
        <v>3.4273782619686291E-3</v>
      </c>
      <c r="H93" s="87">
        <f>INDEX(raw_data!$A$3:$CR$332,MATCH(data!$B93,raw_data!$F$3:$F$332,0), MATCH(data!H$3,raw_data!$A$3:$CR$3,0))</f>
        <v>5</v>
      </c>
      <c r="I93" s="87">
        <f>INDEX(raw_data!$A$3:$CR$332,MATCH(data!$B93,raw_data!$F$3:$F$332,0), MATCH(data!I$3,raw_data!$A$3:$CR$3,0))</f>
        <v>160638.75</v>
      </c>
      <c r="J93" s="87">
        <f>INDEX(raw_data!$A$3:$CR$332,MATCH(data!$B93,raw_data!$F$3:$F$332,0), MATCH(data!J$3,raw_data!$A$3:$CR$3,0))</f>
        <v>3212775</v>
      </c>
      <c r="K93" s="61">
        <f>INDEX(raw_data!$A$3:$CR$332,MATCH(data!$B93,raw_data!$F$3:$F$332,0), MATCH(data!K$3,raw_data!$A$3:$CR$3,0))</f>
        <v>30.223511530903981</v>
      </c>
      <c r="L93" s="20">
        <f>INDEX(raw_data!$A$3:$CR$332,MATCH(data!$B93,raw_data!$F$3:$F$332,0), MATCH(data!L$3,raw_data!$A$3:$CR$3,0))</f>
        <v>3.5</v>
      </c>
      <c r="M93" s="20">
        <f>INDEX(raw_data!$A$3:$CR$332,MATCH(data!$B93,raw_data!$F$3:$F$332,0), MATCH(data!M$3,raw_data!$A$3:$CR$3,0))</f>
        <v>6</v>
      </c>
      <c r="N93" s="20">
        <f>INDEX(raw_data!$A$3:$CR$332,MATCH(data!$B93,raw_data!$F$3:$F$332,0), MATCH(data!N$3,raw_data!$A$3:$CR$3,0))</f>
        <v>0</v>
      </c>
      <c r="O93" s="20">
        <f>INDEX(raw_data!$A$3:$CR$332,MATCH(data!$B93,raw_data!$F$3:$F$332,0), MATCH(data!O$3,raw_data!$A$3:$CR$3,0))</f>
        <v>1</v>
      </c>
      <c r="P93" s="20">
        <f>INDEX(raw_data!$A$3:$CR$332,MATCH(data!$B93,raw_data!$F$3:$F$332,0), MATCH(data!P$3,raw_data!$A$3:$CR$3,0))</f>
        <v>4</v>
      </c>
      <c r="Q93" s="20">
        <f>INDEX(raw_data!$A$3:$CR$332,MATCH(data!$B93,raw_data!$F$3:$F$332,0), MATCH(data!Q$3,raw_data!$A$3:$CR$3,0))</f>
        <v>0</v>
      </c>
      <c r="R93" s="20">
        <f>INDEX(raw_data!$A$3:$CR$332,MATCH(data!$B93,raw_data!$F$3:$F$332,0), MATCH(data!R$3,raw_data!$A$3:$CR$3,0))</f>
        <v>0</v>
      </c>
      <c r="S93" s="20">
        <f>INDEX(raw_data!$A$3:$CR$332,MATCH(data!$B93,raw_data!$F$3:$F$332,0), MATCH(data!S$3,raw_data!$A$3:$CR$3,0))</f>
        <v>0</v>
      </c>
      <c r="T93" s="20">
        <f>INDEX(raw_data!$A$3:$CR$332,MATCH(data!$B93,raw_data!$F$3:$F$332,0), MATCH(data!T$3,raw_data!$A$3:$CR$3,0))</f>
        <v>0</v>
      </c>
      <c r="U93" s="20">
        <f>INDEX(raw_data!$A$3:$CR$332,MATCH(data!$B93,raw_data!$F$3:$F$332,0), MATCH(data!U$3,raw_data!$A$3:$CR$3,0))</f>
        <v>0</v>
      </c>
      <c r="V93" s="20">
        <f>INDEX(raw_data!$A$3:$CR$332,MATCH(data!$B93,raw_data!$F$3:$F$332,0), MATCH(data!V$3,raw_data!$A$3:$CR$3,0))</f>
        <v>0</v>
      </c>
      <c r="W93" s="20">
        <v>0</v>
      </c>
      <c r="X93" s="20">
        <f>INDEX(raw_data!$A$3:$CR$332,MATCH(data!$B93,raw_data!$F$3:$F$332,0), MATCH(data!X$3,raw_data!$A$3:$CR$3,0))</f>
        <v>0</v>
      </c>
      <c r="Y93" s="20">
        <f>INDEX(raw_data!$A$3:$CR$332,MATCH(data!$B93,raw_data!$F$3:$F$332,0), MATCH(data!Y$3,raw_data!$A$3:$CR$3,0))</f>
        <v>0</v>
      </c>
      <c r="Z93" s="20">
        <f>INDEX(raw_data!$A$3:$CR$332,MATCH(data!$B93,raw_data!$F$3:$F$332,0), MATCH(data!Z$3,raw_data!$A$3:$CR$3,0))</f>
        <v>0</v>
      </c>
      <c r="AA93" s="20">
        <f>INDEX(raw_data!$A$3:$CR$332,MATCH(data!$B93,raw_data!$F$3:$F$332,0), MATCH(data!AA$3,raw_data!$A$3:$CR$3,0))</f>
        <v>0</v>
      </c>
      <c r="AB93" s="20">
        <f>INDEX(raw_data!$A$3:$CR$332,MATCH(data!$B93,raw_data!$F$3:$F$332,0), MATCH(data!AB$3,raw_data!$A$3:$CR$3,0))</f>
        <v>0</v>
      </c>
      <c r="AC93" s="20">
        <f>INDEX(raw_data!$A$3:$CR$332,MATCH(data!$B93,raw_data!$F$3:$F$332,0), MATCH(data!AC$3,raw_data!$A$3:$CR$3,0))</f>
        <v>0</v>
      </c>
      <c r="AD93" s="20">
        <f>INDEX(raw_data!$A$3:$CR$332,MATCH(data!$B93,raw_data!$F$3:$F$332,0), MATCH(data!AD$3,raw_data!$A$3:$CR$3,0))</f>
        <v>0</v>
      </c>
      <c r="AE93" s="20">
        <f>INDEX(raw_data!$A$3:$CR$332,MATCH(data!$B93,raw_data!$F$3:$F$332,0), MATCH(data!AE$3,raw_data!$A$3:$CR$3,0))</f>
        <v>0</v>
      </c>
      <c r="AF93" s="20">
        <f>INDEX(raw_data!$A$3:$CR$332,MATCH(data!$B93,raw_data!$F$3:$F$332,0), MATCH(data!AF$3,raw_data!$A$3:$CR$3,0))</f>
        <v>0</v>
      </c>
      <c r="AG93" s="20" t="str">
        <f>INDEX(raw_data!$A$3:$CR$332,MATCH(data!$B93,raw_data!$F$3:$F$332,0), MATCH(data!AG$3,raw_data!$A$3:$CR$3,0))</f>
        <v>Ortegón (2012); BMJ</v>
      </c>
      <c r="AH93" s="20" t="str">
        <f>INDEX(raw_data!$A$3:$CR$332,MATCH(data!$B93,raw_data!$F$3:$F$332,0), MATCH(data!AH$3,raw_data!$A$3:$CR$3,0))</f>
        <v>Preventive multidrug treatment for &gt;35% risk of CVD event + multidrug treatment of acute myocardial infarction &amp; post-acute ischemic heart disease &amp; stroke + diuretics &amp; exercise for coronary heart failure</v>
      </c>
      <c r="AI93" s="61">
        <f t="shared" si="6"/>
        <v>53.749999554953668</v>
      </c>
    </row>
    <row r="94" spans="1:38" hidden="1">
      <c r="A94" s="20" t="str">
        <f>INDEX(raw_data!$A$3:$CR$332,MATCH(data!$B94,raw_data!$F$3:$F$332,0), MATCH(data!A$3,raw_data!$A$3:$CR$3,0))</f>
        <v>NCDs</v>
      </c>
      <c r="B94" s="22" t="s">
        <v>946</v>
      </c>
      <c r="C94" s="20" t="str">
        <f>INDEX(raw_data!$A$3:$CR$332,MATCH(data!$B94,raw_data!$F$3:$F$332,0), MATCH(data!C$3,raw_data!$A$3:$CR$3,0))</f>
        <v>Breast Cancer (clinical examination + treatment)</v>
      </c>
      <c r="D94" s="20" t="str">
        <f>INDEX(raw_data!$A$3:$CR$332,MATCH(data!$B94,raw_data!$F$3:$F$332,0), MATCH(data!D$3,raw_data!$A$3:$CR$3,0))</f>
        <v>1 year</v>
      </c>
      <c r="E94" s="61">
        <f>INDEX(raw_data!$A$3:$CR$332,MATCH(data!$B94,raw_data!$F$3:$F$332,0), MATCH(data!E$3,raw_data!$A$3:$CR$3,0))</f>
        <v>3.5320584926884133</v>
      </c>
      <c r="F94" s="61">
        <f>INDEX(raw_data!$A$3:$CR$332,MATCH(data!$B94,raw_data!$F$3:$F$332,0), MATCH(data!F$3,raw_data!$A$3:$CR$3,0))</f>
        <v>5467.5947221597298</v>
      </c>
      <c r="G94" s="61">
        <f t="shared" si="5"/>
        <v>-31.971803339517621</v>
      </c>
      <c r="H94" s="87">
        <f>INDEX(raw_data!$A$3:$CR$332,MATCH(data!$B94,raw_data!$F$3:$F$332,0), MATCH(data!H$3,raw_data!$A$3:$CR$3,0))</f>
        <v>50</v>
      </c>
      <c r="I94" s="87">
        <f>INDEX(raw_data!$A$3:$CR$332,MATCH(data!$B94,raw_data!$F$3:$F$332,0), MATCH(data!I$3,raw_data!$A$3:$CR$3,0))</f>
        <v>1417500</v>
      </c>
      <c r="J94" s="87">
        <f>INDEX(raw_data!$A$3:$CR$332,MATCH(data!$B94,raw_data!$F$3:$F$332,0), MATCH(data!J$3,raw_data!$A$3:$CR$3,0))</f>
        <v>2835000</v>
      </c>
      <c r="K94" s="61">
        <f>INDEX(raw_data!$A$3:$CR$332,MATCH(data!$B94,raw_data!$F$3:$F$332,0), MATCH(data!K$3,raw_data!$A$3:$CR$3,0))</f>
        <v>392.51165641615722</v>
      </c>
      <c r="L94" s="20">
        <f>INDEX(raw_data!$A$3:$CR$332,MATCH(data!$B94,raw_data!$F$3:$F$332,0), MATCH(data!L$3,raw_data!$A$3:$CR$3,0))</f>
        <v>172</v>
      </c>
      <c r="M94" s="20">
        <f>INDEX(raw_data!$A$3:$CR$332,MATCH(data!$B94,raw_data!$F$3:$F$332,0), MATCH(data!M$3,raw_data!$A$3:$CR$3,0))</f>
        <v>190</v>
      </c>
      <c r="N94" s="20">
        <f>INDEX(raw_data!$A$3:$CR$332,MATCH(data!$B94,raw_data!$F$3:$F$332,0), MATCH(data!N$3,raw_data!$A$3:$CR$3,0))</f>
        <v>0</v>
      </c>
      <c r="O94" s="20">
        <f>INDEX(raw_data!$A$3:$CR$332,MATCH(data!$B94,raw_data!$F$3:$F$332,0), MATCH(data!O$3,raw_data!$A$3:$CR$3,0))</f>
        <v>137.6</v>
      </c>
      <c r="P94" s="20">
        <f>INDEX(raw_data!$A$3:$CR$332,MATCH(data!$B94,raw_data!$F$3:$F$332,0), MATCH(data!P$3,raw_data!$A$3:$CR$3,0))</f>
        <v>34.4</v>
      </c>
      <c r="Q94" s="20">
        <f>INDEX(raw_data!$A$3:$CR$332,MATCH(data!$B94,raw_data!$F$3:$F$332,0), MATCH(data!Q$3,raw_data!$A$3:$CR$3,0))</f>
        <v>5</v>
      </c>
      <c r="R94" s="20">
        <f>INDEX(raw_data!$A$3:$CR$332,MATCH(data!$B94,raw_data!$F$3:$F$332,0), MATCH(data!R$3,raw_data!$A$3:$CR$3,0))</f>
        <v>5</v>
      </c>
      <c r="S94" s="20">
        <f>INDEX(raw_data!$A$3:$CR$332,MATCH(data!$B94,raw_data!$F$3:$F$332,0), MATCH(data!S$3,raw_data!$A$3:$CR$3,0))</f>
        <v>0</v>
      </c>
      <c r="T94" s="20">
        <f>INDEX(raw_data!$A$3:$CR$332,MATCH(data!$B94,raw_data!$F$3:$F$332,0), MATCH(data!T$3,raw_data!$A$3:$CR$3,0))</f>
        <v>0</v>
      </c>
      <c r="U94" s="20">
        <f>INDEX(raw_data!$A$3:$CR$332,MATCH(data!$B94,raw_data!$F$3:$F$332,0), MATCH(data!U$3,raw_data!$A$3:$CR$3,0))</f>
        <v>0</v>
      </c>
      <c r="V94" s="20">
        <f>INDEX(raw_data!$A$3:$CR$332,MATCH(data!$B94,raw_data!$F$3:$F$332,0), MATCH(data!V$3,raw_data!$A$3:$CR$3,0))</f>
        <v>0</v>
      </c>
      <c r="W94" s="20">
        <v>0</v>
      </c>
      <c r="X94" s="20">
        <f>INDEX(raw_data!$A$3:$CR$332,MATCH(data!$B94,raw_data!$F$3:$F$332,0), MATCH(data!X$3,raw_data!$A$3:$CR$3,0))</f>
        <v>0</v>
      </c>
      <c r="Y94" s="20">
        <f>INDEX(raw_data!$A$3:$CR$332,MATCH(data!$B94,raw_data!$F$3:$F$332,0), MATCH(data!Y$3,raw_data!$A$3:$CR$3,0))</f>
        <v>0</v>
      </c>
      <c r="Z94" s="20">
        <f>INDEX(raw_data!$A$3:$CR$332,MATCH(data!$B94,raw_data!$F$3:$F$332,0), MATCH(data!Z$3,raw_data!$A$3:$CR$3,0))</f>
        <v>0</v>
      </c>
      <c r="AA94" s="20">
        <f>INDEX(raw_data!$A$3:$CR$332,MATCH(data!$B94,raw_data!$F$3:$F$332,0), MATCH(data!AA$3,raw_data!$A$3:$CR$3,0))</f>
        <v>0</v>
      </c>
      <c r="AB94" s="20">
        <f>INDEX(raw_data!$A$3:$CR$332,MATCH(data!$B94,raw_data!$F$3:$F$332,0), MATCH(data!AB$3,raw_data!$A$3:$CR$3,0))</f>
        <v>0</v>
      </c>
      <c r="AC94" s="20">
        <f>INDEX(raw_data!$A$3:$CR$332,MATCH(data!$B94,raw_data!$F$3:$F$332,0), MATCH(data!AC$3,raw_data!$A$3:$CR$3,0))</f>
        <v>0</v>
      </c>
      <c r="AD94" s="20">
        <f>INDEX(raw_data!$A$3:$CR$332,MATCH(data!$B94,raw_data!$F$3:$F$332,0), MATCH(data!AD$3,raw_data!$A$3:$CR$3,0))</f>
        <v>0</v>
      </c>
      <c r="AE94" s="20">
        <f>INDEX(raw_data!$A$3:$CR$332,MATCH(data!$B94,raw_data!$F$3:$F$332,0), MATCH(data!AE$3,raw_data!$A$3:$CR$3,0))</f>
        <v>0</v>
      </c>
      <c r="AF94" s="20">
        <f>INDEX(raw_data!$A$3:$CR$332,MATCH(data!$B94,raw_data!$F$3:$F$332,0), MATCH(data!AF$3,raw_data!$A$3:$CR$3,0))</f>
        <v>0</v>
      </c>
      <c r="AG94" s="20" t="str">
        <f>INDEX(raw_data!$A$3:$CR$332,MATCH(data!$B94,raw_data!$F$3:$F$332,0), MATCH(data!AG$3,raw_data!$A$3:$CR$3,0))</f>
        <v>Zelle (2012); Trop Med Int Health</v>
      </c>
      <c r="AH94" s="20" t="str">
        <f>INDEX(raw_data!$A$3:$CR$332,MATCH(data!$B94,raw_data!$F$3:$F$332,0), MATCH(data!AH$3,raw_data!$A$3:$CR$3,0))</f>
        <v>Biennial clinical breast examination (CBE) screening + Treatment of breast cancer, stages I-IV</v>
      </c>
      <c r="AI94" s="61">
        <f t="shared" si="6"/>
        <v>1547.9909898089174</v>
      </c>
    </row>
    <row r="95" spans="1:38" hidden="1">
      <c r="A95" s="20" t="str">
        <f>INDEX(raw_data!$A$3:$CR$332,MATCH(data!$B95,raw_data!$F$3:$F$332,0), MATCH(data!A$3,raw_data!$A$3:$CR$3,0))</f>
        <v>NCDs</v>
      </c>
      <c r="B95" s="22" t="s">
        <v>953</v>
      </c>
      <c r="C95" s="20" t="str">
        <f>INDEX(raw_data!$A$3:$CR$332,MATCH(data!$B95,raw_data!$F$3:$F$332,0), MATCH(data!C$3,raw_data!$A$3:$CR$3,0))</f>
        <v>Breast Cancer (first line)</v>
      </c>
      <c r="D95" s="20" t="str">
        <f>INDEX(raw_data!$A$3:$CR$332,MATCH(data!$B95,raw_data!$F$3:$F$332,0), MATCH(data!D$3,raw_data!$A$3:$CR$3,0))</f>
        <v>1 year</v>
      </c>
      <c r="E95" s="61">
        <f>INDEX(raw_data!$A$3:$CR$332,MATCH(data!$B95,raw_data!$F$3:$F$332,0), MATCH(data!E$3,raw_data!$A$3:$CR$3,0))</f>
        <v>0.38556701030927837</v>
      </c>
      <c r="F95" s="61">
        <f>INDEX(raw_data!$A$3:$CR$332,MATCH(data!$B95,raw_data!$F$3:$F$332,0), MATCH(data!F$3,raw_data!$A$3:$CR$3,0))</f>
        <v>7418.0838927835039</v>
      </c>
      <c r="G95" s="61">
        <f t="shared" si="5"/>
        <v>-47.78380891685633</v>
      </c>
      <c r="H95" s="87">
        <f>INDEX(raw_data!$A$3:$CR$332,MATCH(data!$B95,raw_data!$F$3:$F$332,0), MATCH(data!H$3,raw_data!$A$3:$CR$3,0))</f>
        <v>10</v>
      </c>
      <c r="I95" s="87">
        <f>INDEX(raw_data!$A$3:$CR$332,MATCH(data!$B95,raw_data!$F$3:$F$332,0), MATCH(data!I$3,raw_data!$A$3:$CR$3,0))</f>
        <v>1381.1000000000001</v>
      </c>
      <c r="J95" s="87">
        <f>INDEX(raw_data!$A$3:$CR$332,MATCH(data!$B95,raw_data!$F$3:$F$332,0), MATCH(data!J$3,raw_data!$A$3:$CR$3,0))</f>
        <v>13811</v>
      </c>
      <c r="K95" s="61">
        <f>INDEX(raw_data!$A$3:$CR$332,MATCH(data!$B95,raw_data!$F$3:$F$332,0), MATCH(data!K$3,raw_data!$A$3:$CR$3,0))</f>
        <v>235.70975488260115</v>
      </c>
      <c r="L95" s="20">
        <f>INDEX(raw_data!$A$3:$CR$332,MATCH(data!$B95,raw_data!$F$3:$F$332,0), MATCH(data!L$3,raw_data!$A$3:$CR$3,0))</f>
        <v>172</v>
      </c>
      <c r="M95" s="20">
        <f>INDEX(raw_data!$A$3:$CR$332,MATCH(data!$B95,raw_data!$F$3:$F$332,0), MATCH(data!M$3,raw_data!$A$3:$CR$3,0))</f>
        <v>190</v>
      </c>
      <c r="N95" s="20">
        <f>INDEX(raw_data!$A$3:$CR$332,MATCH(data!$B95,raw_data!$F$3:$F$332,0), MATCH(data!N$3,raw_data!$A$3:$CR$3,0))</f>
        <v>0</v>
      </c>
      <c r="O95" s="20">
        <f>INDEX(raw_data!$A$3:$CR$332,MATCH(data!$B95,raw_data!$F$3:$F$332,0), MATCH(data!O$3,raw_data!$A$3:$CR$3,0))</f>
        <v>137.6</v>
      </c>
      <c r="P95" s="20">
        <f>INDEX(raw_data!$A$3:$CR$332,MATCH(data!$B95,raw_data!$F$3:$F$332,0), MATCH(data!P$3,raw_data!$A$3:$CR$3,0))</f>
        <v>34.4</v>
      </c>
      <c r="Q95" s="20">
        <f>INDEX(raw_data!$A$3:$CR$332,MATCH(data!$B95,raw_data!$F$3:$F$332,0), MATCH(data!Q$3,raw_data!$A$3:$CR$3,0))</f>
        <v>5</v>
      </c>
      <c r="R95" s="20">
        <f>INDEX(raw_data!$A$3:$CR$332,MATCH(data!$B95,raw_data!$F$3:$F$332,0), MATCH(data!R$3,raw_data!$A$3:$CR$3,0))</f>
        <v>5</v>
      </c>
      <c r="S95" s="20">
        <f>INDEX(raw_data!$A$3:$CR$332,MATCH(data!$B95,raw_data!$F$3:$F$332,0), MATCH(data!S$3,raw_data!$A$3:$CR$3,0))</f>
        <v>0</v>
      </c>
      <c r="T95" s="20">
        <f>INDEX(raw_data!$A$3:$CR$332,MATCH(data!$B95,raw_data!$F$3:$F$332,0), MATCH(data!T$3,raw_data!$A$3:$CR$3,0))</f>
        <v>0</v>
      </c>
      <c r="U95" s="20">
        <f>INDEX(raw_data!$A$3:$CR$332,MATCH(data!$B95,raw_data!$F$3:$F$332,0), MATCH(data!U$3,raw_data!$A$3:$CR$3,0))</f>
        <v>0</v>
      </c>
      <c r="V95" s="20">
        <f>INDEX(raw_data!$A$3:$CR$332,MATCH(data!$B95,raw_data!$F$3:$F$332,0), MATCH(data!V$3,raw_data!$A$3:$CR$3,0))</f>
        <v>0</v>
      </c>
      <c r="W95" s="20">
        <v>0</v>
      </c>
      <c r="X95" s="20">
        <f>INDEX(raw_data!$A$3:$CR$332,MATCH(data!$B95,raw_data!$F$3:$F$332,0), MATCH(data!X$3,raw_data!$A$3:$CR$3,0))</f>
        <v>0</v>
      </c>
      <c r="Y95" s="20">
        <f>INDEX(raw_data!$A$3:$CR$332,MATCH(data!$B95,raw_data!$F$3:$F$332,0), MATCH(data!Y$3,raw_data!$A$3:$CR$3,0))</f>
        <v>0</v>
      </c>
      <c r="Z95" s="20">
        <f>INDEX(raw_data!$A$3:$CR$332,MATCH(data!$B95,raw_data!$F$3:$F$332,0), MATCH(data!Z$3,raw_data!$A$3:$CR$3,0))</f>
        <v>0</v>
      </c>
      <c r="AA95" s="20">
        <f>INDEX(raw_data!$A$3:$CR$332,MATCH(data!$B95,raw_data!$F$3:$F$332,0), MATCH(data!AA$3,raw_data!$A$3:$CR$3,0))</f>
        <v>0</v>
      </c>
      <c r="AB95" s="20">
        <f>INDEX(raw_data!$A$3:$CR$332,MATCH(data!$B95,raw_data!$F$3:$F$332,0), MATCH(data!AB$3,raw_data!$A$3:$CR$3,0))</f>
        <v>0</v>
      </c>
      <c r="AC95" s="20">
        <f>INDEX(raw_data!$A$3:$CR$332,MATCH(data!$B95,raw_data!$F$3:$F$332,0), MATCH(data!AC$3,raw_data!$A$3:$CR$3,0))</f>
        <v>0</v>
      </c>
      <c r="AD95" s="20">
        <f>INDEX(raw_data!$A$3:$CR$332,MATCH(data!$B95,raw_data!$F$3:$F$332,0), MATCH(data!AD$3,raw_data!$A$3:$CR$3,0))</f>
        <v>0</v>
      </c>
      <c r="AE95" s="20">
        <f>INDEX(raw_data!$A$3:$CR$332,MATCH(data!$B95,raw_data!$F$3:$F$332,0), MATCH(data!AE$3,raw_data!$A$3:$CR$3,0))</f>
        <v>0</v>
      </c>
      <c r="AF95" s="20">
        <f>INDEX(raw_data!$A$3:$CR$332,MATCH(data!$B95,raw_data!$F$3:$F$332,0), MATCH(data!AF$3,raw_data!$A$3:$CR$3,0))</f>
        <v>0</v>
      </c>
      <c r="AG95" s="20" t="str">
        <f>INDEX(raw_data!$A$3:$CR$332,MATCH(data!$B95,raw_data!$F$3:$F$332,0), MATCH(data!AG$3,raw_data!$A$3:$CR$3,0))</f>
        <v>Zelle (2012); Trop Med Int Health</v>
      </c>
      <c r="AH95" s="20" t="str">
        <f>INDEX(raw_data!$A$3:$CR$332,MATCH(data!$B95,raw_data!$F$3:$F$332,0), MATCH(data!AH$3,raw_data!$A$3:$CR$3,0))</f>
        <v>Basic palliative care (BPC) for breast cancer</v>
      </c>
      <c r="AI95" s="61">
        <f t="shared" si="6"/>
        <v>19239.415443850263</v>
      </c>
      <c r="AL95" s="67"/>
    </row>
    <row r="96" spans="1:38" hidden="1">
      <c r="A96" s="20" t="str">
        <f>INDEX(raw_data!$A$3:$CR$332,MATCH(data!$B96,raw_data!$F$3:$F$332,0), MATCH(data!A$3,raw_data!$A$3:$CR$3,0))</f>
        <v>NCDs</v>
      </c>
      <c r="B96" s="22" t="s">
        <v>959</v>
      </c>
      <c r="C96" s="20" t="str">
        <f>INDEX(raw_data!$A$3:$CR$332,MATCH(data!$B96,raw_data!$F$3:$F$332,0), MATCH(data!C$3,raw_data!$A$3:$CR$3,0))</f>
        <v>Breast Cancer (mammography + treatment)</v>
      </c>
      <c r="D96" s="20" t="str">
        <f>INDEX(raw_data!$A$3:$CR$332,MATCH(data!$B96,raw_data!$F$3:$F$332,0), MATCH(data!D$3,raw_data!$A$3:$CR$3,0))</f>
        <v>1 year</v>
      </c>
      <c r="E96" s="61">
        <f>INDEX(raw_data!$A$3:$CR$332,MATCH(data!$B96,raw_data!$F$3:$F$332,0), MATCH(data!E$3,raw_data!$A$3:$CR$3,0))</f>
        <v>5.0100000000000003E-4</v>
      </c>
      <c r="F96" s="61">
        <f>INDEX(raw_data!$A$3:$CR$332,MATCH(data!$B96,raw_data!$F$3:$F$332,0), MATCH(data!F$3,raw_data!$A$3:$CR$3,0))</f>
        <v>0.49752126604184815</v>
      </c>
      <c r="G96" s="61">
        <f t="shared" si="5"/>
        <v>-2.7296575717003124E-3</v>
      </c>
      <c r="H96" s="87">
        <f>INDEX(raw_data!$A$3:$CR$332,MATCH(data!$B96,raw_data!$F$3:$F$332,0), MATCH(data!H$3,raw_data!$A$3:$CR$3,0))</f>
        <v>50</v>
      </c>
      <c r="I96" s="87">
        <f>INDEX(raw_data!$A$3:$CR$332,MATCH(data!$B96,raw_data!$F$3:$F$332,0), MATCH(data!I$3,raw_data!$A$3:$CR$3,0))</f>
        <v>700700</v>
      </c>
      <c r="J96" s="87">
        <f>INDEX(raw_data!$A$3:$CR$332,MATCH(data!$B96,raw_data!$F$3:$F$332,0), MATCH(data!J$3,raw_data!$A$3:$CR$3,0))</f>
        <v>1401400</v>
      </c>
      <c r="K96" s="61">
        <f>INDEX(raw_data!$A$3:$CR$332,MATCH(data!$B96,raw_data!$F$3:$F$332,0), MATCH(data!K$3,raw_data!$A$3:$CR$3,0))</f>
        <v>397.73734025082507</v>
      </c>
      <c r="L96" s="20">
        <f>INDEX(raw_data!$A$3:$CR$332,MATCH(data!$B96,raw_data!$F$3:$F$332,0), MATCH(data!L$3,raw_data!$A$3:$CR$3,0))</f>
        <v>172</v>
      </c>
      <c r="M96" s="20">
        <f>INDEX(raw_data!$A$3:$CR$332,MATCH(data!$B96,raw_data!$F$3:$F$332,0), MATCH(data!M$3,raw_data!$A$3:$CR$3,0))</f>
        <v>190</v>
      </c>
      <c r="N96" s="20">
        <f>INDEX(raw_data!$A$3:$CR$332,MATCH(data!$B96,raw_data!$F$3:$F$332,0), MATCH(data!N$3,raw_data!$A$3:$CR$3,0))</f>
        <v>0</v>
      </c>
      <c r="O96" s="20">
        <f>INDEX(raw_data!$A$3:$CR$332,MATCH(data!$B96,raw_data!$F$3:$F$332,0), MATCH(data!O$3,raw_data!$A$3:$CR$3,0))</f>
        <v>137.6</v>
      </c>
      <c r="P96" s="20">
        <f>INDEX(raw_data!$A$3:$CR$332,MATCH(data!$B96,raw_data!$F$3:$F$332,0), MATCH(data!P$3,raw_data!$A$3:$CR$3,0))</f>
        <v>34.4</v>
      </c>
      <c r="Q96" s="20">
        <f>INDEX(raw_data!$A$3:$CR$332,MATCH(data!$B96,raw_data!$F$3:$F$332,0), MATCH(data!Q$3,raw_data!$A$3:$CR$3,0))</f>
        <v>5</v>
      </c>
      <c r="R96" s="20">
        <f>INDEX(raw_data!$A$3:$CR$332,MATCH(data!$B96,raw_data!$F$3:$F$332,0), MATCH(data!R$3,raw_data!$A$3:$CR$3,0))</f>
        <v>5</v>
      </c>
      <c r="S96" s="20">
        <f>INDEX(raw_data!$A$3:$CR$332,MATCH(data!$B96,raw_data!$F$3:$F$332,0), MATCH(data!S$3,raw_data!$A$3:$CR$3,0))</f>
        <v>0</v>
      </c>
      <c r="T96" s="20">
        <f>INDEX(raw_data!$A$3:$CR$332,MATCH(data!$B96,raw_data!$F$3:$F$332,0), MATCH(data!T$3,raw_data!$A$3:$CR$3,0))</f>
        <v>0</v>
      </c>
      <c r="U96" s="20">
        <f>INDEX(raw_data!$A$3:$CR$332,MATCH(data!$B96,raw_data!$F$3:$F$332,0), MATCH(data!U$3,raw_data!$A$3:$CR$3,0))</f>
        <v>0</v>
      </c>
      <c r="V96" s="20">
        <f>INDEX(raw_data!$A$3:$CR$332,MATCH(data!$B96,raw_data!$F$3:$F$332,0), MATCH(data!V$3,raw_data!$A$3:$CR$3,0))</f>
        <v>0</v>
      </c>
      <c r="W96" s="20">
        <v>0</v>
      </c>
      <c r="X96" s="20">
        <f>INDEX(raw_data!$A$3:$CR$332,MATCH(data!$B96,raw_data!$F$3:$F$332,0), MATCH(data!X$3,raw_data!$A$3:$CR$3,0))</f>
        <v>0</v>
      </c>
      <c r="Y96" s="20">
        <f>INDEX(raw_data!$A$3:$CR$332,MATCH(data!$B96,raw_data!$F$3:$F$332,0), MATCH(data!Y$3,raw_data!$A$3:$CR$3,0))</f>
        <v>0</v>
      </c>
      <c r="Z96" s="20">
        <f>INDEX(raw_data!$A$3:$CR$332,MATCH(data!$B96,raw_data!$F$3:$F$332,0), MATCH(data!Z$3,raw_data!$A$3:$CR$3,0))</f>
        <v>0</v>
      </c>
      <c r="AA96" s="20">
        <f>INDEX(raw_data!$A$3:$CR$332,MATCH(data!$B96,raw_data!$F$3:$F$332,0), MATCH(data!AA$3,raw_data!$A$3:$CR$3,0))</f>
        <v>0</v>
      </c>
      <c r="AB96" s="20">
        <f>INDEX(raw_data!$A$3:$CR$332,MATCH(data!$B96,raw_data!$F$3:$F$332,0), MATCH(data!AB$3,raw_data!$A$3:$CR$3,0))</f>
        <v>0</v>
      </c>
      <c r="AC96" s="20">
        <f>INDEX(raw_data!$A$3:$CR$332,MATCH(data!$B96,raw_data!$F$3:$F$332,0), MATCH(data!AC$3,raw_data!$A$3:$CR$3,0))</f>
        <v>0</v>
      </c>
      <c r="AD96" s="20">
        <f>INDEX(raw_data!$A$3:$CR$332,MATCH(data!$B96,raw_data!$F$3:$F$332,0), MATCH(data!AD$3,raw_data!$A$3:$CR$3,0))</f>
        <v>0</v>
      </c>
      <c r="AE96" s="20">
        <f>INDEX(raw_data!$A$3:$CR$332,MATCH(data!$B96,raw_data!$F$3:$F$332,0), MATCH(data!AE$3,raw_data!$A$3:$CR$3,0))</f>
        <v>0</v>
      </c>
      <c r="AF96" s="20">
        <f>INDEX(raw_data!$A$3:$CR$332,MATCH(data!$B96,raw_data!$F$3:$F$332,0), MATCH(data!AF$3,raw_data!$A$3:$CR$3,0))</f>
        <v>0</v>
      </c>
      <c r="AG96" s="20" t="str">
        <f>INDEX(raw_data!$A$3:$CR$332,MATCH(data!$B96,raw_data!$F$3:$F$332,0), MATCH(data!AG$3,raw_data!$A$3:$CR$3,0))</f>
        <v>Ginsberg (2012); BMJ</v>
      </c>
      <c r="AH96" s="20" t="str">
        <f>INDEX(raw_data!$A$3:$CR$332,MATCH(data!$B96,raw_data!$F$3:$F$332,0), MATCH(data!AH$3,raw_data!$A$3:$CR$3,0))</f>
        <v>Optimal  programme- treatment of stages I-IV cancer, plus biannual mammographic screening for 50-70 years</v>
      </c>
      <c r="AI96" s="61">
        <f t="shared" si="6"/>
        <v>993.0564192452058</v>
      </c>
      <c r="AL96" s="67"/>
    </row>
    <row r="97" spans="1:38" hidden="1">
      <c r="A97" s="20" t="str">
        <f>INDEX(raw_data!$A$3:$CR$332,MATCH(data!$B97,raw_data!$F$3:$F$332,0), MATCH(data!A$3,raw_data!$A$3:$CR$3,0))</f>
        <v>Mental Health</v>
      </c>
      <c r="B97" s="22" t="s">
        <v>974</v>
      </c>
      <c r="C97" s="20" t="str">
        <f>INDEX(raw_data!$A$3:$CR$332,MATCH(data!$B97,raw_data!$F$3:$F$332,0), MATCH(data!C$3,raw_data!$A$3:$CR$3,0))</f>
        <v>Treatment of depression</v>
      </c>
      <c r="D97" s="20" t="str">
        <f>INDEX(raw_data!$A$3:$CR$332,MATCH(data!$B97,raw_data!$F$3:$F$332,0), MATCH(data!D$3,raw_data!$A$3:$CR$3,0))</f>
        <v>1 year</v>
      </c>
      <c r="E97" s="61">
        <f>INDEX(raw_data!$A$3:$CR$332,MATCH(data!$B97,raw_data!$F$3:$F$332,0), MATCH(data!E$3,raw_data!$A$3:$CR$3,0))</f>
        <v>2.6575592039555396E-2</v>
      </c>
      <c r="F97" s="61">
        <f>INDEX(raw_data!$A$3:$CR$332,MATCH(data!$B97,raw_data!$F$3:$F$332,0), MATCH(data!F$3,raw_data!$A$3:$CR$3,0))</f>
        <v>10.331157464673016</v>
      </c>
      <c r="G97" s="61">
        <f t="shared" si="5"/>
        <v>-4.0509846042736913E-2</v>
      </c>
      <c r="H97" s="87">
        <f>INDEX(raw_data!$A$3:$CR$332,MATCH(data!$B97,raw_data!$F$3:$F$332,0), MATCH(data!H$3,raw_data!$A$3:$CR$3,0))</f>
        <v>10</v>
      </c>
      <c r="I97" s="87">
        <f>INDEX(raw_data!$A$3:$CR$332,MATCH(data!$B97,raw_data!$F$3:$F$332,0), MATCH(data!I$3,raw_data!$A$3:$CR$3,0))</f>
        <v>113440.90000000001</v>
      </c>
      <c r="J97" s="87">
        <f>INDEX(raw_data!$A$3:$CR$332,MATCH(data!$B97,raw_data!$F$3:$F$332,0), MATCH(data!J$3,raw_data!$A$3:$CR$3,0))</f>
        <v>1134409</v>
      </c>
      <c r="K97" s="61">
        <f>INDEX(raw_data!$A$3:$CR$332,MATCH(data!$B97,raw_data!$F$3:$F$332,0), MATCH(data!K$3,raw_data!$A$3:$CR$3,0))</f>
        <v>6.252198175634434</v>
      </c>
      <c r="L97" s="20">
        <f>INDEX(raw_data!$A$3:$CR$332,MATCH(data!$B97,raw_data!$F$3:$F$332,0), MATCH(data!L$3,raw_data!$A$3:$CR$3,0))</f>
        <v>0</v>
      </c>
      <c r="M97" s="20">
        <f>INDEX(raw_data!$A$3:$CR$332,MATCH(data!$B97,raw_data!$F$3:$F$332,0), MATCH(data!M$3,raw_data!$A$3:$CR$3,0))</f>
        <v>0</v>
      </c>
      <c r="N97" s="20">
        <f>INDEX(raw_data!$A$3:$CR$332,MATCH(data!$B97,raw_data!$F$3:$F$332,0), MATCH(data!N$3,raw_data!$A$3:$CR$3,0))</f>
        <v>0</v>
      </c>
      <c r="O97" s="20">
        <f>INDEX(raw_data!$A$3:$CR$332,MATCH(data!$B97,raw_data!$F$3:$F$332,0), MATCH(data!O$3,raw_data!$A$3:$CR$3,0))</f>
        <v>0</v>
      </c>
      <c r="P97" s="20">
        <f>INDEX(raw_data!$A$3:$CR$332,MATCH(data!$B97,raw_data!$F$3:$F$332,0), MATCH(data!P$3,raw_data!$A$3:$CR$3,0))</f>
        <v>0</v>
      </c>
      <c r="Q97" s="20">
        <f>INDEX(raw_data!$A$3:$CR$332,MATCH(data!$B97,raw_data!$F$3:$F$332,0), MATCH(data!Q$3,raw_data!$A$3:$CR$3,0))</f>
        <v>0</v>
      </c>
      <c r="R97" s="20">
        <f>INDEX(raw_data!$A$3:$CR$332,MATCH(data!$B97,raw_data!$F$3:$F$332,0), MATCH(data!R$3,raw_data!$A$3:$CR$3,0))</f>
        <v>0</v>
      </c>
      <c r="S97" s="20">
        <f>INDEX(raw_data!$A$3:$CR$332,MATCH(data!$B97,raw_data!$F$3:$F$332,0), MATCH(data!S$3,raw_data!$A$3:$CR$3,0))</f>
        <v>0</v>
      </c>
      <c r="T97" s="20">
        <f>INDEX(raw_data!$A$3:$CR$332,MATCH(data!$B97,raw_data!$F$3:$F$332,0), MATCH(data!T$3,raw_data!$A$3:$CR$3,0))</f>
        <v>0</v>
      </c>
      <c r="U97" s="20">
        <f>INDEX(raw_data!$A$3:$CR$332,MATCH(data!$B97,raw_data!$F$3:$F$332,0), MATCH(data!U$3,raw_data!$A$3:$CR$3,0))</f>
        <v>0</v>
      </c>
      <c r="V97" s="20">
        <f>INDEX(raw_data!$A$3:$CR$332,MATCH(data!$B97,raw_data!$F$3:$F$332,0), MATCH(data!V$3,raw_data!$A$3:$CR$3,0))</f>
        <v>0</v>
      </c>
      <c r="W97" s="20">
        <v>0</v>
      </c>
      <c r="X97" s="20">
        <f>INDEX(raw_data!$A$3:$CR$332,MATCH(data!$B97,raw_data!$F$3:$F$332,0), MATCH(data!X$3,raw_data!$A$3:$CR$3,0))</f>
        <v>0</v>
      </c>
      <c r="Y97" s="20">
        <f>INDEX(raw_data!$A$3:$CR$332,MATCH(data!$B97,raw_data!$F$3:$F$332,0), MATCH(data!Y$3,raw_data!$A$3:$CR$3,0))</f>
        <v>0</v>
      </c>
      <c r="Z97" s="20">
        <f>INDEX(raw_data!$A$3:$CR$332,MATCH(data!$B97,raw_data!$F$3:$F$332,0), MATCH(data!Z$3,raw_data!$A$3:$CR$3,0))</f>
        <v>0</v>
      </c>
      <c r="AA97" s="20">
        <f>INDEX(raw_data!$A$3:$CR$332,MATCH(data!$B97,raw_data!$F$3:$F$332,0), MATCH(data!AA$3,raw_data!$A$3:$CR$3,0))</f>
        <v>15</v>
      </c>
      <c r="AB97" s="20">
        <f>INDEX(raw_data!$A$3:$CR$332,MATCH(data!$B97,raw_data!$F$3:$F$332,0), MATCH(data!AB$3,raw_data!$A$3:$CR$3,0))</f>
        <v>0</v>
      </c>
      <c r="AC97" s="20">
        <f>INDEX(raw_data!$A$3:$CR$332,MATCH(data!$B97,raw_data!$F$3:$F$332,0), MATCH(data!AC$3,raw_data!$A$3:$CR$3,0))</f>
        <v>0</v>
      </c>
      <c r="AD97" s="20">
        <f>INDEX(raw_data!$A$3:$CR$332,MATCH(data!$B97,raw_data!$F$3:$F$332,0), MATCH(data!AD$3,raw_data!$A$3:$CR$3,0))</f>
        <v>0</v>
      </c>
      <c r="AE97" s="20">
        <f>INDEX(raw_data!$A$3:$CR$332,MATCH(data!$B97,raw_data!$F$3:$F$332,0), MATCH(data!AE$3,raw_data!$A$3:$CR$3,0))</f>
        <v>0</v>
      </c>
      <c r="AF97" s="20">
        <f>INDEX(raw_data!$A$3:$CR$332,MATCH(data!$B97,raw_data!$F$3:$F$332,0), MATCH(data!AF$3,raw_data!$A$3:$CR$3,0))</f>
        <v>0</v>
      </c>
      <c r="AG97" s="20" t="str">
        <f>INDEX(raw_data!$A$3:$CR$332,MATCH(data!$B97,raw_data!$F$3:$F$332,0), MATCH(data!AG$3,raw_data!$A$3:$CR$3,0))</f>
        <v>Chisholm (2012); BMJ</v>
      </c>
      <c r="AH97" s="20" t="str">
        <f>INDEX(raw_data!$A$3:$CR$332,MATCH(data!$B97,raw_data!$F$3:$F$332,0), MATCH(data!AH$3,raw_data!$A$3:$CR$3,0))</f>
        <v>Episodic treatment with newer antidepressants (TCAs) (50% coverage)</v>
      </c>
      <c r="AI97" s="61">
        <f t="shared" si="6"/>
        <v>388.74608886590408</v>
      </c>
      <c r="AL97" s="67"/>
    </row>
    <row r="98" spans="1:38" hidden="1">
      <c r="A98" s="20" t="str">
        <f>INDEX(raw_data!$A$3:$CR$332,MATCH(data!$B98,raw_data!$F$3:$F$332,0), MATCH(data!A$3,raw_data!$A$3:$CR$3,0))</f>
        <v>Mental Health</v>
      </c>
      <c r="B98" s="22" t="s">
        <v>981</v>
      </c>
      <c r="C98" s="20" t="str">
        <f>INDEX(raw_data!$A$3:$CR$332,MATCH(data!$B98,raw_data!$F$3:$F$332,0), MATCH(data!C$3,raw_data!$A$3:$CR$3,0))</f>
        <v>Treatment of acute psychotic disorders</v>
      </c>
      <c r="D98" s="20" t="str">
        <f>INDEX(raw_data!$A$3:$CR$332,MATCH(data!$B98,raw_data!$F$3:$F$332,0), MATCH(data!D$3,raw_data!$A$3:$CR$3,0))</f>
        <v>1 year</v>
      </c>
      <c r="E98" s="61">
        <f>INDEX(raw_data!$A$3:$CR$332,MATCH(data!$B98,raw_data!$F$3:$F$332,0), MATCH(data!E$3,raw_data!$A$3:$CR$3,0))</f>
        <v>5.8907453419136391E-2</v>
      </c>
      <c r="F98" s="61">
        <f>INDEX(raw_data!$A$3:$CR$332,MATCH(data!$B98,raw_data!$F$3:$F$332,0), MATCH(data!F$3,raw_data!$A$3:$CR$3,0))</f>
        <v>73.698510091728849</v>
      </c>
      <c r="G98" s="61">
        <f t="shared" si="5"/>
        <v>-0.41965430042325874</v>
      </c>
      <c r="H98" s="87">
        <f>INDEX(raw_data!$A$3:$CR$332,MATCH(data!$B98,raw_data!$F$3:$F$332,0), MATCH(data!H$3,raw_data!$A$3:$CR$3,0))</f>
        <v>10</v>
      </c>
      <c r="I98" s="87">
        <f>INDEX(raw_data!$A$3:$CR$332,MATCH(data!$B98,raw_data!$F$3:$F$332,0), MATCH(data!I$3,raw_data!$A$3:$CR$3,0))</f>
        <v>24950.159999999996</v>
      </c>
      <c r="J98" s="87">
        <f>INDEX(raw_data!$A$3:$CR$332,MATCH(data!$B98,raw_data!$F$3:$F$332,0), MATCH(data!J$3,raw_data!$A$3:$CR$3,0))</f>
        <v>249501.6</v>
      </c>
      <c r="K98" s="61">
        <f>INDEX(raw_data!$A$3:$CR$332,MATCH(data!$B98,raw_data!$F$3:$F$332,0), MATCH(data!K$3,raw_data!$A$3:$CR$3,0))</f>
        <v>18.063112314810279</v>
      </c>
      <c r="L98" s="20">
        <f>INDEX(raw_data!$A$3:$CR$332,MATCH(data!$B98,raw_data!$F$3:$F$332,0), MATCH(data!L$3,raw_data!$A$3:$CR$3,0))</f>
        <v>0</v>
      </c>
      <c r="M98" s="20">
        <f>INDEX(raw_data!$A$3:$CR$332,MATCH(data!$B98,raw_data!$F$3:$F$332,0), MATCH(data!M$3,raw_data!$A$3:$CR$3,0))</f>
        <v>0</v>
      </c>
      <c r="N98" s="20">
        <f>INDEX(raw_data!$A$3:$CR$332,MATCH(data!$B98,raw_data!$F$3:$F$332,0), MATCH(data!N$3,raw_data!$A$3:$CR$3,0))</f>
        <v>0</v>
      </c>
      <c r="O98" s="20">
        <f>INDEX(raw_data!$A$3:$CR$332,MATCH(data!$B98,raw_data!$F$3:$F$332,0), MATCH(data!O$3,raw_data!$A$3:$CR$3,0))</f>
        <v>0</v>
      </c>
      <c r="P98" s="20">
        <f>INDEX(raw_data!$A$3:$CR$332,MATCH(data!$B98,raw_data!$F$3:$F$332,0), MATCH(data!P$3,raw_data!$A$3:$CR$3,0))</f>
        <v>0</v>
      </c>
      <c r="Q98" s="20">
        <f>INDEX(raw_data!$A$3:$CR$332,MATCH(data!$B98,raw_data!$F$3:$F$332,0), MATCH(data!Q$3,raw_data!$A$3:$CR$3,0))</f>
        <v>0</v>
      </c>
      <c r="R98" s="20">
        <f>INDEX(raw_data!$A$3:$CR$332,MATCH(data!$B98,raw_data!$F$3:$F$332,0), MATCH(data!R$3,raw_data!$A$3:$CR$3,0))</f>
        <v>0</v>
      </c>
      <c r="S98" s="20">
        <f>INDEX(raw_data!$A$3:$CR$332,MATCH(data!$B98,raw_data!$F$3:$F$332,0), MATCH(data!S$3,raw_data!$A$3:$CR$3,0))</f>
        <v>0</v>
      </c>
      <c r="T98" s="20">
        <f>INDEX(raw_data!$A$3:$CR$332,MATCH(data!$B98,raw_data!$F$3:$F$332,0), MATCH(data!T$3,raw_data!$A$3:$CR$3,0))</f>
        <v>0</v>
      </c>
      <c r="U98" s="20">
        <f>INDEX(raw_data!$A$3:$CR$332,MATCH(data!$B98,raw_data!$F$3:$F$332,0), MATCH(data!U$3,raw_data!$A$3:$CR$3,0))</f>
        <v>0</v>
      </c>
      <c r="V98" s="20">
        <f>INDEX(raw_data!$A$3:$CR$332,MATCH(data!$B98,raw_data!$F$3:$F$332,0), MATCH(data!V$3,raw_data!$A$3:$CR$3,0))</f>
        <v>0</v>
      </c>
      <c r="W98" s="20">
        <v>0</v>
      </c>
      <c r="X98" s="20">
        <f>INDEX(raw_data!$A$3:$CR$332,MATCH(data!$B98,raw_data!$F$3:$F$332,0), MATCH(data!X$3,raw_data!$A$3:$CR$3,0))</f>
        <v>0</v>
      </c>
      <c r="Y98" s="20">
        <f>INDEX(raw_data!$A$3:$CR$332,MATCH(data!$B98,raw_data!$F$3:$F$332,0), MATCH(data!Y$3,raw_data!$A$3:$CR$3,0))</f>
        <v>0</v>
      </c>
      <c r="Z98" s="20">
        <f>INDEX(raw_data!$A$3:$CR$332,MATCH(data!$B98,raw_data!$F$3:$F$332,0), MATCH(data!Z$3,raw_data!$A$3:$CR$3,0))</f>
        <v>0</v>
      </c>
      <c r="AA98" s="20">
        <f>INDEX(raw_data!$A$3:$CR$332,MATCH(data!$B98,raw_data!$F$3:$F$332,0), MATCH(data!AA$3,raw_data!$A$3:$CR$3,0))</f>
        <v>25</v>
      </c>
      <c r="AB98" s="20">
        <f>INDEX(raw_data!$A$3:$CR$332,MATCH(data!$B98,raw_data!$F$3:$F$332,0), MATCH(data!AB$3,raw_data!$A$3:$CR$3,0))</f>
        <v>0</v>
      </c>
      <c r="AC98" s="20">
        <f>INDEX(raw_data!$A$3:$CR$332,MATCH(data!$B98,raw_data!$F$3:$F$332,0), MATCH(data!AC$3,raw_data!$A$3:$CR$3,0))</f>
        <v>0</v>
      </c>
      <c r="AD98" s="20">
        <f>INDEX(raw_data!$A$3:$CR$332,MATCH(data!$B98,raw_data!$F$3:$F$332,0), MATCH(data!AD$3,raw_data!$A$3:$CR$3,0))</f>
        <v>0</v>
      </c>
      <c r="AE98" s="20">
        <f>INDEX(raw_data!$A$3:$CR$332,MATCH(data!$B98,raw_data!$F$3:$F$332,0), MATCH(data!AE$3,raw_data!$A$3:$CR$3,0))</f>
        <v>0</v>
      </c>
      <c r="AF98" s="20">
        <f>INDEX(raw_data!$A$3:$CR$332,MATCH(data!$B98,raw_data!$F$3:$F$332,0), MATCH(data!AF$3,raw_data!$A$3:$CR$3,0))</f>
        <v>0</v>
      </c>
      <c r="AG98" s="20" t="str">
        <f>INDEX(raw_data!$A$3:$CR$332,MATCH(data!$B98,raw_data!$F$3:$F$332,0), MATCH(data!AG$3,raw_data!$A$3:$CR$3,0))</f>
        <v>Chisholm (2012); BMJ</v>
      </c>
      <c r="AH98" s="20" t="str">
        <f>INDEX(raw_data!$A$3:$CR$332,MATCH(data!$B98,raw_data!$F$3:$F$332,0), MATCH(data!AH$3,raw_data!$A$3:$CR$3,0))</f>
        <v>Older anti-psychotic drug + psychosocial intervention  (80% coverage), community model</v>
      </c>
      <c r="AI98" s="61">
        <f t="shared" si="6"/>
        <v>1251.0897316737089</v>
      </c>
      <c r="AL98" s="67"/>
    </row>
    <row r="99" spans="1:38" hidden="1">
      <c r="A99" s="20" t="str">
        <f>INDEX(raw_data!$A$3:$CR$332,MATCH(data!$B99,raw_data!$F$3:$F$332,0), MATCH(data!A$3,raw_data!$A$3:$CR$3,0))</f>
        <v>Mental Health</v>
      </c>
      <c r="B99" s="22" t="s">
        <v>985</v>
      </c>
      <c r="C99" s="20" t="str">
        <f>INDEX(raw_data!$A$3:$CR$332,MATCH(data!$B99,raw_data!$F$3:$F$332,0), MATCH(data!C$3,raw_data!$A$3:$CR$3,0))</f>
        <v>Treatment of bipolar disorder</v>
      </c>
      <c r="D99" s="20" t="str">
        <f>INDEX(raw_data!$A$3:$CR$332,MATCH(data!$B99,raw_data!$F$3:$F$332,0), MATCH(data!D$3,raw_data!$A$3:$CR$3,0))</f>
        <v>1 year</v>
      </c>
      <c r="E99" s="61">
        <f>INDEX(raw_data!$A$3:$CR$332,MATCH(data!$B99,raw_data!$F$3:$F$332,0), MATCH(data!E$3,raw_data!$A$3:$CR$3,0))</f>
        <v>9.4726134194169004E-2</v>
      </c>
      <c r="F99" s="61">
        <f>INDEX(raw_data!$A$3:$CR$332,MATCH(data!$B99,raw_data!$F$3:$F$332,0), MATCH(data!F$3,raw_data!$A$3:$CR$3,0))</f>
        <v>77.253324831849511</v>
      </c>
      <c r="G99" s="61">
        <f t="shared" si="5"/>
        <v>-0.40691883224641223</v>
      </c>
      <c r="H99" s="87">
        <f>INDEX(raw_data!$A$3:$CR$332,MATCH(data!$B99,raw_data!$F$3:$F$332,0), MATCH(data!H$3,raw_data!$A$3:$CR$3,0))</f>
        <v>10</v>
      </c>
      <c r="I99" s="87">
        <f>INDEX(raw_data!$A$3:$CR$332,MATCH(data!$B99,raw_data!$F$3:$F$332,0), MATCH(data!I$3,raw_data!$A$3:$CR$3,0))</f>
        <v>16216.800000000001</v>
      </c>
      <c r="J99" s="87">
        <f>INDEX(raw_data!$A$3:$CR$332,MATCH(data!$B99,raw_data!$F$3:$F$332,0), MATCH(data!J$3,raw_data!$A$3:$CR$3,0))</f>
        <v>162168</v>
      </c>
      <c r="K99" s="61">
        <f>INDEX(raw_data!$A$3:$CR$332,MATCH(data!$B99,raw_data!$F$3:$F$332,0), MATCH(data!K$3,raw_data!$A$3:$CR$3,0))</f>
        <v>63.01892415889025</v>
      </c>
      <c r="L99" s="20">
        <f>INDEX(raw_data!$A$3:$CR$332,MATCH(data!$B99,raw_data!$F$3:$F$332,0), MATCH(data!L$3,raw_data!$A$3:$CR$3,0))</f>
        <v>0</v>
      </c>
      <c r="M99" s="20">
        <f>INDEX(raw_data!$A$3:$CR$332,MATCH(data!$B99,raw_data!$F$3:$F$332,0), MATCH(data!M$3,raw_data!$A$3:$CR$3,0))</f>
        <v>0</v>
      </c>
      <c r="N99" s="20">
        <f>INDEX(raw_data!$A$3:$CR$332,MATCH(data!$B99,raw_data!$F$3:$F$332,0), MATCH(data!N$3,raw_data!$A$3:$CR$3,0))</f>
        <v>0</v>
      </c>
      <c r="O99" s="20">
        <f>INDEX(raw_data!$A$3:$CR$332,MATCH(data!$B99,raw_data!$F$3:$F$332,0), MATCH(data!O$3,raw_data!$A$3:$CR$3,0))</f>
        <v>0</v>
      </c>
      <c r="P99" s="20">
        <f>INDEX(raw_data!$A$3:$CR$332,MATCH(data!$B99,raw_data!$F$3:$F$332,0), MATCH(data!P$3,raw_data!$A$3:$CR$3,0))</f>
        <v>0</v>
      </c>
      <c r="Q99" s="20">
        <f>INDEX(raw_data!$A$3:$CR$332,MATCH(data!$B99,raw_data!$F$3:$F$332,0), MATCH(data!Q$3,raw_data!$A$3:$CR$3,0))</f>
        <v>0</v>
      </c>
      <c r="R99" s="20">
        <f>INDEX(raw_data!$A$3:$CR$332,MATCH(data!$B99,raw_data!$F$3:$F$332,0), MATCH(data!R$3,raw_data!$A$3:$CR$3,0))</f>
        <v>0</v>
      </c>
      <c r="S99" s="20">
        <f>INDEX(raw_data!$A$3:$CR$332,MATCH(data!$B99,raw_data!$F$3:$F$332,0), MATCH(data!S$3,raw_data!$A$3:$CR$3,0))</f>
        <v>0</v>
      </c>
      <c r="T99" s="20">
        <f>INDEX(raw_data!$A$3:$CR$332,MATCH(data!$B99,raw_data!$F$3:$F$332,0), MATCH(data!T$3,raw_data!$A$3:$CR$3,0))</f>
        <v>0</v>
      </c>
      <c r="U99" s="20">
        <f>INDEX(raw_data!$A$3:$CR$332,MATCH(data!$B99,raw_data!$F$3:$F$332,0), MATCH(data!U$3,raw_data!$A$3:$CR$3,0))</f>
        <v>0</v>
      </c>
      <c r="V99" s="20">
        <f>INDEX(raw_data!$A$3:$CR$332,MATCH(data!$B99,raw_data!$F$3:$F$332,0), MATCH(data!V$3,raw_data!$A$3:$CR$3,0))</f>
        <v>0</v>
      </c>
      <c r="W99" s="20">
        <v>0</v>
      </c>
      <c r="X99" s="20">
        <f>INDEX(raw_data!$A$3:$CR$332,MATCH(data!$B99,raw_data!$F$3:$F$332,0), MATCH(data!X$3,raw_data!$A$3:$CR$3,0))</f>
        <v>0</v>
      </c>
      <c r="Y99" s="20">
        <f>INDEX(raw_data!$A$3:$CR$332,MATCH(data!$B99,raw_data!$F$3:$F$332,0), MATCH(data!Y$3,raw_data!$A$3:$CR$3,0))</f>
        <v>0</v>
      </c>
      <c r="Z99" s="20">
        <f>INDEX(raw_data!$A$3:$CR$332,MATCH(data!$B99,raw_data!$F$3:$F$332,0), MATCH(data!Z$3,raw_data!$A$3:$CR$3,0))</f>
        <v>0</v>
      </c>
      <c r="AA99" s="20">
        <f>INDEX(raw_data!$A$3:$CR$332,MATCH(data!$B99,raw_data!$F$3:$F$332,0), MATCH(data!AA$3,raw_data!$A$3:$CR$3,0))</f>
        <v>25</v>
      </c>
      <c r="AB99" s="20">
        <f>INDEX(raw_data!$A$3:$CR$332,MATCH(data!$B99,raw_data!$F$3:$F$332,0), MATCH(data!AB$3,raw_data!$A$3:$CR$3,0))</f>
        <v>0</v>
      </c>
      <c r="AC99" s="20">
        <f>INDEX(raw_data!$A$3:$CR$332,MATCH(data!$B99,raw_data!$F$3:$F$332,0), MATCH(data!AC$3,raw_data!$A$3:$CR$3,0))</f>
        <v>0</v>
      </c>
      <c r="AD99" s="20">
        <f>INDEX(raw_data!$A$3:$CR$332,MATCH(data!$B99,raw_data!$F$3:$F$332,0), MATCH(data!AD$3,raw_data!$A$3:$CR$3,0))</f>
        <v>0</v>
      </c>
      <c r="AE99" s="20">
        <f>INDEX(raw_data!$A$3:$CR$332,MATCH(data!$B99,raw_data!$F$3:$F$332,0), MATCH(data!AE$3,raw_data!$A$3:$CR$3,0))</f>
        <v>0</v>
      </c>
      <c r="AF99" s="20">
        <f>INDEX(raw_data!$A$3:$CR$332,MATCH(data!$B99,raw_data!$F$3:$F$332,0), MATCH(data!AF$3,raw_data!$A$3:$CR$3,0))</f>
        <v>0</v>
      </c>
      <c r="AG99" s="20" t="str">
        <f>INDEX(raw_data!$A$3:$CR$332,MATCH(data!$B99,raw_data!$F$3:$F$332,0), MATCH(data!AG$3,raw_data!$A$3:$CR$3,0))</f>
        <v>Chisholm (2012); BMJ</v>
      </c>
      <c r="AH99" s="20" t="str">
        <f>INDEX(raw_data!$A$3:$CR$332,MATCH(data!$B99,raw_data!$F$3:$F$332,0), MATCH(data!AH$3,raw_data!$A$3:$CR$3,0))</f>
        <v>Lithium (older mood stabiliser) alone (50% coverage), community model</v>
      </c>
      <c r="AI99" s="61">
        <f t="shared" si="6"/>
        <v>815.54394137415295</v>
      </c>
      <c r="AL99" s="67"/>
    </row>
    <row r="100" spans="1:38" hidden="1">
      <c r="A100" s="20" t="str">
        <f>INDEX(raw_data!$A$3:$CR$332,MATCH(data!$B100,raw_data!$F$3:$F$332,0), MATCH(data!A$3,raw_data!$A$3:$CR$3,0))</f>
        <v>Mental Health</v>
      </c>
      <c r="B100" s="22" t="s">
        <v>989</v>
      </c>
      <c r="C100" s="20" t="str">
        <f>INDEX(raw_data!$A$3:$CR$332,MATCH(data!$B100,raw_data!$F$3:$F$332,0), MATCH(data!C$3,raw_data!$A$3:$CR$3,0))</f>
        <v>Anti-epileptic medication</v>
      </c>
      <c r="D100" s="20" t="str">
        <f>INDEX(raw_data!$A$3:$CR$332,MATCH(data!$B100,raw_data!$F$3:$F$332,0), MATCH(data!D$3,raw_data!$A$3:$CR$3,0))</f>
        <v>1 year</v>
      </c>
      <c r="E100" s="61">
        <f>INDEX(raw_data!$A$3:$CR$332,MATCH(data!$B100,raw_data!$F$3:$F$332,0), MATCH(data!E$3,raw_data!$A$3:$CR$3,0))</f>
        <v>0.30671979703706725</v>
      </c>
      <c r="F100" s="61">
        <f>INDEX(raw_data!$A$3:$CR$332,MATCH(data!$B100,raw_data!$F$3:$F$332,0), MATCH(data!F$3,raw_data!$A$3:$CR$3,0))</f>
        <v>37.058731669666038</v>
      </c>
      <c r="G100" s="61">
        <f t="shared" si="5"/>
        <v>6.6078682298976094E-2</v>
      </c>
      <c r="H100" s="87">
        <f>INDEX(raw_data!$A$3:$CR$332,MATCH(data!$B100,raw_data!$F$3:$F$332,0), MATCH(data!H$3,raw_data!$A$3:$CR$3,0))</f>
        <v>10</v>
      </c>
      <c r="I100" s="87">
        <f>INDEX(raw_data!$A$3:$CR$332,MATCH(data!$B100,raw_data!$F$3:$F$332,0), MATCH(data!I$3,raw_data!$A$3:$CR$3,0))</f>
        <v>19629.2</v>
      </c>
      <c r="J100" s="87">
        <f>INDEX(raw_data!$A$3:$CR$332,MATCH(data!$B100,raw_data!$F$3:$F$332,0), MATCH(data!J$3,raw_data!$A$3:$CR$3,0))</f>
        <v>196292</v>
      </c>
      <c r="K100" s="61">
        <f>INDEX(raw_data!$A$3:$CR$332,MATCH(data!$B100,raw_data!$F$3:$F$332,0), MATCH(data!K$3,raw_data!$A$3:$CR$3,0))</f>
        <v>7.9556770225377393</v>
      </c>
      <c r="L100" s="20">
        <f>INDEX(raw_data!$A$3:$CR$332,MATCH(data!$B100,raw_data!$F$3:$F$332,0), MATCH(data!L$3,raw_data!$A$3:$CR$3,0))</f>
        <v>0</v>
      </c>
      <c r="M100" s="20">
        <f>INDEX(raw_data!$A$3:$CR$332,MATCH(data!$B100,raw_data!$F$3:$F$332,0), MATCH(data!M$3,raw_data!$A$3:$CR$3,0))</f>
        <v>0</v>
      </c>
      <c r="N100" s="20">
        <f>INDEX(raw_data!$A$3:$CR$332,MATCH(data!$B100,raw_data!$F$3:$F$332,0), MATCH(data!N$3,raw_data!$A$3:$CR$3,0))</f>
        <v>0</v>
      </c>
      <c r="O100" s="20">
        <f>INDEX(raw_data!$A$3:$CR$332,MATCH(data!$B100,raw_data!$F$3:$F$332,0), MATCH(data!O$3,raw_data!$A$3:$CR$3,0))</f>
        <v>0</v>
      </c>
      <c r="P100" s="20">
        <f>INDEX(raw_data!$A$3:$CR$332,MATCH(data!$B100,raw_data!$F$3:$F$332,0), MATCH(data!P$3,raw_data!$A$3:$CR$3,0))</f>
        <v>0</v>
      </c>
      <c r="Q100" s="20">
        <f>INDEX(raw_data!$A$3:$CR$332,MATCH(data!$B100,raw_data!$F$3:$F$332,0), MATCH(data!Q$3,raw_data!$A$3:$CR$3,0))</f>
        <v>0</v>
      </c>
      <c r="R100" s="20">
        <f>INDEX(raw_data!$A$3:$CR$332,MATCH(data!$B100,raw_data!$F$3:$F$332,0), MATCH(data!R$3,raw_data!$A$3:$CR$3,0))</f>
        <v>0</v>
      </c>
      <c r="S100" s="20">
        <f>INDEX(raw_data!$A$3:$CR$332,MATCH(data!$B100,raw_data!$F$3:$F$332,0), MATCH(data!S$3,raw_data!$A$3:$CR$3,0))</f>
        <v>0</v>
      </c>
      <c r="T100" s="20">
        <f>INDEX(raw_data!$A$3:$CR$332,MATCH(data!$B100,raw_data!$F$3:$F$332,0), MATCH(data!T$3,raw_data!$A$3:$CR$3,0))</f>
        <v>0</v>
      </c>
      <c r="U100" s="20">
        <f>INDEX(raw_data!$A$3:$CR$332,MATCH(data!$B100,raw_data!$F$3:$F$332,0), MATCH(data!U$3,raw_data!$A$3:$CR$3,0))</f>
        <v>0</v>
      </c>
      <c r="V100" s="20">
        <f>INDEX(raw_data!$A$3:$CR$332,MATCH(data!$B100,raw_data!$F$3:$F$332,0), MATCH(data!V$3,raw_data!$A$3:$CR$3,0))</f>
        <v>0</v>
      </c>
      <c r="W100" s="20">
        <v>0</v>
      </c>
      <c r="X100" s="20">
        <f>INDEX(raw_data!$A$3:$CR$332,MATCH(data!$B100,raw_data!$F$3:$F$332,0), MATCH(data!X$3,raw_data!$A$3:$CR$3,0))</f>
        <v>0</v>
      </c>
      <c r="Y100" s="20">
        <f>INDEX(raw_data!$A$3:$CR$332,MATCH(data!$B100,raw_data!$F$3:$F$332,0), MATCH(data!Y$3,raw_data!$A$3:$CR$3,0))</f>
        <v>0</v>
      </c>
      <c r="Z100" s="20">
        <f>INDEX(raw_data!$A$3:$CR$332,MATCH(data!$B100,raw_data!$F$3:$F$332,0), MATCH(data!Z$3,raw_data!$A$3:$CR$3,0))</f>
        <v>0</v>
      </c>
      <c r="AA100" s="20">
        <f>INDEX(raw_data!$A$3:$CR$332,MATCH(data!$B100,raw_data!$F$3:$F$332,0), MATCH(data!AA$3,raw_data!$A$3:$CR$3,0))</f>
        <v>15</v>
      </c>
      <c r="AB100" s="20">
        <f>INDEX(raw_data!$A$3:$CR$332,MATCH(data!$B100,raw_data!$F$3:$F$332,0), MATCH(data!AB$3,raw_data!$A$3:$CR$3,0))</f>
        <v>0</v>
      </c>
      <c r="AC100" s="20">
        <f>INDEX(raw_data!$A$3:$CR$332,MATCH(data!$B100,raw_data!$F$3:$F$332,0), MATCH(data!AC$3,raw_data!$A$3:$CR$3,0))</f>
        <v>0</v>
      </c>
      <c r="AD100" s="20">
        <f>INDEX(raw_data!$A$3:$CR$332,MATCH(data!$B100,raw_data!$F$3:$F$332,0), MATCH(data!AD$3,raw_data!$A$3:$CR$3,0))</f>
        <v>0</v>
      </c>
      <c r="AE100" s="20">
        <f>INDEX(raw_data!$A$3:$CR$332,MATCH(data!$B100,raw_data!$F$3:$F$332,0), MATCH(data!AE$3,raw_data!$A$3:$CR$3,0))</f>
        <v>0</v>
      </c>
      <c r="AF100" s="20">
        <f>INDEX(raw_data!$A$3:$CR$332,MATCH(data!$B100,raw_data!$F$3:$F$332,0), MATCH(data!AF$3,raw_data!$A$3:$CR$3,0))</f>
        <v>0</v>
      </c>
      <c r="AG100" s="20" t="str">
        <f>INDEX(raw_data!$A$3:$CR$332,MATCH(data!$B100,raw_data!$F$3:$F$332,0), MATCH(data!AG$3,raw_data!$A$3:$CR$3,0))</f>
        <v>Chisholm (2012); BMJ</v>
      </c>
      <c r="AH100" s="20" t="str">
        <f>INDEX(raw_data!$A$3:$CR$332,MATCH(data!$B100,raw_data!$F$3:$F$332,0), MATCH(data!AH$3,raw_data!$A$3:$CR$3,0))</f>
        <v>Older antiepileptic drug in primary care (50% coverage)</v>
      </c>
      <c r="AI100" s="61">
        <f t="shared" si="6"/>
        <v>120.82275753849521</v>
      </c>
      <c r="AL100" s="67"/>
    </row>
    <row r="101" spans="1:38" hidden="1">
      <c r="A101" s="20" t="str">
        <f>INDEX(raw_data!$A$3:$CR$332,MATCH(data!$B101,raw_data!$F$3:$F$332,0), MATCH(data!A$3,raw_data!$A$3:$CR$3,0))</f>
        <v>Mental Health</v>
      </c>
      <c r="B101" s="22" t="s">
        <v>993</v>
      </c>
      <c r="C101" s="20" t="str">
        <f>INDEX(raw_data!$A$3:$CR$332,MATCH(data!$B101,raw_data!$F$3:$F$332,0), MATCH(data!C$3,raw_data!$A$3:$CR$3,0))</f>
        <v>Basic psychosocial support, advice, and follow-up</v>
      </c>
      <c r="D101" s="20" t="str">
        <f>INDEX(raw_data!$A$3:$CR$332,MATCH(data!$B101,raw_data!$F$3:$F$332,0), MATCH(data!D$3,raw_data!$A$3:$CR$3,0))</f>
        <v>1 year</v>
      </c>
      <c r="E101" s="61">
        <f>INDEX(raw_data!$A$3:$CR$332,MATCH(data!$B101,raw_data!$F$3:$F$332,0), MATCH(data!E$3,raw_data!$A$3:$CR$3,0))</f>
        <v>1.7537121431558639E-2</v>
      </c>
      <c r="F101" s="61">
        <f>INDEX(raw_data!$A$3:$CR$332,MATCH(data!$B101,raw_data!$F$3:$F$332,0), MATCH(data!F$3,raw_data!$A$3:$CR$3,0))</f>
        <v>10.595959654589281</v>
      </c>
      <c r="G101" s="61">
        <f t="shared" si="5"/>
        <v>-5.1267811390449683E-2</v>
      </c>
      <c r="H101" s="87">
        <f>INDEX(raw_data!$A$3:$CR$332,MATCH(data!$B101,raw_data!$F$3:$F$332,0), MATCH(data!H$3,raw_data!$A$3:$CR$3,0))</f>
        <v>10</v>
      </c>
      <c r="I101" s="87">
        <f>INDEX(raw_data!$A$3:$CR$332,MATCH(data!$B101,raw_data!$F$3:$F$332,0), MATCH(data!I$3,raw_data!$A$3:$CR$3,0))</f>
        <v>113440.90000000001</v>
      </c>
      <c r="J101" s="87">
        <f>INDEX(raw_data!$A$3:$CR$332,MATCH(data!$B101,raw_data!$F$3:$F$332,0), MATCH(data!J$3,raw_data!$A$3:$CR$3,0))</f>
        <v>1134409</v>
      </c>
      <c r="K101" s="61">
        <f>INDEX(raw_data!$A$3:$CR$332,MATCH(data!$B101,raw_data!$F$3:$F$332,0), MATCH(data!K$3,raw_data!$A$3:$CR$3,0))</f>
        <v>7.2254553045877516</v>
      </c>
      <c r="L101" s="20">
        <f>INDEX(raw_data!$A$3:$CR$332,MATCH(data!$B101,raw_data!$F$3:$F$332,0), MATCH(data!L$3,raw_data!$A$3:$CR$3,0))</f>
        <v>0</v>
      </c>
      <c r="M101" s="20">
        <f>INDEX(raw_data!$A$3:$CR$332,MATCH(data!$B101,raw_data!$F$3:$F$332,0), MATCH(data!M$3,raw_data!$A$3:$CR$3,0))</f>
        <v>0</v>
      </c>
      <c r="N101" s="20">
        <f>INDEX(raw_data!$A$3:$CR$332,MATCH(data!$B101,raw_data!$F$3:$F$332,0), MATCH(data!N$3,raw_data!$A$3:$CR$3,0))</f>
        <v>0</v>
      </c>
      <c r="O101" s="20">
        <f>INDEX(raw_data!$A$3:$CR$332,MATCH(data!$B101,raw_data!$F$3:$F$332,0), MATCH(data!O$3,raw_data!$A$3:$CR$3,0))</f>
        <v>0</v>
      </c>
      <c r="P101" s="20">
        <f>INDEX(raw_data!$A$3:$CR$332,MATCH(data!$B101,raw_data!$F$3:$F$332,0), MATCH(data!P$3,raw_data!$A$3:$CR$3,0))</f>
        <v>0</v>
      </c>
      <c r="Q101" s="20">
        <f>INDEX(raw_data!$A$3:$CR$332,MATCH(data!$B101,raw_data!$F$3:$F$332,0), MATCH(data!Q$3,raw_data!$A$3:$CR$3,0))</f>
        <v>0</v>
      </c>
      <c r="R101" s="20">
        <f>INDEX(raw_data!$A$3:$CR$332,MATCH(data!$B101,raw_data!$F$3:$F$332,0), MATCH(data!R$3,raw_data!$A$3:$CR$3,0))</f>
        <v>0</v>
      </c>
      <c r="S101" s="20">
        <f>INDEX(raw_data!$A$3:$CR$332,MATCH(data!$B101,raw_data!$F$3:$F$332,0), MATCH(data!S$3,raw_data!$A$3:$CR$3,0))</f>
        <v>0</v>
      </c>
      <c r="T101" s="20">
        <f>INDEX(raw_data!$A$3:$CR$332,MATCH(data!$B101,raw_data!$F$3:$F$332,0), MATCH(data!T$3,raw_data!$A$3:$CR$3,0))</f>
        <v>0</v>
      </c>
      <c r="U101" s="20">
        <f>INDEX(raw_data!$A$3:$CR$332,MATCH(data!$B101,raw_data!$F$3:$F$332,0), MATCH(data!U$3,raw_data!$A$3:$CR$3,0))</f>
        <v>0</v>
      </c>
      <c r="V101" s="20">
        <f>INDEX(raw_data!$A$3:$CR$332,MATCH(data!$B101,raw_data!$F$3:$F$332,0), MATCH(data!V$3,raw_data!$A$3:$CR$3,0))</f>
        <v>0</v>
      </c>
      <c r="W101" s="20">
        <v>0</v>
      </c>
      <c r="X101" s="20">
        <f>INDEX(raw_data!$A$3:$CR$332,MATCH(data!$B101,raw_data!$F$3:$F$332,0), MATCH(data!X$3,raw_data!$A$3:$CR$3,0))</f>
        <v>0</v>
      </c>
      <c r="Y101" s="20">
        <f>INDEX(raw_data!$A$3:$CR$332,MATCH(data!$B101,raw_data!$F$3:$F$332,0), MATCH(data!Y$3,raw_data!$A$3:$CR$3,0))</f>
        <v>0</v>
      </c>
      <c r="Z101" s="20">
        <f>INDEX(raw_data!$A$3:$CR$332,MATCH(data!$B101,raw_data!$F$3:$F$332,0), MATCH(data!Z$3,raw_data!$A$3:$CR$3,0))</f>
        <v>0</v>
      </c>
      <c r="AA101" s="20">
        <f>INDEX(raw_data!$A$3:$CR$332,MATCH(data!$B101,raw_data!$F$3:$F$332,0), MATCH(data!AA$3,raw_data!$A$3:$CR$3,0))</f>
        <v>25</v>
      </c>
      <c r="AB101" s="20">
        <f>INDEX(raw_data!$A$3:$CR$332,MATCH(data!$B101,raw_data!$F$3:$F$332,0), MATCH(data!AB$3,raw_data!$A$3:$CR$3,0))</f>
        <v>0</v>
      </c>
      <c r="AC101" s="20">
        <f>INDEX(raw_data!$A$3:$CR$332,MATCH(data!$B101,raw_data!$F$3:$F$332,0), MATCH(data!AC$3,raw_data!$A$3:$CR$3,0))</f>
        <v>0</v>
      </c>
      <c r="AD101" s="20">
        <f>INDEX(raw_data!$A$3:$CR$332,MATCH(data!$B101,raw_data!$F$3:$F$332,0), MATCH(data!AD$3,raw_data!$A$3:$CR$3,0))</f>
        <v>0</v>
      </c>
      <c r="AE101" s="20">
        <f>INDEX(raw_data!$A$3:$CR$332,MATCH(data!$B101,raw_data!$F$3:$F$332,0), MATCH(data!AE$3,raw_data!$A$3:$CR$3,0))</f>
        <v>0</v>
      </c>
      <c r="AF101" s="20">
        <f>INDEX(raw_data!$A$3:$CR$332,MATCH(data!$B101,raw_data!$F$3:$F$332,0), MATCH(data!AF$3,raw_data!$A$3:$CR$3,0))</f>
        <v>0</v>
      </c>
      <c r="AG101" s="20" t="str">
        <f>INDEX(raw_data!$A$3:$CR$332,MATCH(data!$B101,raw_data!$F$3:$F$332,0), MATCH(data!AG$3,raw_data!$A$3:$CR$3,0))</f>
        <v>Chisholm (2012); BMJ</v>
      </c>
      <c r="AH101" s="20" t="str">
        <f>INDEX(raw_data!$A$3:$CR$332,MATCH(data!$B101,raw_data!$F$3:$F$332,0), MATCH(data!AH$3,raw_data!$A$3:$CR$3,0))</f>
        <v>Maintenance psychosocial treatment plus newer antidepressants (50% coverage)</v>
      </c>
      <c r="AI101" s="61">
        <f t="shared" si="6"/>
        <v>604.2017611579912</v>
      </c>
      <c r="AL101" s="67"/>
    </row>
    <row r="102" spans="1:38" hidden="1">
      <c r="A102" s="20" t="str">
        <f>INDEX(raw_data!$A$3:$CR$332,MATCH(data!$B102,raw_data!$F$3:$F$332,0), MATCH(data!A$3,raw_data!$A$3:$CR$3,0))</f>
        <v>Mental Health</v>
      </c>
      <c r="B102" s="22" t="s">
        <v>997</v>
      </c>
      <c r="C102" s="20" t="str">
        <f>INDEX(raw_data!$A$3:$CR$332,MATCH(data!$B102,raw_data!$F$3:$F$332,0), MATCH(data!C$3,raw_data!$A$3:$CR$3,0))</f>
        <v>Treatment of schizophrenia</v>
      </c>
      <c r="D102" s="20" t="str">
        <f>INDEX(raw_data!$A$3:$CR$332,MATCH(data!$B102,raw_data!$F$3:$F$332,0), MATCH(data!D$3,raw_data!$A$3:$CR$3,0))</f>
        <v>1 year</v>
      </c>
      <c r="E102" s="61">
        <f>INDEX(raw_data!$A$3:$CR$332,MATCH(data!$B102,raw_data!$F$3:$F$332,0), MATCH(data!E$3,raw_data!$A$3:$CR$3,0))</f>
        <v>0.44096921332133215</v>
      </c>
      <c r="F102" s="61">
        <f>INDEX(raw_data!$A$3:$CR$332,MATCH(data!$B102,raw_data!$F$3:$F$332,0), MATCH(data!F$3,raw_data!$A$3:$CR$3,0))</f>
        <v>551.69205477055186</v>
      </c>
      <c r="G102" s="61">
        <f t="shared" si="5"/>
        <v>-3.1414467267471866</v>
      </c>
      <c r="H102" s="87">
        <f>INDEX(raw_data!$A$3:$CR$332,MATCH(data!$B102,raw_data!$F$3:$F$332,0), MATCH(data!H$3,raw_data!$A$3:$CR$3,0))</f>
        <v>10</v>
      </c>
      <c r="I102" s="87">
        <f>INDEX(raw_data!$A$3:$CR$332,MATCH(data!$B102,raw_data!$F$3:$F$332,0), MATCH(data!I$3,raw_data!$A$3:$CR$3,0))</f>
        <v>3333</v>
      </c>
      <c r="J102" s="87">
        <f>INDEX(raw_data!$A$3:$CR$332,MATCH(data!$B102,raw_data!$F$3:$F$332,0), MATCH(data!J$3,raw_data!$A$3:$CR$3,0))</f>
        <v>33330</v>
      </c>
      <c r="K102" s="61">
        <f>INDEX(raw_data!$A$3:$CR$332,MATCH(data!$B102,raw_data!$F$3:$F$332,0), MATCH(data!K$3,raw_data!$A$3:$CR$3,0))</f>
        <v>18.063112314810279</v>
      </c>
      <c r="L102" s="20">
        <f>INDEX(raw_data!$A$3:$CR$332,MATCH(data!$B102,raw_data!$F$3:$F$332,0), MATCH(data!L$3,raw_data!$A$3:$CR$3,0))</f>
        <v>0</v>
      </c>
      <c r="M102" s="20">
        <f>INDEX(raw_data!$A$3:$CR$332,MATCH(data!$B102,raw_data!$F$3:$F$332,0), MATCH(data!M$3,raw_data!$A$3:$CR$3,0))</f>
        <v>0</v>
      </c>
      <c r="N102" s="20">
        <f>INDEX(raw_data!$A$3:$CR$332,MATCH(data!$B102,raw_data!$F$3:$F$332,0), MATCH(data!N$3,raw_data!$A$3:$CR$3,0))</f>
        <v>0</v>
      </c>
      <c r="O102" s="20">
        <f>INDEX(raw_data!$A$3:$CR$332,MATCH(data!$B102,raw_data!$F$3:$F$332,0), MATCH(data!O$3,raw_data!$A$3:$CR$3,0))</f>
        <v>0</v>
      </c>
      <c r="P102" s="20">
        <f>INDEX(raw_data!$A$3:$CR$332,MATCH(data!$B102,raw_data!$F$3:$F$332,0), MATCH(data!P$3,raw_data!$A$3:$CR$3,0))</f>
        <v>0</v>
      </c>
      <c r="Q102" s="20">
        <f>INDEX(raw_data!$A$3:$CR$332,MATCH(data!$B102,raw_data!$F$3:$F$332,0), MATCH(data!Q$3,raw_data!$A$3:$CR$3,0))</f>
        <v>0</v>
      </c>
      <c r="R102" s="20">
        <f>INDEX(raw_data!$A$3:$CR$332,MATCH(data!$B102,raw_data!$F$3:$F$332,0), MATCH(data!R$3,raw_data!$A$3:$CR$3,0))</f>
        <v>0</v>
      </c>
      <c r="S102" s="20">
        <f>INDEX(raw_data!$A$3:$CR$332,MATCH(data!$B102,raw_data!$F$3:$F$332,0), MATCH(data!S$3,raw_data!$A$3:$CR$3,0))</f>
        <v>0</v>
      </c>
      <c r="T102" s="20">
        <f>INDEX(raw_data!$A$3:$CR$332,MATCH(data!$B102,raw_data!$F$3:$F$332,0), MATCH(data!T$3,raw_data!$A$3:$CR$3,0))</f>
        <v>0</v>
      </c>
      <c r="U102" s="20">
        <f>INDEX(raw_data!$A$3:$CR$332,MATCH(data!$B102,raw_data!$F$3:$F$332,0), MATCH(data!U$3,raw_data!$A$3:$CR$3,0))</f>
        <v>0</v>
      </c>
      <c r="V102" s="20">
        <f>INDEX(raw_data!$A$3:$CR$332,MATCH(data!$B102,raw_data!$F$3:$F$332,0), MATCH(data!V$3,raw_data!$A$3:$CR$3,0))</f>
        <v>0</v>
      </c>
      <c r="W102" s="20">
        <v>0</v>
      </c>
      <c r="X102" s="20">
        <f>INDEX(raw_data!$A$3:$CR$332,MATCH(data!$B102,raw_data!$F$3:$F$332,0), MATCH(data!X$3,raw_data!$A$3:$CR$3,0))</f>
        <v>0</v>
      </c>
      <c r="Y102" s="20">
        <f>INDEX(raw_data!$A$3:$CR$332,MATCH(data!$B102,raw_data!$F$3:$F$332,0), MATCH(data!Y$3,raw_data!$A$3:$CR$3,0))</f>
        <v>0</v>
      </c>
      <c r="Z102" s="20">
        <f>INDEX(raw_data!$A$3:$CR$332,MATCH(data!$B102,raw_data!$F$3:$F$332,0), MATCH(data!Z$3,raw_data!$A$3:$CR$3,0))</f>
        <v>0</v>
      </c>
      <c r="AA102" s="20">
        <f>INDEX(raw_data!$A$3:$CR$332,MATCH(data!$B102,raw_data!$F$3:$F$332,0), MATCH(data!AA$3,raw_data!$A$3:$CR$3,0))</f>
        <v>25</v>
      </c>
      <c r="AB102" s="20">
        <f>INDEX(raw_data!$A$3:$CR$332,MATCH(data!$B102,raw_data!$F$3:$F$332,0), MATCH(data!AB$3,raw_data!$A$3:$CR$3,0))</f>
        <v>0</v>
      </c>
      <c r="AC102" s="20">
        <f>INDEX(raw_data!$A$3:$CR$332,MATCH(data!$B102,raw_data!$F$3:$F$332,0), MATCH(data!AC$3,raw_data!$A$3:$CR$3,0))</f>
        <v>0</v>
      </c>
      <c r="AD102" s="20">
        <f>INDEX(raw_data!$A$3:$CR$332,MATCH(data!$B102,raw_data!$F$3:$F$332,0), MATCH(data!AD$3,raw_data!$A$3:$CR$3,0))</f>
        <v>0</v>
      </c>
      <c r="AE102" s="20">
        <f>INDEX(raw_data!$A$3:$CR$332,MATCH(data!$B102,raw_data!$F$3:$F$332,0), MATCH(data!AE$3,raw_data!$A$3:$CR$3,0))</f>
        <v>0</v>
      </c>
      <c r="AF102" s="20">
        <f>INDEX(raw_data!$A$3:$CR$332,MATCH(data!$B102,raw_data!$F$3:$F$332,0), MATCH(data!AF$3,raw_data!$A$3:$CR$3,0))</f>
        <v>0</v>
      </c>
      <c r="AG102" s="20" t="str">
        <f>INDEX(raw_data!$A$3:$CR$332,MATCH(data!$B102,raw_data!$F$3:$F$332,0), MATCH(data!AG$3,raw_data!$A$3:$CR$3,0))</f>
        <v>Chisholm (2012); BMJ</v>
      </c>
      <c r="AH102" s="20" t="str">
        <f>INDEX(raw_data!$A$3:$CR$332,MATCH(data!$B102,raw_data!$F$3:$F$332,0), MATCH(data!AH$3,raw_data!$A$3:$CR$3,0))</f>
        <v>Older anti-psychotic drug + psychosocial intervention  (80% coverage), community model</v>
      </c>
      <c r="AI102" s="61">
        <f t="shared" si="6"/>
        <v>1251.0897316737087</v>
      </c>
      <c r="AL102" s="67"/>
    </row>
    <row r="103" spans="1:38" hidden="1">
      <c r="A103" s="20" t="str">
        <f>INDEX(raw_data!$A$3:$CR$332,MATCH(data!$B103,raw_data!$F$3:$F$332,0), MATCH(data!A$3,raw_data!$A$3:$CR$3,0))</f>
        <v>NCDs</v>
      </c>
      <c r="B103" s="22" t="s">
        <v>1000</v>
      </c>
      <c r="C103" s="20" t="str">
        <f>INDEX(raw_data!$A$3:$CR$332,MATCH(data!$B103,raw_data!$F$3:$F$332,0), MATCH(data!C$3,raw_data!$A$3:$CR$3,0))</f>
        <v>Substance use disorder - alcohol</v>
      </c>
      <c r="D103" s="20" t="str">
        <f>INDEX(raw_data!$A$3:$CR$332,MATCH(data!$B103,raw_data!$F$3:$F$332,0), MATCH(data!D$3,raw_data!$A$3:$CR$3,0))</f>
        <v>1 year</v>
      </c>
      <c r="E103" s="61">
        <f>INDEX(raw_data!$A$3:$CR$332,MATCH(data!$B103,raw_data!$F$3:$F$332,0), MATCH(data!E$3,raw_data!$A$3:$CR$3,0))</f>
        <v>4.9077715710039535E-2</v>
      </c>
      <c r="F103" s="61">
        <f>INDEX(raw_data!$A$3:$CR$332,MATCH(data!$B103,raw_data!$F$3:$F$332,0), MATCH(data!F$3,raw_data!$A$3:$CR$3,0))</f>
        <v>18.4651212097958</v>
      </c>
      <c r="G103" s="61">
        <f t="shared" si="5"/>
        <v>-7.0825668769153971E-2</v>
      </c>
      <c r="H103" s="87">
        <f>INDEX(raw_data!$A$3:$CR$332,MATCH(data!$B103,raw_data!$F$3:$F$332,0), MATCH(data!H$3,raw_data!$A$3:$CR$3,0))</f>
        <v>30</v>
      </c>
      <c r="I103" s="87">
        <f>INDEX(raw_data!$A$3:$CR$332,MATCH(data!$B103,raw_data!$F$3:$F$332,0), MATCH(data!I$3,raw_data!$A$3:$CR$3,0))</f>
        <v>124750.8</v>
      </c>
      <c r="J103" s="87">
        <f>INDEX(raw_data!$A$3:$CR$332,MATCH(data!$B103,raw_data!$F$3:$F$332,0), MATCH(data!J$3,raw_data!$A$3:$CR$3,0))</f>
        <v>415836</v>
      </c>
      <c r="K103" s="61">
        <f>INDEX(raw_data!$A$3:$CR$332,MATCH(data!$B103,raw_data!$F$3:$F$332,0), MATCH(data!K$3,raw_data!$A$3:$CR$3,0))</f>
        <v>3.5938808584251324E-2</v>
      </c>
      <c r="L103" s="20">
        <f>INDEX(raw_data!$A$3:$CR$332,MATCH(data!$B103,raw_data!$F$3:$F$332,0), MATCH(data!L$3,raw_data!$A$3:$CR$3,0))</f>
        <v>0</v>
      </c>
      <c r="M103" s="20">
        <f>INDEX(raw_data!$A$3:$CR$332,MATCH(data!$B103,raw_data!$F$3:$F$332,0), MATCH(data!M$3,raw_data!$A$3:$CR$3,0))</f>
        <v>0</v>
      </c>
      <c r="N103" s="20">
        <f>INDEX(raw_data!$A$3:$CR$332,MATCH(data!$B103,raw_data!$F$3:$F$332,0), MATCH(data!N$3,raw_data!$A$3:$CR$3,0))</f>
        <v>0</v>
      </c>
      <c r="O103" s="20">
        <f>INDEX(raw_data!$A$3:$CR$332,MATCH(data!$B103,raw_data!$F$3:$F$332,0), MATCH(data!O$3,raw_data!$A$3:$CR$3,0))</f>
        <v>60</v>
      </c>
      <c r="P103" s="20">
        <f>INDEX(raw_data!$A$3:$CR$332,MATCH(data!$B103,raw_data!$F$3:$F$332,0), MATCH(data!P$3,raw_data!$A$3:$CR$3,0))</f>
        <v>0</v>
      </c>
      <c r="Q103" s="20">
        <f>INDEX(raw_data!$A$3:$CR$332,MATCH(data!$B103,raw_data!$F$3:$F$332,0), MATCH(data!Q$3,raw_data!$A$3:$CR$3,0))</f>
        <v>0</v>
      </c>
      <c r="R103" s="20">
        <f>INDEX(raw_data!$A$3:$CR$332,MATCH(data!$B103,raw_data!$F$3:$F$332,0), MATCH(data!R$3,raw_data!$A$3:$CR$3,0))</f>
        <v>0</v>
      </c>
      <c r="S103" s="20">
        <f>INDEX(raw_data!$A$3:$CR$332,MATCH(data!$B103,raw_data!$F$3:$F$332,0), MATCH(data!S$3,raw_data!$A$3:$CR$3,0))</f>
        <v>0</v>
      </c>
      <c r="T103" s="20">
        <f>INDEX(raw_data!$A$3:$CR$332,MATCH(data!$B103,raw_data!$F$3:$F$332,0), MATCH(data!T$3,raw_data!$A$3:$CR$3,0))</f>
        <v>0</v>
      </c>
      <c r="U103" s="20">
        <f>INDEX(raw_data!$A$3:$CR$332,MATCH(data!$B103,raw_data!$F$3:$F$332,0), MATCH(data!U$3,raw_data!$A$3:$CR$3,0))</f>
        <v>0</v>
      </c>
      <c r="V103" s="20">
        <f>INDEX(raw_data!$A$3:$CR$332,MATCH(data!$B103,raw_data!$F$3:$F$332,0), MATCH(data!V$3,raw_data!$A$3:$CR$3,0))</f>
        <v>0</v>
      </c>
      <c r="W103" s="20">
        <v>0</v>
      </c>
      <c r="X103" s="20">
        <f>INDEX(raw_data!$A$3:$CR$332,MATCH(data!$B103,raw_data!$F$3:$F$332,0), MATCH(data!X$3,raw_data!$A$3:$CR$3,0))</f>
        <v>0</v>
      </c>
      <c r="Y103" s="20">
        <f>INDEX(raw_data!$A$3:$CR$332,MATCH(data!$B103,raw_data!$F$3:$F$332,0), MATCH(data!Y$3,raw_data!$A$3:$CR$3,0))</f>
        <v>0</v>
      </c>
      <c r="Z103" s="20">
        <f>INDEX(raw_data!$A$3:$CR$332,MATCH(data!$B103,raw_data!$F$3:$F$332,0), MATCH(data!Z$3,raw_data!$A$3:$CR$3,0))</f>
        <v>0</v>
      </c>
      <c r="AA103" s="20">
        <f>INDEX(raw_data!$A$3:$CR$332,MATCH(data!$B103,raw_data!$F$3:$F$332,0), MATCH(data!AA$3,raw_data!$A$3:$CR$3,0))</f>
        <v>0</v>
      </c>
      <c r="AB103" s="20">
        <f>INDEX(raw_data!$A$3:$CR$332,MATCH(data!$B103,raw_data!$F$3:$F$332,0), MATCH(data!AB$3,raw_data!$A$3:$CR$3,0))</f>
        <v>0</v>
      </c>
      <c r="AC103" s="20">
        <f>INDEX(raw_data!$A$3:$CR$332,MATCH(data!$B103,raw_data!$F$3:$F$332,0), MATCH(data!AC$3,raw_data!$A$3:$CR$3,0))</f>
        <v>0</v>
      </c>
      <c r="AD103" s="20">
        <f>INDEX(raw_data!$A$3:$CR$332,MATCH(data!$B103,raw_data!$F$3:$F$332,0), MATCH(data!AD$3,raw_data!$A$3:$CR$3,0))</f>
        <v>0</v>
      </c>
      <c r="AE103" s="20">
        <f>INDEX(raw_data!$A$3:$CR$332,MATCH(data!$B103,raw_data!$F$3:$F$332,0), MATCH(data!AE$3,raw_data!$A$3:$CR$3,0))</f>
        <v>0</v>
      </c>
      <c r="AF103" s="20">
        <f>INDEX(raw_data!$A$3:$CR$332,MATCH(data!$B103,raw_data!$F$3:$F$332,0), MATCH(data!AF$3,raw_data!$A$3:$CR$3,0))</f>
        <v>0</v>
      </c>
      <c r="AG103" s="20" t="str">
        <f>INDEX(raw_data!$A$3:$CR$332,MATCH(data!$B103,raw_data!$F$3:$F$332,0), MATCH(data!AG$3,raw_data!$A$3:$CR$3,0))</f>
        <v>Chisholm (2012); BMJ</v>
      </c>
      <c r="AH103" s="20" t="str">
        <f>INDEX(raw_data!$A$3:$CR$332,MATCH(data!$B103,raw_data!$F$3:$F$332,0), MATCH(data!AH$3,raw_data!$A$3:$CR$3,0))</f>
        <v>Brief advice on alcohol use in primary care including education and psychosocial counselling (30% coverage)</v>
      </c>
      <c r="AI103" s="61">
        <f t="shared" si="6"/>
        <v>376.24247466795811</v>
      </c>
      <c r="AL103" s="67"/>
    </row>
    <row r="104" spans="1:38" hidden="1">
      <c r="A104" s="20" t="str">
        <f>INDEX(raw_data!$A$3:$CR$332,MATCH(data!$B104,raw_data!$F$3:$F$332,0), MATCH(data!A$3,raw_data!$A$3:$CR$3,0))</f>
        <v>NTDs</v>
      </c>
      <c r="B104" s="22" t="s">
        <v>1028</v>
      </c>
      <c r="C104" s="20" t="str">
        <f>INDEX(raw_data!$A$3:$CR$332,MATCH(data!$B104,raw_data!$F$3:$F$332,0), MATCH(data!C$3,raw_data!$A$3:$CR$3,0))</f>
        <v>Schistosomiasis Mass drug administration (adults)</v>
      </c>
      <c r="D104" s="20" t="str">
        <f>INDEX(raw_data!$A$3:$CR$332,MATCH(data!$B104,raw_data!$F$3:$F$332,0), MATCH(data!D$3,raw_data!$A$3:$CR$3,0))</f>
        <v>15 Years</v>
      </c>
      <c r="E104" s="61">
        <f>INDEX(raw_data!$A$3:$CR$332,MATCH(data!$B104,raw_data!$F$3:$F$332,0), MATCH(data!E$3,raw_data!$A$3:$CR$3,0))</f>
        <v>0.121465</v>
      </c>
      <c r="F104" s="61">
        <f>INDEX(raw_data!$A$3:$CR$332,MATCH(data!$B104,raw_data!$F$3:$F$332,0), MATCH(data!F$3,raw_data!$A$3:$CR$3,0))</f>
        <v>14.840118</v>
      </c>
      <c r="G104" s="61">
        <f t="shared" si="5"/>
        <v>2.5100597402597402E-2</v>
      </c>
      <c r="H104" s="87">
        <f>INDEX(raw_data!$A$3:$CR$332,MATCH(data!$B104,raw_data!$F$3:$F$332,0), MATCH(data!H$3,raw_data!$A$3:$CR$3,0))</f>
        <v>80</v>
      </c>
      <c r="I104" s="87">
        <f>INDEX(raw_data!$A$3:$CR$332,MATCH(data!$B104,raw_data!$F$3:$F$332,0), MATCH(data!I$3,raw_data!$A$3:$CR$3,0))</f>
        <v>5107568.3604800003</v>
      </c>
      <c r="J104" s="87">
        <f>INDEX(raw_data!$A$3:$CR$332,MATCH(data!$B104,raw_data!$F$3:$F$332,0), MATCH(data!J$3,raw_data!$A$3:$CR$3,0))</f>
        <v>6384460.4506000001</v>
      </c>
      <c r="K104" s="61">
        <f>INDEX(raw_data!$A$3:$CR$332,MATCH(data!$B104,raw_data!$F$3:$F$332,0), MATCH(data!K$3,raw_data!$A$3:$CR$3,0))</f>
        <v>0.35901644665656784</v>
      </c>
      <c r="L104" s="20">
        <f>INDEX(raw_data!$A$3:$CR$332,MATCH(data!$B104,raw_data!$F$3:$F$332,0), MATCH(data!L$3,raw_data!$A$3:$CR$3,0))</f>
        <v>0</v>
      </c>
      <c r="M104" s="20">
        <f>INDEX(raw_data!$A$3:$CR$332,MATCH(data!$B104,raw_data!$F$3:$F$332,0), MATCH(data!M$3,raw_data!$A$3:$CR$3,0))</f>
        <v>0</v>
      </c>
      <c r="N104" s="20">
        <f>INDEX(raw_data!$A$3:$CR$332,MATCH(data!$B104,raw_data!$F$3:$F$332,0), MATCH(data!N$3,raw_data!$A$3:$CR$3,0))</f>
        <v>0</v>
      </c>
      <c r="O104" s="20">
        <f>INDEX(raw_data!$A$3:$CR$332,MATCH(data!$B104,raw_data!$F$3:$F$332,0), MATCH(data!O$3,raw_data!$A$3:$CR$3,0))</f>
        <v>0</v>
      </c>
      <c r="P104" s="20">
        <f>INDEX(raw_data!$A$3:$CR$332,MATCH(data!$B104,raw_data!$F$3:$F$332,0), MATCH(data!P$3,raw_data!$A$3:$CR$3,0))</f>
        <v>1</v>
      </c>
      <c r="Q104" s="20">
        <f>INDEX(raw_data!$A$3:$CR$332,MATCH(data!$B104,raw_data!$F$3:$F$332,0), MATCH(data!Q$3,raw_data!$A$3:$CR$3,0))</f>
        <v>0</v>
      </c>
      <c r="R104" s="20">
        <f>INDEX(raw_data!$A$3:$CR$332,MATCH(data!$B104,raw_data!$F$3:$F$332,0), MATCH(data!R$3,raw_data!$A$3:$CR$3,0))</f>
        <v>0</v>
      </c>
      <c r="S104" s="20">
        <f>INDEX(raw_data!$A$3:$CR$332,MATCH(data!$B104,raw_data!$F$3:$F$332,0), MATCH(data!S$3,raw_data!$A$3:$CR$3,0))</f>
        <v>0</v>
      </c>
      <c r="T104" s="20">
        <f>INDEX(raw_data!$A$3:$CR$332,MATCH(data!$B104,raw_data!$F$3:$F$332,0), MATCH(data!T$3,raw_data!$A$3:$CR$3,0))</f>
        <v>0</v>
      </c>
      <c r="U104" s="20">
        <f>INDEX(raw_data!$A$3:$CR$332,MATCH(data!$B104,raw_data!$F$3:$F$332,0), MATCH(data!U$3,raw_data!$A$3:$CR$3,0))</f>
        <v>0</v>
      </c>
      <c r="V104" s="20">
        <f>INDEX(raw_data!$A$3:$CR$332,MATCH(data!$B104,raw_data!$F$3:$F$332,0), MATCH(data!V$3,raw_data!$A$3:$CR$3,0))</f>
        <v>0</v>
      </c>
      <c r="W104" s="20">
        <v>0</v>
      </c>
      <c r="X104" s="20">
        <f>INDEX(raw_data!$A$3:$CR$332,MATCH(data!$B104,raw_data!$F$3:$F$332,0), MATCH(data!X$3,raw_data!$A$3:$CR$3,0))</f>
        <v>0</v>
      </c>
      <c r="Y104" s="20">
        <f>INDEX(raw_data!$A$3:$CR$332,MATCH(data!$B104,raw_data!$F$3:$F$332,0), MATCH(data!Y$3,raw_data!$A$3:$CR$3,0))</f>
        <v>0</v>
      </c>
      <c r="Z104" s="20">
        <f>INDEX(raw_data!$A$3:$CR$332,MATCH(data!$B104,raw_data!$F$3:$F$332,0), MATCH(data!Z$3,raw_data!$A$3:$CR$3,0))</f>
        <v>0</v>
      </c>
      <c r="AA104" s="20">
        <f>INDEX(raw_data!$A$3:$CR$332,MATCH(data!$B104,raw_data!$F$3:$F$332,0), MATCH(data!AA$3,raw_data!$A$3:$CR$3,0))</f>
        <v>0</v>
      </c>
      <c r="AB104" s="20">
        <f>INDEX(raw_data!$A$3:$CR$332,MATCH(data!$B104,raw_data!$F$3:$F$332,0), MATCH(data!AB$3,raw_data!$A$3:$CR$3,0))</f>
        <v>0</v>
      </c>
      <c r="AC104" s="20">
        <f>INDEX(raw_data!$A$3:$CR$332,MATCH(data!$B104,raw_data!$F$3:$F$332,0), MATCH(data!AC$3,raw_data!$A$3:$CR$3,0))</f>
        <v>0</v>
      </c>
      <c r="AD104" s="20">
        <f>INDEX(raw_data!$A$3:$CR$332,MATCH(data!$B104,raw_data!$F$3:$F$332,0), MATCH(data!AD$3,raw_data!$A$3:$CR$3,0))</f>
        <v>0</v>
      </c>
      <c r="AE104" s="20">
        <f>INDEX(raw_data!$A$3:$CR$332,MATCH(data!$B104,raw_data!$F$3:$F$332,0), MATCH(data!AE$3,raw_data!$A$3:$CR$3,0))</f>
        <v>0</v>
      </c>
      <c r="AF104" s="20">
        <f>INDEX(raw_data!$A$3:$CR$332,MATCH(data!$B104,raw_data!$F$3:$F$332,0), MATCH(data!AF$3,raw_data!$A$3:$CR$3,0))</f>
        <v>0</v>
      </c>
      <c r="AG104" s="20" t="str">
        <f>INDEX(raw_data!$A$3:$CR$332,MATCH(data!$B104,raw_data!$F$3:$F$332,0), MATCH(data!AG$3,raw_data!$A$3:$CR$3,0))</f>
        <v>Lo (2015); Lancet Glob Health</v>
      </c>
      <c r="AH104" s="20" t="str">
        <f>INDEX(raw_data!$A$3:$CR$332,MATCH(data!$B104,raw_data!$F$3:$F$332,0), MATCH(data!AH$3,raw_data!$A$3:$CR$3,0))</f>
        <v>Annual mass drug administration for protection against schistosomiasis and/or soil-transmitted helminthiasis (praziquantel and albendazole)</v>
      </c>
      <c r="AI104" s="61">
        <f t="shared" si="6"/>
        <v>122.17608364549459</v>
      </c>
    </row>
    <row r="105" spans="1:38" hidden="1">
      <c r="A105" s="20" t="str">
        <f>INDEX(raw_data!$A$3:$CR$332,MATCH(data!$B105,raw_data!$F$3:$F$332,0), MATCH(data!A$3,raw_data!$A$3:$CR$3,0))</f>
        <v>NTDs</v>
      </c>
      <c r="B105" s="22" t="s">
        <v>1037</v>
      </c>
      <c r="C105" s="20" t="str">
        <f>INDEX(raw_data!$A$3:$CR$332,MATCH(data!$B105,raw_data!$F$3:$F$332,0), MATCH(data!C$3,raw_data!$A$3:$CR$3,0))</f>
        <v>Trachoma mass drug administration</v>
      </c>
      <c r="D105" s="20" t="str">
        <f>INDEX(raw_data!$A$3:$CR$332,MATCH(data!$B105,raw_data!$F$3:$F$332,0), MATCH(data!D$3,raw_data!$A$3:$CR$3,0))</f>
        <v>1 year</v>
      </c>
      <c r="E105" s="61">
        <f>INDEX(raw_data!$A$3:$CR$332,MATCH(data!$B105,raw_data!$F$3:$F$332,0), MATCH(data!E$3,raw_data!$A$3:$CR$3,0))</f>
        <v>2.0227686759008361E-2</v>
      </c>
      <c r="F105" s="61">
        <f>INDEX(raw_data!$A$3:$CR$332,MATCH(data!$B105,raw_data!$F$3:$F$332,0), MATCH(data!F$3,raw_data!$A$3:$CR$3,0))</f>
        <v>1.2864673126141892</v>
      </c>
      <c r="G105" s="61">
        <f t="shared" si="5"/>
        <v>1.1874002910864276E-2</v>
      </c>
      <c r="H105" s="87">
        <f>INDEX(raw_data!$A$3:$CR$332,MATCH(data!$B105,raw_data!$F$3:$F$332,0), MATCH(data!H$3,raw_data!$A$3:$CR$3,0))</f>
        <v>80</v>
      </c>
      <c r="I105" s="87">
        <f>INDEX(raw_data!$A$3:$CR$332,MATCH(data!$B105,raw_data!$F$3:$F$332,0), MATCH(data!I$3,raw_data!$A$3:$CR$3,0))</f>
        <v>10303760</v>
      </c>
      <c r="J105" s="87">
        <f>INDEX(raw_data!$A$3:$CR$332,MATCH(data!$B105,raw_data!$F$3:$F$332,0), MATCH(data!J$3,raw_data!$A$3:$CR$3,0))</f>
        <v>12879700</v>
      </c>
      <c r="K105" s="61">
        <f>INDEX(raw_data!$A$3:$CR$332,MATCH(data!$B105,raw_data!$F$3:$F$332,0), MATCH(data!K$3,raw_data!$A$3:$CR$3,0))</f>
        <v>0.53067410395620518</v>
      </c>
      <c r="L105" s="20">
        <f>INDEX(raw_data!$A$3:$CR$332,MATCH(data!$B105,raw_data!$F$3:$F$332,0), MATCH(data!L$3,raw_data!$A$3:$CR$3,0))</f>
        <v>0</v>
      </c>
      <c r="M105" s="20">
        <f>INDEX(raw_data!$A$3:$CR$332,MATCH(data!$B105,raw_data!$F$3:$F$332,0), MATCH(data!M$3,raw_data!$A$3:$CR$3,0))</f>
        <v>0</v>
      </c>
      <c r="N105" s="20">
        <f>INDEX(raw_data!$A$3:$CR$332,MATCH(data!$B105,raw_data!$F$3:$F$332,0), MATCH(data!N$3,raw_data!$A$3:$CR$3,0))</f>
        <v>0</v>
      </c>
      <c r="O105" s="20">
        <f>INDEX(raw_data!$A$3:$CR$332,MATCH(data!$B105,raw_data!$F$3:$F$332,0), MATCH(data!O$3,raw_data!$A$3:$CR$3,0))</f>
        <v>0</v>
      </c>
      <c r="P105" s="20">
        <f>INDEX(raw_data!$A$3:$CR$332,MATCH(data!$B105,raw_data!$F$3:$F$332,0), MATCH(data!P$3,raw_data!$A$3:$CR$3,0))</f>
        <v>1</v>
      </c>
      <c r="Q105" s="20">
        <f>INDEX(raw_data!$A$3:$CR$332,MATCH(data!$B105,raw_data!$F$3:$F$332,0), MATCH(data!Q$3,raw_data!$A$3:$CR$3,0))</f>
        <v>0</v>
      </c>
      <c r="R105" s="20">
        <f>INDEX(raw_data!$A$3:$CR$332,MATCH(data!$B105,raw_data!$F$3:$F$332,0), MATCH(data!R$3,raw_data!$A$3:$CR$3,0))</f>
        <v>0</v>
      </c>
      <c r="S105" s="20">
        <f>INDEX(raw_data!$A$3:$CR$332,MATCH(data!$B105,raw_data!$F$3:$F$332,0), MATCH(data!S$3,raw_data!$A$3:$CR$3,0))</f>
        <v>0</v>
      </c>
      <c r="T105" s="20">
        <f>INDEX(raw_data!$A$3:$CR$332,MATCH(data!$B105,raw_data!$F$3:$F$332,0), MATCH(data!T$3,raw_data!$A$3:$CR$3,0))</f>
        <v>0</v>
      </c>
      <c r="U105" s="20">
        <f>INDEX(raw_data!$A$3:$CR$332,MATCH(data!$B105,raw_data!$F$3:$F$332,0), MATCH(data!U$3,raw_data!$A$3:$CR$3,0))</f>
        <v>0</v>
      </c>
      <c r="V105" s="20">
        <f>INDEX(raw_data!$A$3:$CR$332,MATCH(data!$B105,raw_data!$F$3:$F$332,0), MATCH(data!V$3,raw_data!$A$3:$CR$3,0))</f>
        <v>0</v>
      </c>
      <c r="W105" s="20">
        <v>0</v>
      </c>
      <c r="X105" s="20">
        <f>INDEX(raw_data!$A$3:$CR$332,MATCH(data!$B105,raw_data!$F$3:$F$332,0), MATCH(data!X$3,raw_data!$A$3:$CR$3,0))</f>
        <v>0</v>
      </c>
      <c r="Y105" s="20">
        <f>INDEX(raw_data!$A$3:$CR$332,MATCH(data!$B105,raw_data!$F$3:$F$332,0), MATCH(data!Y$3,raw_data!$A$3:$CR$3,0))</f>
        <v>0</v>
      </c>
      <c r="Z105" s="20">
        <f>INDEX(raw_data!$A$3:$CR$332,MATCH(data!$B105,raw_data!$F$3:$F$332,0), MATCH(data!Z$3,raw_data!$A$3:$CR$3,0))</f>
        <v>0</v>
      </c>
      <c r="AA105" s="20">
        <f>INDEX(raw_data!$A$3:$CR$332,MATCH(data!$B105,raw_data!$F$3:$F$332,0), MATCH(data!AA$3,raw_data!$A$3:$CR$3,0))</f>
        <v>0</v>
      </c>
      <c r="AB105" s="20">
        <f>INDEX(raw_data!$A$3:$CR$332,MATCH(data!$B105,raw_data!$F$3:$F$332,0), MATCH(data!AB$3,raw_data!$A$3:$CR$3,0))</f>
        <v>0</v>
      </c>
      <c r="AC105" s="20">
        <f>INDEX(raw_data!$A$3:$CR$332,MATCH(data!$B105,raw_data!$F$3:$F$332,0), MATCH(data!AC$3,raw_data!$A$3:$CR$3,0))</f>
        <v>0</v>
      </c>
      <c r="AD105" s="20">
        <f>INDEX(raw_data!$A$3:$CR$332,MATCH(data!$B105,raw_data!$F$3:$F$332,0), MATCH(data!AD$3,raw_data!$A$3:$CR$3,0))</f>
        <v>0</v>
      </c>
      <c r="AE105" s="20">
        <f>INDEX(raw_data!$A$3:$CR$332,MATCH(data!$B105,raw_data!$F$3:$F$332,0), MATCH(data!AE$3,raw_data!$A$3:$CR$3,0))</f>
        <v>0</v>
      </c>
      <c r="AF105" s="20">
        <f>INDEX(raw_data!$A$3:$CR$332,MATCH(data!$B105,raw_data!$F$3:$F$332,0), MATCH(data!AF$3,raw_data!$A$3:$CR$3,0))</f>
        <v>0</v>
      </c>
      <c r="AG105" s="20" t="str">
        <f>INDEX(raw_data!$A$3:$CR$332,MATCH(data!$B105,raw_data!$F$3:$F$332,0), MATCH(data!AG$3,raw_data!$A$3:$CR$3,0))</f>
        <v>Baltussen (2012); BMJ</v>
      </c>
      <c r="AH105" s="20" t="str">
        <f>INDEX(raw_data!$A$3:$CR$332,MATCH(data!$B105,raw_data!$F$3:$F$332,0), MATCH(data!AH$3,raw_data!$A$3:$CR$3,0))</f>
        <v>Mass treatment tetracycline ointment + trichiasis surgery for trachoma, 80% coverage</v>
      </c>
      <c r="AI105" s="61">
        <f t="shared" si="6"/>
        <v>63.599329371721829</v>
      </c>
    </row>
    <row r="106" spans="1:38" hidden="1">
      <c r="A106" s="20" t="str">
        <f>INDEX(raw_data!$A$3:$CR$332,MATCH(data!$B106,raw_data!$F$3:$F$332,0), MATCH(data!A$3,raw_data!$A$3:$CR$3,0))</f>
        <v>NTDs</v>
      </c>
      <c r="B106" s="22" t="s">
        <v>1043</v>
      </c>
      <c r="C106" s="20" t="str">
        <f>INDEX(raw_data!$A$3:$CR$332,MATCH(data!$B106,raw_data!$F$3:$F$332,0), MATCH(data!C$3,raw_data!$A$3:$CR$3,0))</f>
        <v>Trachoma Trichiasis cases surgey</v>
      </c>
      <c r="D106" s="20" t="str">
        <f>INDEX(raw_data!$A$3:$CR$332,MATCH(data!$B106,raw_data!$F$3:$F$332,0), MATCH(data!D$3,raw_data!$A$3:$CR$3,0))</f>
        <v>1 year</v>
      </c>
      <c r="E106" s="61">
        <f>INDEX(raw_data!$A$3:$CR$332,MATCH(data!$B106,raw_data!$F$3:$F$332,0), MATCH(data!E$3,raw_data!$A$3:$CR$3,0))</f>
        <v>0.10881417180939072</v>
      </c>
      <c r="F106" s="61">
        <f>INDEX(raw_data!$A$3:$CR$332,MATCH(data!$B106,raw_data!$F$3:$F$332,0), MATCH(data!F$3,raw_data!$A$3:$CR$3,0))</f>
        <v>3.5701298816272535</v>
      </c>
      <c r="G106" s="61">
        <f t="shared" si="5"/>
        <v>8.5631510240382583E-2</v>
      </c>
      <c r="H106" s="87">
        <f>INDEX(raw_data!$A$3:$CR$332,MATCH(data!$B106,raw_data!$F$3:$F$332,0), MATCH(data!H$3,raw_data!$A$3:$CR$3,0))</f>
        <v>5</v>
      </c>
      <c r="I106" s="87">
        <f>INDEX(raw_data!$A$3:$CR$332,MATCH(data!$B106,raw_data!$F$3:$F$332,0), MATCH(data!I$3,raw_data!$A$3:$CR$3,0))</f>
        <v>118857.31889</v>
      </c>
      <c r="J106" s="87">
        <f>INDEX(raw_data!$A$3:$CR$332,MATCH(data!$B106,raw_data!$F$3:$F$332,0), MATCH(data!J$3,raw_data!$A$3:$CR$3,0))</f>
        <v>2377146.3777999999</v>
      </c>
      <c r="K106" s="61">
        <f>INDEX(raw_data!$A$3:$CR$332,MATCH(data!$B106,raw_data!$F$3:$F$332,0), MATCH(data!K$3,raw_data!$A$3:$CR$3,0))</f>
        <v>9.7455612800259672</v>
      </c>
      <c r="L106" s="20">
        <f>INDEX(raw_data!$A$3:$CR$332,MATCH(data!$B106,raw_data!$F$3:$F$332,0), MATCH(data!L$3,raw_data!$A$3:$CR$3,0))</f>
        <v>60</v>
      </c>
      <c r="M106" s="20">
        <f>INDEX(raw_data!$A$3:$CR$332,MATCH(data!$B106,raw_data!$F$3:$F$332,0), MATCH(data!M$3,raw_data!$A$3:$CR$3,0))</f>
        <v>80</v>
      </c>
      <c r="N106" s="20">
        <f>INDEX(raw_data!$A$3:$CR$332,MATCH(data!$B106,raw_data!$F$3:$F$332,0), MATCH(data!N$3,raw_data!$A$3:$CR$3,0))</f>
        <v>0</v>
      </c>
      <c r="O106" s="20">
        <f>INDEX(raw_data!$A$3:$CR$332,MATCH(data!$B106,raw_data!$F$3:$F$332,0), MATCH(data!O$3,raw_data!$A$3:$CR$3,0))</f>
        <v>18</v>
      </c>
      <c r="P106" s="20">
        <f>INDEX(raw_data!$A$3:$CR$332,MATCH(data!$B106,raw_data!$F$3:$F$332,0), MATCH(data!P$3,raw_data!$A$3:$CR$3,0))</f>
        <v>42</v>
      </c>
      <c r="Q106" s="20">
        <f>INDEX(raw_data!$A$3:$CR$332,MATCH(data!$B106,raw_data!$F$3:$F$332,0), MATCH(data!Q$3,raw_data!$A$3:$CR$3,0))</f>
        <v>2.5</v>
      </c>
      <c r="R106" s="20">
        <f>INDEX(raw_data!$A$3:$CR$332,MATCH(data!$B106,raw_data!$F$3:$F$332,0), MATCH(data!R$3,raw_data!$A$3:$CR$3,0))</f>
        <v>2.5</v>
      </c>
      <c r="S106" s="20">
        <f>INDEX(raw_data!$A$3:$CR$332,MATCH(data!$B106,raw_data!$F$3:$F$332,0), MATCH(data!S$3,raw_data!$A$3:$CR$3,0))</f>
        <v>0</v>
      </c>
      <c r="T106" s="20">
        <f>INDEX(raw_data!$A$3:$CR$332,MATCH(data!$B106,raw_data!$F$3:$F$332,0), MATCH(data!T$3,raw_data!$A$3:$CR$3,0))</f>
        <v>0</v>
      </c>
      <c r="U106" s="20">
        <f>INDEX(raw_data!$A$3:$CR$332,MATCH(data!$B106,raw_data!$F$3:$F$332,0), MATCH(data!U$3,raw_data!$A$3:$CR$3,0))</f>
        <v>0</v>
      </c>
      <c r="V106" s="20">
        <f>INDEX(raw_data!$A$3:$CR$332,MATCH(data!$B106,raw_data!$F$3:$F$332,0), MATCH(data!V$3,raw_data!$A$3:$CR$3,0))</f>
        <v>0</v>
      </c>
      <c r="W106" s="20">
        <v>0</v>
      </c>
      <c r="X106" s="20">
        <f>INDEX(raw_data!$A$3:$CR$332,MATCH(data!$B106,raw_data!$F$3:$F$332,0), MATCH(data!X$3,raw_data!$A$3:$CR$3,0))</f>
        <v>0</v>
      </c>
      <c r="Y106" s="20">
        <f>INDEX(raw_data!$A$3:$CR$332,MATCH(data!$B106,raw_data!$F$3:$F$332,0), MATCH(data!Y$3,raw_data!$A$3:$CR$3,0))</f>
        <v>0</v>
      </c>
      <c r="Z106" s="20">
        <f>INDEX(raw_data!$A$3:$CR$332,MATCH(data!$B106,raw_data!$F$3:$F$332,0), MATCH(data!Z$3,raw_data!$A$3:$CR$3,0))</f>
        <v>0</v>
      </c>
      <c r="AA106" s="20">
        <f>INDEX(raw_data!$A$3:$CR$332,MATCH(data!$B106,raw_data!$F$3:$F$332,0), MATCH(data!AA$3,raw_data!$A$3:$CR$3,0))</f>
        <v>0</v>
      </c>
      <c r="AB106" s="20">
        <f>INDEX(raw_data!$A$3:$CR$332,MATCH(data!$B106,raw_data!$F$3:$F$332,0), MATCH(data!AB$3,raw_data!$A$3:$CR$3,0))</f>
        <v>0</v>
      </c>
      <c r="AC106" s="20">
        <f>INDEX(raw_data!$A$3:$CR$332,MATCH(data!$B106,raw_data!$F$3:$F$332,0), MATCH(data!AC$3,raw_data!$A$3:$CR$3,0))</f>
        <v>0</v>
      </c>
      <c r="AD106" s="20">
        <f>INDEX(raw_data!$A$3:$CR$332,MATCH(data!$B106,raw_data!$F$3:$F$332,0), MATCH(data!AD$3,raw_data!$A$3:$CR$3,0))</f>
        <v>0</v>
      </c>
      <c r="AE106" s="20">
        <f>INDEX(raw_data!$A$3:$CR$332,MATCH(data!$B106,raw_data!$F$3:$F$332,0), MATCH(data!AE$3,raw_data!$A$3:$CR$3,0))</f>
        <v>0</v>
      </c>
      <c r="AF106" s="20">
        <f>INDEX(raw_data!$A$3:$CR$332,MATCH(data!$B106,raw_data!$F$3:$F$332,0), MATCH(data!AF$3,raw_data!$A$3:$CR$3,0))</f>
        <v>0</v>
      </c>
      <c r="AG106" s="20" t="str">
        <f>INDEX(raw_data!$A$3:$CR$332,MATCH(data!$B106,raw_data!$F$3:$F$332,0), MATCH(data!AG$3,raw_data!$A$3:$CR$3,0))</f>
        <v>Baltussen (2012); BMJ</v>
      </c>
      <c r="AH106" s="20" t="str">
        <f>INDEX(raw_data!$A$3:$CR$332,MATCH(data!$B106,raw_data!$F$3:$F$332,0), MATCH(data!AH$3,raw_data!$A$3:$CR$3,0))</f>
        <v>Trachoma for trichiasis surgery, 80% geographic coverage</v>
      </c>
      <c r="AI106" s="61">
        <f t="shared" si="6"/>
        <v>32.809420154215147</v>
      </c>
    </row>
    <row r="107" spans="1:38" hidden="1">
      <c r="A107" s="20" t="str">
        <f>INDEX(raw_data!$A$3:$CR$332,MATCH(data!$B107,raw_data!$F$3:$F$332,0), MATCH(data!A$3,raw_data!$A$3:$CR$3,0))</f>
        <v>IMCI</v>
      </c>
      <c r="B107" s="22" t="s">
        <v>1051</v>
      </c>
      <c r="C107" s="20" t="str">
        <f>INDEX(raw_data!$A$3:$CR$332,MATCH(data!$B107,raw_data!$F$3:$F$332,0), MATCH(data!C$3,raw_data!$A$3:$CR$3,0))</f>
        <v>Pneumonia treatment (children)</v>
      </c>
      <c r="D107" s="20" t="str">
        <f>INDEX(raw_data!$A$3:$CR$332,MATCH(data!$B107,raw_data!$F$3:$F$332,0), MATCH(data!D$3,raw_data!$A$3:$CR$3,0))</f>
        <v>1 year</v>
      </c>
      <c r="E107" s="61">
        <f>INDEX(raw_data!$A$3:$CR$332,MATCH(data!$B107,raw_data!$F$3:$F$332,0), MATCH(data!E$3,raw_data!$A$3:$CR$3,0))</f>
        <v>2.1041282804930415E-2</v>
      </c>
      <c r="F107" s="61">
        <f>INDEX(raw_data!$A$3:$CR$332,MATCH(data!$B107,raw_data!$F$3:$F$332,0), MATCH(data!F$3,raw_data!$A$3:$CR$3,0))</f>
        <v>1.0022241169442405</v>
      </c>
      <c r="G107" s="61">
        <f t="shared" si="5"/>
        <v>1.4533333993604177E-2</v>
      </c>
      <c r="H107" s="87">
        <f>INDEX(raw_data!$A$3:$CR$332,MATCH(data!$B107,raw_data!$F$3:$F$332,0), MATCH(data!H$3,raw_data!$A$3:$CR$3,0))</f>
        <v>71.277789999999996</v>
      </c>
      <c r="I107" s="87">
        <f>INDEX(raw_data!$A$3:$CR$332,MATCH(data!$B107,raw_data!$F$3:$F$332,0), MATCH(data!I$3,raw_data!$A$3:$CR$3,0))</f>
        <v>7643335.7400099998</v>
      </c>
      <c r="J107" s="87">
        <f>INDEX(raw_data!$A$3:$CR$332,MATCH(data!$B107,raw_data!$F$3:$F$332,0), MATCH(data!J$3,raw_data!$A$3:$CR$3,0))</f>
        <v>10723306.292198453</v>
      </c>
      <c r="K107" s="61">
        <f>INDEX(raw_data!$A$3:$CR$332,MATCH(data!$B107,raw_data!$F$3:$F$332,0), MATCH(data!K$3,raw_data!$A$3:$CR$3,0))</f>
        <v>0.15557379355117937</v>
      </c>
      <c r="L107" s="20">
        <f>INDEX(raw_data!$A$3:$CR$332,MATCH(data!$B107,raw_data!$F$3:$F$332,0), MATCH(data!L$3,raw_data!$A$3:$CR$3,0))</f>
        <v>5</v>
      </c>
      <c r="M107" s="20">
        <f>INDEX(raw_data!$A$3:$CR$332,MATCH(data!$B107,raw_data!$F$3:$F$332,0), MATCH(data!M$3,raw_data!$A$3:$CR$3,0))</f>
        <v>6</v>
      </c>
      <c r="N107" s="20">
        <f>INDEX(raw_data!$A$3:$CR$332,MATCH(data!$B107,raw_data!$F$3:$F$332,0), MATCH(data!N$3,raw_data!$A$3:$CR$3,0))</f>
        <v>0</v>
      </c>
      <c r="O107" s="20">
        <f>INDEX(raw_data!$A$3:$CR$332,MATCH(data!$B107,raw_data!$F$3:$F$332,0), MATCH(data!O$3,raw_data!$A$3:$CR$3,0))</f>
        <v>3.5</v>
      </c>
      <c r="P107" s="20">
        <f>INDEX(raw_data!$A$3:$CR$332,MATCH(data!$B107,raw_data!$F$3:$F$332,0), MATCH(data!P$3,raw_data!$A$3:$CR$3,0))</f>
        <v>3.5</v>
      </c>
      <c r="Q107" s="20">
        <f>INDEX(raw_data!$A$3:$CR$332,MATCH(data!$B107,raw_data!$F$3:$F$332,0), MATCH(data!Q$3,raw_data!$A$3:$CR$3,0))</f>
        <v>0</v>
      </c>
      <c r="R107" s="20">
        <f>INDEX(raw_data!$A$3:$CR$332,MATCH(data!$B107,raw_data!$F$3:$F$332,0), MATCH(data!R$3,raw_data!$A$3:$CR$3,0))</f>
        <v>0.8</v>
      </c>
      <c r="S107" s="20">
        <f>INDEX(raw_data!$A$3:$CR$332,MATCH(data!$B107,raw_data!$F$3:$F$332,0), MATCH(data!S$3,raw_data!$A$3:$CR$3,0))</f>
        <v>0.8</v>
      </c>
      <c r="T107" s="20">
        <f>INDEX(raw_data!$A$3:$CR$332,MATCH(data!$B107,raw_data!$F$3:$F$332,0), MATCH(data!T$3,raw_data!$A$3:$CR$3,0))</f>
        <v>0</v>
      </c>
      <c r="U107" s="20">
        <f>INDEX(raw_data!$A$3:$CR$332,MATCH(data!$B107,raw_data!$F$3:$F$332,0), MATCH(data!U$3,raw_data!$A$3:$CR$3,0))</f>
        <v>0</v>
      </c>
      <c r="V107" s="20">
        <f>INDEX(raw_data!$A$3:$CR$332,MATCH(data!$B107,raw_data!$F$3:$F$332,0), MATCH(data!V$3,raw_data!$A$3:$CR$3,0))</f>
        <v>0</v>
      </c>
      <c r="W107" s="20">
        <v>0</v>
      </c>
      <c r="X107" s="20">
        <f>INDEX(raw_data!$A$3:$CR$332,MATCH(data!$B107,raw_data!$F$3:$F$332,0), MATCH(data!X$3,raw_data!$A$3:$CR$3,0))</f>
        <v>0</v>
      </c>
      <c r="Y107" s="20">
        <f>INDEX(raw_data!$A$3:$CR$332,MATCH(data!$B107,raw_data!$F$3:$F$332,0), MATCH(data!Y$3,raw_data!$A$3:$CR$3,0))</f>
        <v>0</v>
      </c>
      <c r="Z107" s="20">
        <f>INDEX(raw_data!$A$3:$CR$332,MATCH(data!$B107,raw_data!$F$3:$F$332,0), MATCH(data!Z$3,raw_data!$A$3:$CR$3,0))</f>
        <v>0</v>
      </c>
      <c r="AA107" s="20">
        <f>INDEX(raw_data!$A$3:$CR$332,MATCH(data!$B107,raw_data!$F$3:$F$332,0), MATCH(data!AA$3,raw_data!$A$3:$CR$3,0))</f>
        <v>0</v>
      </c>
      <c r="AB107" s="20">
        <f>INDEX(raw_data!$A$3:$CR$332,MATCH(data!$B107,raw_data!$F$3:$F$332,0), MATCH(data!AB$3,raw_data!$A$3:$CR$3,0))</f>
        <v>0</v>
      </c>
      <c r="AC107" s="20">
        <f>INDEX(raw_data!$A$3:$CR$332,MATCH(data!$B107,raw_data!$F$3:$F$332,0), MATCH(data!AC$3,raw_data!$A$3:$CR$3,0))</f>
        <v>0</v>
      </c>
      <c r="AD107" s="20">
        <f>INDEX(raw_data!$A$3:$CR$332,MATCH(data!$B107,raw_data!$F$3:$F$332,0), MATCH(data!AD$3,raw_data!$A$3:$CR$3,0))</f>
        <v>0</v>
      </c>
      <c r="AE107" s="20">
        <f>INDEX(raw_data!$A$3:$CR$332,MATCH(data!$B107,raw_data!$F$3:$F$332,0), MATCH(data!AE$3,raw_data!$A$3:$CR$3,0))</f>
        <v>0</v>
      </c>
      <c r="AF107" s="20">
        <f>INDEX(raw_data!$A$3:$CR$332,MATCH(data!$B107,raw_data!$F$3:$F$332,0), MATCH(data!AF$3,raw_data!$A$3:$CR$3,0))</f>
        <v>0</v>
      </c>
      <c r="AG107" s="20" t="str">
        <f>INDEX(raw_data!$A$3:$CR$332,MATCH(data!$B107,raw_data!$F$3:$F$332,0), MATCH(data!AG$3,raw_data!$A$3:$CR$3,0))</f>
        <v>Edejer et al. (2005)</v>
      </c>
      <c r="AH107" s="20" t="str">
        <f>INDEX(raw_data!$A$3:$CR$332,MATCH(data!$B107,raw_data!$F$3:$F$332,0), MATCH(data!AH$3,raw_data!$A$3:$CR$3,0))</f>
        <v>Case management of childhoof pneumonia (CM) (95%)</v>
      </c>
      <c r="AI107" s="61">
        <f t="shared" si="6"/>
        <v>47.631322017562461</v>
      </c>
    </row>
    <row r="108" spans="1:38" hidden="1">
      <c r="A108" s="20" t="str">
        <f>INDEX(raw_data!$A$3:$CR$332,MATCH(data!$B108,raw_data!$F$3:$F$332,0), MATCH(data!A$3,raw_data!$A$3:$CR$3,0))</f>
        <v>IMCI</v>
      </c>
      <c r="B108" s="22" t="s">
        <v>1055</v>
      </c>
      <c r="C108" s="20" t="str">
        <f>INDEX(raw_data!$A$3:$CR$332,MATCH(data!$B108,raw_data!$F$3:$F$332,0), MATCH(data!C$3,raw_data!$A$3:$CR$3,0))</f>
        <v>ORS and Zinc for diarrhea</v>
      </c>
      <c r="D108" s="20" t="str">
        <f>INDEX(raw_data!$A$3:$CR$332,MATCH(data!$B108,raw_data!$F$3:$F$332,0), MATCH(data!D$3,raw_data!$A$3:$CR$3,0))</f>
        <v>1 year</v>
      </c>
      <c r="E108" s="61">
        <f>INDEX(raw_data!$A$3:$CR$332,MATCH(data!$B108,raw_data!$F$3:$F$332,0), MATCH(data!E$3,raw_data!$A$3:$CR$3,0))</f>
        <v>0.03</v>
      </c>
      <c r="F108" s="61">
        <f>INDEX(raw_data!$A$3:$CR$332,MATCH(data!$B108,raw_data!$F$3:$F$332,0), MATCH(data!F$3,raw_data!$A$3:$CR$3,0))</f>
        <v>3.4511600000000002</v>
      </c>
      <c r="G108" s="61">
        <f t="shared" si="5"/>
        <v>7.5898701298701271E-3</v>
      </c>
      <c r="H108" s="87">
        <f>INDEX(raw_data!$A$3:$CR$332,MATCH(data!$B108,raw_data!$F$3:$F$332,0), MATCH(data!H$3,raw_data!$A$3:$CR$3,0))</f>
        <v>70</v>
      </c>
      <c r="I108" s="87">
        <f>INDEX(raw_data!$A$3:$CR$332,MATCH(data!$B108,raw_data!$F$3:$F$332,0), MATCH(data!I$3,raw_data!$A$3:$CR$3,0))</f>
        <v>12790926.779661018</v>
      </c>
      <c r="J108" s="87">
        <f>INDEX(raw_data!$A$3:$CR$332,MATCH(data!$B108,raw_data!$F$3:$F$332,0), MATCH(data!J$3,raw_data!$A$3:$CR$3,0))</f>
        <v>18272752.542372882</v>
      </c>
      <c r="K108" s="61">
        <f>INDEX(raw_data!$A$3:$CR$332,MATCH(data!$B108,raw_data!$F$3:$F$332,0), MATCH(data!K$3,raw_data!$A$3:$CR$3,0))</f>
        <v>1.1074509260873111</v>
      </c>
      <c r="L108" s="20">
        <f>INDEX(raw_data!$A$3:$CR$332,MATCH(data!$B108,raw_data!$F$3:$F$332,0), MATCH(data!L$3,raw_data!$A$3:$CR$3,0))</f>
        <v>5</v>
      </c>
      <c r="M108" s="20">
        <f>INDEX(raw_data!$A$3:$CR$332,MATCH(data!$B108,raw_data!$F$3:$F$332,0), MATCH(data!M$3,raw_data!$A$3:$CR$3,0))</f>
        <v>6</v>
      </c>
      <c r="N108" s="20">
        <f>INDEX(raw_data!$A$3:$CR$332,MATCH(data!$B108,raw_data!$F$3:$F$332,0), MATCH(data!N$3,raw_data!$A$3:$CR$3,0))</f>
        <v>0</v>
      </c>
      <c r="O108" s="20">
        <f>INDEX(raw_data!$A$3:$CR$332,MATCH(data!$B108,raw_data!$F$3:$F$332,0), MATCH(data!O$3,raw_data!$A$3:$CR$3,0))</f>
        <v>3.5</v>
      </c>
      <c r="P108" s="20">
        <f>INDEX(raw_data!$A$3:$CR$332,MATCH(data!$B108,raw_data!$F$3:$F$332,0), MATCH(data!P$3,raw_data!$A$3:$CR$3,0))</f>
        <v>3.5</v>
      </c>
      <c r="Q108" s="20">
        <f>INDEX(raw_data!$A$3:$CR$332,MATCH(data!$B108,raw_data!$F$3:$F$332,0), MATCH(data!Q$3,raw_data!$A$3:$CR$3,0))</f>
        <v>0</v>
      </c>
      <c r="R108" s="20">
        <f>INDEX(raw_data!$A$3:$CR$332,MATCH(data!$B108,raw_data!$F$3:$F$332,0), MATCH(data!R$3,raw_data!$A$3:$CR$3,0))</f>
        <v>0.8</v>
      </c>
      <c r="S108" s="20">
        <f>INDEX(raw_data!$A$3:$CR$332,MATCH(data!$B108,raw_data!$F$3:$F$332,0), MATCH(data!S$3,raw_data!$A$3:$CR$3,0))</f>
        <v>0.8</v>
      </c>
      <c r="T108" s="20">
        <f>INDEX(raw_data!$A$3:$CR$332,MATCH(data!$B108,raw_data!$F$3:$F$332,0), MATCH(data!T$3,raw_data!$A$3:$CR$3,0))</f>
        <v>0</v>
      </c>
      <c r="U108" s="20">
        <f>INDEX(raw_data!$A$3:$CR$332,MATCH(data!$B108,raw_data!$F$3:$F$332,0), MATCH(data!U$3,raw_data!$A$3:$CR$3,0))</f>
        <v>0</v>
      </c>
      <c r="V108" s="20">
        <f>INDEX(raw_data!$A$3:$CR$332,MATCH(data!$B108,raw_data!$F$3:$F$332,0), MATCH(data!V$3,raw_data!$A$3:$CR$3,0))</f>
        <v>0</v>
      </c>
      <c r="W108" s="20">
        <v>0</v>
      </c>
      <c r="X108" s="20">
        <f>INDEX(raw_data!$A$3:$CR$332,MATCH(data!$B108,raw_data!$F$3:$F$332,0), MATCH(data!X$3,raw_data!$A$3:$CR$3,0))</f>
        <v>0</v>
      </c>
      <c r="Y108" s="20">
        <f>INDEX(raw_data!$A$3:$CR$332,MATCH(data!$B108,raw_data!$F$3:$F$332,0), MATCH(data!Y$3,raw_data!$A$3:$CR$3,0))</f>
        <v>0</v>
      </c>
      <c r="Z108" s="20">
        <f>INDEX(raw_data!$A$3:$CR$332,MATCH(data!$B108,raw_data!$F$3:$F$332,0), MATCH(data!Z$3,raw_data!$A$3:$CR$3,0))</f>
        <v>0</v>
      </c>
      <c r="AA108" s="20">
        <f>INDEX(raw_data!$A$3:$CR$332,MATCH(data!$B108,raw_data!$F$3:$F$332,0), MATCH(data!AA$3,raw_data!$A$3:$CR$3,0))</f>
        <v>0</v>
      </c>
      <c r="AB108" s="20">
        <f>INDEX(raw_data!$A$3:$CR$332,MATCH(data!$B108,raw_data!$F$3:$F$332,0), MATCH(data!AB$3,raw_data!$A$3:$CR$3,0))</f>
        <v>0</v>
      </c>
      <c r="AC108" s="20">
        <f>INDEX(raw_data!$A$3:$CR$332,MATCH(data!$B108,raw_data!$F$3:$F$332,0), MATCH(data!AC$3,raw_data!$A$3:$CR$3,0))</f>
        <v>0</v>
      </c>
      <c r="AD108" s="20">
        <f>INDEX(raw_data!$A$3:$CR$332,MATCH(data!$B108,raw_data!$F$3:$F$332,0), MATCH(data!AD$3,raw_data!$A$3:$CR$3,0))</f>
        <v>0</v>
      </c>
      <c r="AE108" s="20">
        <f>INDEX(raw_data!$A$3:$CR$332,MATCH(data!$B108,raw_data!$F$3:$F$332,0), MATCH(data!AE$3,raw_data!$A$3:$CR$3,0))</f>
        <v>0</v>
      </c>
      <c r="AF108" s="20">
        <f>INDEX(raw_data!$A$3:$CR$332,MATCH(data!$B108,raw_data!$F$3:$F$332,0), MATCH(data!AF$3,raw_data!$A$3:$CR$3,0))</f>
        <v>0</v>
      </c>
      <c r="AG108" s="20" t="str">
        <f>INDEX(raw_data!$A$3:$CR$332,MATCH(data!$B108,raw_data!$F$3:$F$332,0), MATCH(data!AG$3,raw_data!$A$3:$CR$3,0))</f>
        <v>Robberstad (2004); Bulletin of WHO</v>
      </c>
      <c r="AH108" s="20" t="str">
        <f>INDEX(raw_data!$A$3:$CR$332,MATCH(data!$B108,raw_data!$F$3:$F$332,0), MATCH(data!AH$3,raw_data!$A$3:$CR$3,0))</f>
        <v>ORS was combined with zinc for treatment of all children with acute diarrhoea</v>
      </c>
      <c r="AI108" s="61">
        <f t="shared" si="6"/>
        <v>115.03866666666669</v>
      </c>
    </row>
    <row r="109" spans="1:38" s="67" customFormat="1" hidden="1">
      <c r="A109" s="20" t="str">
        <f>INDEX(raw_data!$A$3:$CR$332,MATCH(data!$B109,raw_data!$F$3:$F$332,0), MATCH(data!A$3,raw_data!$A$3:$CR$3,0))</f>
        <v>IMCI</v>
      </c>
      <c r="B109" s="22" t="s">
        <v>1060</v>
      </c>
      <c r="C109" s="20" t="str">
        <f>INDEX(raw_data!$A$3:$CR$332,MATCH(data!$B109,raw_data!$F$3:$F$332,0), MATCH(data!C$3,raw_data!$A$3:$CR$3,0))</f>
        <v>Antibiotics for treatment of dysentery</v>
      </c>
      <c r="D109" s="20" t="str">
        <f>INDEX(raw_data!$A$3:$CR$332,MATCH(data!$B109,raw_data!$F$3:$F$332,0), MATCH(data!D$3,raw_data!$A$3:$CR$3,0))</f>
        <v>1 year</v>
      </c>
      <c r="E109" s="61">
        <f>INDEX(raw_data!$A$3:$CR$332,MATCH(data!$B109,raw_data!$F$3:$F$332,0), MATCH(data!E$3,raw_data!$A$3:$CR$3,0))</f>
        <v>0.3</v>
      </c>
      <c r="F109" s="61">
        <f>INDEX(raw_data!$A$3:$CR$332,MATCH(data!$B109,raw_data!$F$3:$F$332,0), MATCH(data!F$3,raw_data!$A$3:$CR$3,0))</f>
        <v>74.96592839698009</v>
      </c>
      <c r="G109" s="61">
        <f t="shared" si="5"/>
        <v>-0.18679174283753308</v>
      </c>
      <c r="H109" s="87">
        <f>INDEX(raw_data!$A$3:$CR$332,MATCH(data!$B109,raw_data!$F$3:$F$332,0), MATCH(data!H$3,raw_data!$A$3:$CR$3,0))</f>
        <v>46.333329999999997</v>
      </c>
      <c r="I109" s="87">
        <f>INDEX(raw_data!$A$3:$CR$332,MATCH(data!$B109,raw_data!$F$3:$F$332,0), MATCH(data!I$3,raw_data!$A$3:$CR$3,0))</f>
        <v>419320.5220950087</v>
      </c>
      <c r="J109" s="87">
        <f>INDEX(raw_data!$A$3:$CR$332,MATCH(data!$B109,raw_data!$F$3:$F$332,0), MATCH(data!J$3,raw_data!$A$3:$CR$3,0))</f>
        <v>905008.38617688115</v>
      </c>
      <c r="K109" s="61">
        <f>INDEX(raw_data!$A$3:$CR$332,MATCH(data!$B109,raw_data!$F$3:$F$332,0), MATCH(data!K$3,raw_data!$A$3:$CR$3,0))</f>
        <v>4.9163766181313751</v>
      </c>
      <c r="L109" s="20">
        <f>INDEX(raw_data!$A$3:$CR$332,MATCH(data!$B109,raw_data!$F$3:$F$332,0), MATCH(data!L$3,raw_data!$A$3:$CR$3,0))</f>
        <v>5</v>
      </c>
      <c r="M109" s="20">
        <f>INDEX(raw_data!$A$3:$CR$332,MATCH(data!$B109,raw_data!$F$3:$F$332,0), MATCH(data!M$3,raw_data!$A$3:$CR$3,0))</f>
        <v>6</v>
      </c>
      <c r="N109" s="20">
        <f>INDEX(raw_data!$A$3:$CR$332,MATCH(data!$B109,raw_data!$F$3:$F$332,0), MATCH(data!N$3,raw_data!$A$3:$CR$3,0))</f>
        <v>0</v>
      </c>
      <c r="O109" s="20">
        <f>INDEX(raw_data!$A$3:$CR$332,MATCH(data!$B109,raw_data!$F$3:$F$332,0), MATCH(data!O$3,raw_data!$A$3:$CR$3,0))</f>
        <v>3.5</v>
      </c>
      <c r="P109" s="20">
        <f>INDEX(raw_data!$A$3:$CR$332,MATCH(data!$B109,raw_data!$F$3:$F$332,0), MATCH(data!P$3,raw_data!$A$3:$CR$3,0))</f>
        <v>3.5</v>
      </c>
      <c r="Q109" s="20">
        <f>INDEX(raw_data!$A$3:$CR$332,MATCH(data!$B109,raw_data!$F$3:$F$332,0), MATCH(data!Q$3,raw_data!$A$3:$CR$3,0))</f>
        <v>0</v>
      </c>
      <c r="R109" s="20">
        <f>INDEX(raw_data!$A$3:$CR$332,MATCH(data!$B109,raw_data!$F$3:$F$332,0), MATCH(data!R$3,raw_data!$A$3:$CR$3,0))</f>
        <v>0.8</v>
      </c>
      <c r="S109" s="20">
        <f>INDEX(raw_data!$A$3:$CR$332,MATCH(data!$B109,raw_data!$F$3:$F$332,0), MATCH(data!S$3,raw_data!$A$3:$CR$3,0))</f>
        <v>0.8</v>
      </c>
      <c r="T109" s="20">
        <f>INDEX(raw_data!$A$3:$CR$332,MATCH(data!$B109,raw_data!$F$3:$F$332,0), MATCH(data!T$3,raw_data!$A$3:$CR$3,0))</f>
        <v>0</v>
      </c>
      <c r="U109" s="20">
        <f>INDEX(raw_data!$A$3:$CR$332,MATCH(data!$B109,raw_data!$F$3:$F$332,0), MATCH(data!U$3,raw_data!$A$3:$CR$3,0))</f>
        <v>0</v>
      </c>
      <c r="V109" s="20">
        <f>INDEX(raw_data!$A$3:$CR$332,MATCH(data!$B109,raw_data!$F$3:$F$332,0), MATCH(data!V$3,raw_data!$A$3:$CR$3,0))</f>
        <v>0</v>
      </c>
      <c r="W109" s="20">
        <v>0</v>
      </c>
      <c r="X109" s="20">
        <f>INDEX(raw_data!$A$3:$CR$332,MATCH(data!$B109,raw_data!$F$3:$F$332,0), MATCH(data!X$3,raw_data!$A$3:$CR$3,0))</f>
        <v>0</v>
      </c>
      <c r="Y109" s="20">
        <f>INDEX(raw_data!$A$3:$CR$332,MATCH(data!$B109,raw_data!$F$3:$F$332,0), MATCH(data!Y$3,raw_data!$A$3:$CR$3,0))</f>
        <v>0</v>
      </c>
      <c r="Z109" s="20">
        <f>INDEX(raw_data!$A$3:$CR$332,MATCH(data!$B109,raw_data!$F$3:$F$332,0), MATCH(data!Z$3,raw_data!$A$3:$CR$3,0))</f>
        <v>0</v>
      </c>
      <c r="AA109" s="20">
        <f>INDEX(raw_data!$A$3:$CR$332,MATCH(data!$B109,raw_data!$F$3:$F$332,0), MATCH(data!AA$3,raw_data!$A$3:$CR$3,0))</f>
        <v>0</v>
      </c>
      <c r="AB109" s="20">
        <f>INDEX(raw_data!$A$3:$CR$332,MATCH(data!$B109,raw_data!$F$3:$F$332,0), MATCH(data!AB$3,raw_data!$A$3:$CR$3,0))</f>
        <v>0</v>
      </c>
      <c r="AC109" s="20">
        <f>INDEX(raw_data!$A$3:$CR$332,MATCH(data!$B109,raw_data!$F$3:$F$332,0), MATCH(data!AC$3,raw_data!$A$3:$CR$3,0))</f>
        <v>0</v>
      </c>
      <c r="AD109" s="20">
        <f>INDEX(raw_data!$A$3:$CR$332,MATCH(data!$B109,raw_data!$F$3:$F$332,0), MATCH(data!AD$3,raw_data!$A$3:$CR$3,0))</f>
        <v>0</v>
      </c>
      <c r="AE109" s="20">
        <f>INDEX(raw_data!$A$3:$CR$332,MATCH(data!$B109,raw_data!$F$3:$F$332,0), MATCH(data!AE$3,raw_data!$A$3:$CR$3,0))</f>
        <v>0</v>
      </c>
      <c r="AF109" s="20">
        <f>INDEX(raw_data!$A$3:$CR$332,MATCH(data!$B109,raw_data!$F$3:$F$332,0), MATCH(data!AF$3,raw_data!$A$3:$CR$3,0))</f>
        <v>0</v>
      </c>
      <c r="AG109" s="20" t="str">
        <f>INDEX(raw_data!$A$3:$CR$332,MATCH(data!$B109,raw_data!$F$3:$F$332,0), MATCH(data!AG$3,raw_data!$A$3:$CR$3,0))</f>
        <v>WHO-CHOICE</v>
      </c>
      <c r="AH109" s="20" t="str">
        <f>INDEX(raw_data!$A$3:$CR$332,MATCH(data!$B109,raw_data!$F$3:$F$332,0), MATCH(data!AH$3,raw_data!$A$3:$CR$3,0))</f>
        <v/>
      </c>
      <c r="AI109" s="61">
        <f t="shared" si="6"/>
        <v>249.88642798993365</v>
      </c>
    </row>
    <row r="110" spans="1:38" hidden="1">
      <c r="A110" s="20" t="str">
        <f>INDEX(raw_data!$A$3:$CR$332,MATCH(data!$B110,raw_data!$F$3:$F$332,0), MATCH(data!A$3,raw_data!$A$3:$CR$3,0))</f>
        <v>IMCI</v>
      </c>
      <c r="B110" s="22" t="s">
        <v>1062</v>
      </c>
      <c r="C110" s="20" t="str">
        <f>INDEX(raw_data!$A$3:$CR$332,MATCH(data!$B110,raw_data!$F$3:$F$332,0), MATCH(data!C$3,raw_data!$A$3:$CR$3,0))</f>
        <v>Treatment of severe diarrhea</v>
      </c>
      <c r="D110" s="20" t="str">
        <f>INDEX(raw_data!$A$3:$CR$332,MATCH(data!$B110,raw_data!$F$3:$F$332,0), MATCH(data!D$3,raw_data!$A$3:$CR$3,0))</f>
        <v>5 Years</v>
      </c>
      <c r="E110" s="61">
        <f>INDEX(raw_data!$A$3:$CR$332,MATCH(data!$B110,raw_data!$F$3:$F$332,0), MATCH(data!E$3,raw_data!$A$3:$CR$3,0))</f>
        <v>0.59</v>
      </c>
      <c r="F110" s="61">
        <f>INDEX(raw_data!$A$3:$CR$332,MATCH(data!$B110,raw_data!$F$3:$F$332,0), MATCH(data!F$3,raw_data!$A$3:$CR$3,0))</f>
        <v>58.930600000000005</v>
      </c>
      <c r="G110" s="61">
        <f t="shared" si="5"/>
        <v>0.20733376623376615</v>
      </c>
      <c r="H110" s="87">
        <f>INDEX(raw_data!$A$3:$CR$332,MATCH(data!$B110,raw_data!$F$3:$F$332,0), MATCH(data!H$3,raw_data!$A$3:$CR$3,0))</f>
        <v>100</v>
      </c>
      <c r="I110" s="87">
        <f>INDEX(raw_data!$A$3:$CR$332,MATCH(data!$B110,raw_data!$F$3:$F$332,0), MATCH(data!I$3,raw_data!$A$3:$CR$3,0))</f>
        <v>199339.11864406781</v>
      </c>
      <c r="J110" s="87">
        <f>INDEX(raw_data!$A$3:$CR$332,MATCH(data!$B110,raw_data!$F$3:$F$332,0), MATCH(data!J$3,raw_data!$A$3:$CR$3,0))</f>
        <v>199339.11864406781</v>
      </c>
      <c r="K110" s="61">
        <f>INDEX(raw_data!$A$3:$CR$332,MATCH(data!$B110,raw_data!$F$3:$F$332,0), MATCH(data!K$3,raw_data!$A$3:$CR$3,0))</f>
        <v>2.0872188549000406</v>
      </c>
      <c r="L110" s="20">
        <f>INDEX(raw_data!$A$3:$CR$332,MATCH(data!$B110,raw_data!$F$3:$F$332,0), MATCH(data!L$3,raw_data!$A$3:$CR$3,0))</f>
        <v>5</v>
      </c>
      <c r="M110" s="20">
        <f>INDEX(raw_data!$A$3:$CR$332,MATCH(data!$B110,raw_data!$F$3:$F$332,0), MATCH(data!M$3,raw_data!$A$3:$CR$3,0))</f>
        <v>6</v>
      </c>
      <c r="N110" s="20">
        <f>INDEX(raw_data!$A$3:$CR$332,MATCH(data!$B110,raw_data!$F$3:$F$332,0), MATCH(data!N$3,raw_data!$A$3:$CR$3,0))</f>
        <v>0</v>
      </c>
      <c r="O110" s="20">
        <f>INDEX(raw_data!$A$3:$CR$332,MATCH(data!$B110,raw_data!$F$3:$F$332,0), MATCH(data!O$3,raw_data!$A$3:$CR$3,0))</f>
        <v>3.5</v>
      </c>
      <c r="P110" s="20">
        <f>INDEX(raw_data!$A$3:$CR$332,MATCH(data!$B110,raw_data!$F$3:$F$332,0), MATCH(data!P$3,raw_data!$A$3:$CR$3,0))</f>
        <v>3.5</v>
      </c>
      <c r="Q110" s="20">
        <f>INDEX(raw_data!$A$3:$CR$332,MATCH(data!$B110,raw_data!$F$3:$F$332,0), MATCH(data!Q$3,raw_data!$A$3:$CR$3,0))</f>
        <v>0</v>
      </c>
      <c r="R110" s="20">
        <f>INDEX(raw_data!$A$3:$CR$332,MATCH(data!$B110,raw_data!$F$3:$F$332,0), MATCH(data!R$3,raw_data!$A$3:$CR$3,0))</f>
        <v>0.8</v>
      </c>
      <c r="S110" s="20">
        <f>INDEX(raw_data!$A$3:$CR$332,MATCH(data!$B110,raw_data!$F$3:$F$332,0), MATCH(data!S$3,raw_data!$A$3:$CR$3,0))</f>
        <v>0.8</v>
      </c>
      <c r="T110" s="20">
        <f>INDEX(raw_data!$A$3:$CR$332,MATCH(data!$B110,raw_data!$F$3:$F$332,0), MATCH(data!T$3,raw_data!$A$3:$CR$3,0))</f>
        <v>0</v>
      </c>
      <c r="U110" s="20">
        <f>INDEX(raw_data!$A$3:$CR$332,MATCH(data!$B110,raw_data!$F$3:$F$332,0), MATCH(data!U$3,raw_data!$A$3:$CR$3,0))</f>
        <v>0</v>
      </c>
      <c r="V110" s="20">
        <f>INDEX(raw_data!$A$3:$CR$332,MATCH(data!$B110,raw_data!$F$3:$F$332,0), MATCH(data!V$3,raw_data!$A$3:$CR$3,0))</f>
        <v>0</v>
      </c>
      <c r="W110" s="20">
        <v>0</v>
      </c>
      <c r="X110" s="20">
        <f>INDEX(raw_data!$A$3:$CR$332,MATCH(data!$B110,raw_data!$F$3:$F$332,0), MATCH(data!X$3,raw_data!$A$3:$CR$3,0))</f>
        <v>0</v>
      </c>
      <c r="Y110" s="20">
        <f>INDEX(raw_data!$A$3:$CR$332,MATCH(data!$B110,raw_data!$F$3:$F$332,0), MATCH(data!Y$3,raw_data!$A$3:$CR$3,0))</f>
        <v>0</v>
      </c>
      <c r="Z110" s="20">
        <f>INDEX(raw_data!$A$3:$CR$332,MATCH(data!$B110,raw_data!$F$3:$F$332,0), MATCH(data!Z$3,raw_data!$A$3:$CR$3,0))</f>
        <v>0</v>
      </c>
      <c r="AA110" s="20">
        <f>INDEX(raw_data!$A$3:$CR$332,MATCH(data!$B110,raw_data!$F$3:$F$332,0), MATCH(data!AA$3,raw_data!$A$3:$CR$3,0))</f>
        <v>0</v>
      </c>
      <c r="AB110" s="20">
        <f>INDEX(raw_data!$A$3:$CR$332,MATCH(data!$B110,raw_data!$F$3:$F$332,0), MATCH(data!AB$3,raw_data!$A$3:$CR$3,0))</f>
        <v>0</v>
      </c>
      <c r="AC110" s="20">
        <f>INDEX(raw_data!$A$3:$CR$332,MATCH(data!$B110,raw_data!$F$3:$F$332,0), MATCH(data!AC$3,raw_data!$A$3:$CR$3,0))</f>
        <v>0</v>
      </c>
      <c r="AD110" s="20">
        <f>INDEX(raw_data!$A$3:$CR$332,MATCH(data!$B110,raw_data!$F$3:$F$332,0), MATCH(data!AD$3,raw_data!$A$3:$CR$3,0))</f>
        <v>0</v>
      </c>
      <c r="AE110" s="20">
        <f>INDEX(raw_data!$A$3:$CR$332,MATCH(data!$B110,raw_data!$F$3:$F$332,0), MATCH(data!AE$3,raw_data!$A$3:$CR$3,0))</f>
        <v>0</v>
      </c>
      <c r="AF110" s="20">
        <f>INDEX(raw_data!$A$3:$CR$332,MATCH(data!$B110,raw_data!$F$3:$F$332,0), MATCH(data!AF$3,raw_data!$A$3:$CR$3,0))</f>
        <v>0</v>
      </c>
      <c r="AG110" s="20" t="str">
        <f>INDEX(raw_data!$A$3:$CR$332,MATCH(data!$B110,raw_data!$F$3:$F$332,0), MATCH(data!AG$3,raw_data!$A$3:$CR$3,0))</f>
        <v>Ruhago (2015); Cost Eff Resour Alloc</v>
      </c>
      <c r="AH110" s="20" t="str">
        <f>INDEX(raw_data!$A$3:$CR$332,MATCH(data!$B110,raw_data!$F$3:$F$332,0), MATCH(data!AH$3,raw_data!$A$3:$CR$3,0))</f>
        <v>Current treatment of diarrhea (using oral rehydration salt (ORS) and intravenous (IV) fluid)</v>
      </c>
      <c r="AI110" s="61">
        <f t="shared" si="6"/>
        <v>99.882372881355948</v>
      </c>
    </row>
    <row r="111" spans="1:38" s="67" customFormat="1" hidden="1">
      <c r="A111" s="20" t="str">
        <f>INDEX(raw_data!$A$3:$CR$332,MATCH(data!$B111,raw_data!$F$3:$F$332,0), MATCH(data!A$3,raw_data!$A$3:$CR$3,0))</f>
        <v>RMNCH</v>
      </c>
      <c r="B111" s="22" t="s">
        <v>1157</v>
      </c>
      <c r="C111" s="20" t="str">
        <f>INDEX(raw_data!$A$3:$CR$332,MATCH(data!$B111,raw_data!$F$3:$F$332,0), MATCH(data!C$3,raw_data!$A$3:$CR$3,0))</f>
        <v>Pill</v>
      </c>
      <c r="D111" s="20" t="str">
        <f>INDEX(raw_data!$A$3:$CR$332,MATCH(data!$B111,raw_data!$F$3:$F$332,0), MATCH(data!D$3,raw_data!$A$3:$CR$3,0))</f>
        <v>1 year</v>
      </c>
      <c r="E111" s="61">
        <f>INDEX(raw_data!$A$3:$CR$332,MATCH(data!$B111,raw_data!$F$3:$F$332,0), MATCH(data!E$3,raw_data!$A$3:$CR$3,0))</f>
        <v>0.37</v>
      </c>
      <c r="F111" s="61">
        <f>INDEX(raw_data!$A$3:$CR$332,MATCH(data!$B111,raw_data!$F$3:$F$332,0), MATCH(data!F$3,raw_data!$A$3:$CR$3,0))</f>
        <v>-57.170159999999996</v>
      </c>
      <c r="G111" s="61">
        <f t="shared" si="5"/>
        <v>0.74123480519480522</v>
      </c>
      <c r="H111" s="87">
        <f>INDEX(raw_data!$A$3:$CR$332,MATCH(data!$B111,raw_data!$F$3:$F$332,0), MATCH(data!H$3,raw_data!$A$3:$CR$3,0))</f>
        <v>72.900000000000006</v>
      </c>
      <c r="I111" s="87">
        <f>INDEX(raw_data!$A$3:$CR$332,MATCH(data!$B111,raw_data!$F$3:$F$332,0), MATCH(data!I$3,raw_data!$A$3:$CR$3,0))</f>
        <v>1796141.4470999998</v>
      </c>
      <c r="J111" s="87">
        <f>INDEX(raw_data!$A$3:$CR$332,MATCH(data!$B111,raw_data!$F$3:$F$332,0), MATCH(data!J$3,raw_data!$A$3:$CR$3,0))</f>
        <v>2463842.8629629626</v>
      </c>
      <c r="K111" s="61">
        <f>INDEX(raw_data!$A$3:$CR$332,MATCH(data!$B111,raw_data!$F$3:$F$332,0), MATCH(data!K$3,raw_data!$A$3:$CR$3,0))</f>
        <v>6.05</v>
      </c>
      <c r="L111" s="20">
        <f>INDEX(raw_data!$A$3:$CR$332,MATCH(data!$B111,raw_data!$F$3:$F$332,0), MATCH(data!L$3,raw_data!$A$3:$CR$3,0))</f>
        <v>0</v>
      </c>
      <c r="M111" s="20">
        <f>INDEX(raw_data!$A$3:$CR$332,MATCH(data!$B111,raw_data!$F$3:$F$332,0), MATCH(data!M$3,raw_data!$A$3:$CR$3,0))</f>
        <v>0</v>
      </c>
      <c r="N111" s="20">
        <f>INDEX(raw_data!$A$3:$CR$332,MATCH(data!$B111,raw_data!$F$3:$F$332,0), MATCH(data!N$3,raw_data!$A$3:$CR$3,0))</f>
        <v>0</v>
      </c>
      <c r="O111" s="20">
        <f>INDEX(raw_data!$A$3:$CR$332,MATCH(data!$B111,raw_data!$F$3:$F$332,0), MATCH(data!O$3,raw_data!$A$3:$CR$3,0))</f>
        <v>0</v>
      </c>
      <c r="P111" s="20">
        <f>INDEX(raw_data!$A$3:$CR$332,MATCH(data!$B111,raw_data!$F$3:$F$332,0), MATCH(data!P$3,raw_data!$A$3:$CR$3,0))</f>
        <v>1</v>
      </c>
      <c r="Q111" s="20">
        <f>INDEX(raw_data!$A$3:$CR$332,MATCH(data!$B111,raw_data!$F$3:$F$332,0), MATCH(data!Q$3,raw_data!$A$3:$CR$3,0))</f>
        <v>0</v>
      </c>
      <c r="R111" s="20">
        <f>INDEX(raw_data!$A$3:$CR$332,MATCH(data!$B111,raw_data!$F$3:$F$332,0), MATCH(data!R$3,raw_data!$A$3:$CR$3,0))</f>
        <v>0</v>
      </c>
      <c r="S111" s="20">
        <f>INDEX(raw_data!$A$3:$CR$332,MATCH(data!$B111,raw_data!$F$3:$F$332,0), MATCH(data!S$3,raw_data!$A$3:$CR$3,0))</f>
        <v>1</v>
      </c>
      <c r="T111" s="20">
        <f>INDEX(raw_data!$A$3:$CR$332,MATCH(data!$B111,raw_data!$F$3:$F$332,0), MATCH(data!T$3,raw_data!$A$3:$CR$3,0))</f>
        <v>0</v>
      </c>
      <c r="U111" s="20">
        <f>INDEX(raw_data!$A$3:$CR$332,MATCH(data!$B111,raw_data!$F$3:$F$332,0), MATCH(data!U$3,raw_data!$A$3:$CR$3,0))</f>
        <v>0</v>
      </c>
      <c r="V111" s="20">
        <f>INDEX(raw_data!$A$3:$CR$332,MATCH(data!$B111,raw_data!$F$3:$F$332,0), MATCH(data!V$3,raw_data!$A$3:$CR$3,0))</f>
        <v>0</v>
      </c>
      <c r="W111" s="20">
        <v>0</v>
      </c>
      <c r="X111" s="20">
        <f>INDEX(raw_data!$A$3:$CR$332,MATCH(data!$B111,raw_data!$F$3:$F$332,0), MATCH(data!X$3,raw_data!$A$3:$CR$3,0))</f>
        <v>0</v>
      </c>
      <c r="Y111" s="20">
        <f>INDEX(raw_data!$A$3:$CR$332,MATCH(data!$B111,raw_data!$F$3:$F$332,0), MATCH(data!Y$3,raw_data!$A$3:$CR$3,0))</f>
        <v>0</v>
      </c>
      <c r="Z111" s="20">
        <f>INDEX(raw_data!$A$3:$CR$332,MATCH(data!$B111,raw_data!$F$3:$F$332,0), MATCH(data!Z$3,raw_data!$A$3:$CR$3,0))</f>
        <v>0</v>
      </c>
      <c r="AA111" s="20">
        <f>INDEX(raw_data!$A$3:$CR$332,MATCH(data!$B111,raw_data!$F$3:$F$332,0), MATCH(data!AA$3,raw_data!$A$3:$CR$3,0))</f>
        <v>0</v>
      </c>
      <c r="AB111" s="20">
        <f>INDEX(raw_data!$A$3:$CR$332,MATCH(data!$B111,raw_data!$F$3:$F$332,0), MATCH(data!AB$3,raw_data!$A$3:$CR$3,0))</f>
        <v>0</v>
      </c>
      <c r="AC111" s="20">
        <f>INDEX(raw_data!$A$3:$CR$332,MATCH(data!$B111,raw_data!$F$3:$F$332,0), MATCH(data!AC$3,raw_data!$A$3:$CR$3,0))</f>
        <v>0</v>
      </c>
      <c r="AD111" s="20">
        <f>INDEX(raw_data!$A$3:$CR$332,MATCH(data!$B111,raw_data!$F$3:$F$332,0), MATCH(data!AD$3,raw_data!$A$3:$CR$3,0))</f>
        <v>0</v>
      </c>
      <c r="AE111" s="20">
        <f>INDEX(raw_data!$A$3:$CR$332,MATCH(data!$B111,raw_data!$F$3:$F$332,0), MATCH(data!AE$3,raw_data!$A$3:$CR$3,0))</f>
        <v>0</v>
      </c>
      <c r="AF111" s="20">
        <f>INDEX(raw_data!$A$3:$CR$332,MATCH(data!$B111,raw_data!$F$3:$F$332,0), MATCH(data!AF$3,raw_data!$A$3:$CR$3,0))</f>
        <v>0</v>
      </c>
      <c r="AG111" s="20" t="str">
        <f>INDEX(raw_data!$A$3:$CR$332,MATCH(data!$B111,raw_data!$F$3:$F$332,0), MATCH(data!AG$3,raw_data!$A$3:$CR$3,0))</f>
        <v>Babigumira (2012); PLoS One</v>
      </c>
      <c r="AH111" s="20" t="str">
        <f>INDEX(raw_data!$A$3:$CR$332,MATCH(data!$B111,raw_data!$F$3:$F$332,0), MATCH(data!AH$3,raw_data!$A$3:$CR$3,0))</f>
        <v>Universal access to modern contraceptives</v>
      </c>
      <c r="AI111" s="61">
        <f t="shared" si="6"/>
        <v>-154.51394594594595</v>
      </c>
    </row>
    <row r="112" spans="1:38" s="67" customFormat="1" hidden="1">
      <c r="A112" s="20" t="str">
        <f>INDEX(raw_data!$A$3:$CR$332,MATCH(data!$B112,raw_data!$F$3:$F$332,0), MATCH(data!A$3,raw_data!$A$3:$CR$3,0))</f>
        <v>RMNCH</v>
      </c>
      <c r="B112" s="22" t="s">
        <v>1165</v>
      </c>
      <c r="C112" s="20" t="str">
        <f>INDEX(raw_data!$A$3:$CR$332,MATCH(data!$B112,raw_data!$F$3:$F$332,0), MATCH(data!C$3,raw_data!$A$3:$CR$3,0))</f>
        <v>Condoms</v>
      </c>
      <c r="D112" s="20" t="str">
        <f>INDEX(raw_data!$A$3:$CR$332,MATCH(data!$B112,raw_data!$F$3:$F$332,0), MATCH(data!D$3,raw_data!$A$3:$CR$3,0))</f>
        <v>1 year</v>
      </c>
      <c r="E112" s="61">
        <f>INDEX(raw_data!$A$3:$CR$332,MATCH(data!$B112,raw_data!$F$3:$F$332,0), MATCH(data!E$3,raw_data!$A$3:$CR$3,0))</f>
        <v>2.280089931692578E-3</v>
      </c>
      <c r="F112" s="61">
        <f>INDEX(raw_data!$A$3:$CR$332,MATCH(data!$B112,raw_data!$F$3:$F$332,0), MATCH(data!F$3,raw_data!$A$3:$CR$3,0))</f>
        <v>0.41298912918336167</v>
      </c>
      <c r="G112" s="61">
        <f t="shared" si="5"/>
        <v>-4.016576604071731E-4</v>
      </c>
      <c r="H112" s="87">
        <f>INDEX(raw_data!$A$3:$CR$332,MATCH(data!$B112,raw_data!$F$3:$F$332,0), MATCH(data!H$3,raw_data!$A$3:$CR$3,0))</f>
        <v>75</v>
      </c>
      <c r="I112" s="87">
        <f>INDEX(raw_data!$A$3:$CR$332,MATCH(data!$B112,raw_data!$F$3:$F$332,0), MATCH(data!I$3,raw_data!$A$3:$CR$3,0))</f>
        <v>6950405.4263097392</v>
      </c>
      <c r="J112" s="87">
        <f>INDEX(raw_data!$A$3:$CR$332,MATCH(data!$B112,raw_data!$F$3:$F$332,0), MATCH(data!J$3,raw_data!$A$3:$CR$3,0))</f>
        <v>9267207.2350796517</v>
      </c>
      <c r="K112" s="61">
        <f>INDEX(raw_data!$A$3:$CR$332,MATCH(data!$B112,raw_data!$F$3:$F$332,0), MATCH(data!K$3,raw_data!$A$3:$CR$3,0))</f>
        <v>3.1413939082449684</v>
      </c>
      <c r="L112" s="20">
        <f>INDEX(raw_data!$A$3:$CR$332,MATCH(data!$B112,raw_data!$F$3:$F$332,0), MATCH(data!L$3,raw_data!$A$3:$CR$3,0))</f>
        <v>0</v>
      </c>
      <c r="M112" s="20">
        <f>INDEX(raw_data!$A$3:$CR$332,MATCH(data!$B112,raw_data!$F$3:$F$332,0), MATCH(data!M$3,raw_data!$A$3:$CR$3,0))</f>
        <v>0</v>
      </c>
      <c r="N112" s="20">
        <f>INDEX(raw_data!$A$3:$CR$332,MATCH(data!$B112,raw_data!$F$3:$F$332,0), MATCH(data!N$3,raw_data!$A$3:$CR$3,0))</f>
        <v>0</v>
      </c>
      <c r="O112" s="20">
        <f>INDEX(raw_data!$A$3:$CR$332,MATCH(data!$B112,raw_data!$F$3:$F$332,0), MATCH(data!O$3,raw_data!$A$3:$CR$3,0))</f>
        <v>0</v>
      </c>
      <c r="P112" s="20">
        <f>INDEX(raw_data!$A$3:$CR$332,MATCH(data!$B112,raw_data!$F$3:$F$332,0), MATCH(data!P$3,raw_data!$A$3:$CR$3,0))</f>
        <v>1</v>
      </c>
      <c r="Q112" s="20">
        <f>INDEX(raw_data!$A$3:$CR$332,MATCH(data!$B112,raw_data!$F$3:$F$332,0), MATCH(data!Q$3,raw_data!$A$3:$CR$3,0))</f>
        <v>0</v>
      </c>
      <c r="R112" s="20">
        <f>INDEX(raw_data!$A$3:$CR$332,MATCH(data!$B112,raw_data!$F$3:$F$332,0), MATCH(data!R$3,raw_data!$A$3:$CR$3,0))</f>
        <v>0</v>
      </c>
      <c r="S112" s="20">
        <f>INDEX(raw_data!$A$3:$CR$332,MATCH(data!$B112,raw_data!$F$3:$F$332,0), MATCH(data!S$3,raw_data!$A$3:$CR$3,0))</f>
        <v>1</v>
      </c>
      <c r="T112" s="20">
        <f>INDEX(raw_data!$A$3:$CR$332,MATCH(data!$B112,raw_data!$F$3:$F$332,0), MATCH(data!T$3,raw_data!$A$3:$CR$3,0))</f>
        <v>0</v>
      </c>
      <c r="U112" s="20">
        <f>INDEX(raw_data!$A$3:$CR$332,MATCH(data!$B112,raw_data!$F$3:$F$332,0), MATCH(data!U$3,raw_data!$A$3:$CR$3,0))</f>
        <v>0</v>
      </c>
      <c r="V112" s="20">
        <f>INDEX(raw_data!$A$3:$CR$332,MATCH(data!$B112,raw_data!$F$3:$F$332,0), MATCH(data!V$3,raw_data!$A$3:$CR$3,0))</f>
        <v>0</v>
      </c>
      <c r="W112" s="20">
        <v>0</v>
      </c>
      <c r="X112" s="20">
        <f>INDEX(raw_data!$A$3:$CR$332,MATCH(data!$B112,raw_data!$F$3:$F$332,0), MATCH(data!X$3,raw_data!$A$3:$CR$3,0))</f>
        <v>0</v>
      </c>
      <c r="Y112" s="20">
        <f>INDEX(raw_data!$A$3:$CR$332,MATCH(data!$B112,raw_data!$F$3:$F$332,0), MATCH(data!Y$3,raw_data!$A$3:$CR$3,0))</f>
        <v>0</v>
      </c>
      <c r="Z112" s="20">
        <f>INDEX(raw_data!$A$3:$CR$332,MATCH(data!$B112,raw_data!$F$3:$F$332,0), MATCH(data!Z$3,raw_data!$A$3:$CR$3,0))</f>
        <v>0</v>
      </c>
      <c r="AA112" s="20">
        <f>INDEX(raw_data!$A$3:$CR$332,MATCH(data!$B112,raw_data!$F$3:$F$332,0), MATCH(data!AA$3,raw_data!$A$3:$CR$3,0))</f>
        <v>0</v>
      </c>
      <c r="AB112" s="20">
        <f>INDEX(raw_data!$A$3:$CR$332,MATCH(data!$B112,raw_data!$F$3:$F$332,0), MATCH(data!AB$3,raw_data!$A$3:$CR$3,0))</f>
        <v>0</v>
      </c>
      <c r="AC112" s="20">
        <f>INDEX(raw_data!$A$3:$CR$332,MATCH(data!$B112,raw_data!$F$3:$F$332,0), MATCH(data!AC$3,raw_data!$A$3:$CR$3,0))</f>
        <v>0</v>
      </c>
      <c r="AD112" s="20">
        <f>INDEX(raw_data!$A$3:$CR$332,MATCH(data!$B112,raw_data!$F$3:$F$332,0), MATCH(data!AD$3,raw_data!$A$3:$CR$3,0))</f>
        <v>0</v>
      </c>
      <c r="AE112" s="20">
        <f>INDEX(raw_data!$A$3:$CR$332,MATCH(data!$B112,raw_data!$F$3:$F$332,0), MATCH(data!AE$3,raw_data!$A$3:$CR$3,0))</f>
        <v>0</v>
      </c>
      <c r="AF112" s="20">
        <f>INDEX(raw_data!$A$3:$CR$332,MATCH(data!$B112,raw_data!$F$3:$F$332,0), MATCH(data!AF$3,raw_data!$A$3:$CR$3,0))</f>
        <v>0</v>
      </c>
      <c r="AG112" s="20" t="str">
        <f>INDEX(raw_data!$A$3:$CR$332,MATCH(data!$B112,raw_data!$F$3:$F$332,0), MATCH(data!AG$3,raw_data!$A$3:$CR$3,0))</f>
        <v>Stover (2017); PLoS One</v>
      </c>
      <c r="AH112" s="20" t="str">
        <f>INDEX(raw_data!$A$3:$CR$332,MATCH(data!$B112,raw_data!$F$3:$F$332,0), MATCH(data!AH$3,raw_data!$A$3:$CR$3,0))</f>
        <v>Current trend in condom use (for family planning, HIV and STI prevention) continues through to 2030</v>
      </c>
      <c r="AI112" s="61">
        <f t="shared" si="6"/>
        <v>181.12843859487054</v>
      </c>
    </row>
    <row r="113" spans="1:35" s="67" customFormat="1" hidden="1">
      <c r="A113" s="20" t="str">
        <f>INDEX(raw_data!$A$3:$CR$332,MATCH(data!$B113,raw_data!$F$3:$F$332,0), MATCH(data!A$3,raw_data!$A$3:$CR$3,0))</f>
        <v>RMNCH</v>
      </c>
      <c r="B113" s="22" t="s">
        <v>1179</v>
      </c>
      <c r="C113" s="20" t="str">
        <f>INDEX(raw_data!$A$3:$CR$332,MATCH(data!$B113,raw_data!$F$3:$F$332,0), MATCH(data!C$3,raw_data!$A$3:$CR$3,0))</f>
        <v>Fistula</v>
      </c>
      <c r="D113" s="20" t="str">
        <f>INDEX(raw_data!$A$3:$CR$332,MATCH(data!$B113,raw_data!$F$3:$F$332,0), MATCH(data!D$3,raw_data!$A$3:$CR$3,0))</f>
        <v>1 year</v>
      </c>
      <c r="E113" s="61">
        <f>INDEX(raw_data!$A$3:$CR$332,MATCH(data!$B113,raw_data!$F$3:$F$332,0), MATCH(data!E$3,raw_data!$A$3:$CR$3,0))</f>
        <v>7.0200000000000005</v>
      </c>
      <c r="F113" s="61">
        <f>INDEX(raw_data!$A$3:$CR$332,MATCH(data!$B113,raw_data!$F$3:$F$332,0), MATCH(data!F$3,raw_data!$A$3:$CR$3,0))</f>
        <v>402.61259999999999</v>
      </c>
      <c r="G113" s="61">
        <f t="shared" si="5"/>
        <v>4.4056324675324685</v>
      </c>
      <c r="H113" s="87">
        <f>INDEX(raw_data!$A$3:$CR$332,MATCH(data!$B113,raw_data!$F$3:$F$332,0), MATCH(data!H$3,raw_data!$A$3:$CR$3,0))</f>
        <v>25.8</v>
      </c>
      <c r="I113" s="87">
        <f>INDEX(raw_data!$A$3:$CR$332,MATCH(data!$B113,raw_data!$F$3:$F$332,0), MATCH(data!I$3,raw_data!$A$3:$CR$3,0))</f>
        <v>2637.8436000000006</v>
      </c>
      <c r="J113" s="87">
        <f>INDEX(raw_data!$A$3:$CR$332,MATCH(data!$B113,raw_data!$F$3:$F$332,0), MATCH(data!J$3,raw_data!$A$3:$CR$3,0))</f>
        <v>10224.200000000001</v>
      </c>
      <c r="K113" s="61">
        <f>INDEX(raw_data!$A$3:$CR$332,MATCH(data!$B113,raw_data!$F$3:$F$332,0), MATCH(data!K$3,raw_data!$A$3:$CR$3,0))</f>
        <v>48.704999999999998</v>
      </c>
      <c r="L113" s="20">
        <f>INDEX(raw_data!$A$3:$CR$332,MATCH(data!$B113,raw_data!$F$3:$F$332,0), MATCH(data!L$3,raw_data!$A$3:$CR$3,0))</f>
        <v>3.6</v>
      </c>
      <c r="M113" s="20">
        <f>INDEX(raw_data!$A$3:$CR$332,MATCH(data!$B113,raw_data!$F$3:$F$332,0), MATCH(data!M$3,raw_data!$A$3:$CR$3,0))</f>
        <v>0</v>
      </c>
      <c r="N113" s="20">
        <f>INDEX(raw_data!$A$3:$CR$332,MATCH(data!$B113,raw_data!$F$3:$F$332,0), MATCH(data!N$3,raw_data!$A$3:$CR$3,0))</f>
        <v>0</v>
      </c>
      <c r="O113" s="20">
        <f>INDEX(raw_data!$A$3:$CR$332,MATCH(data!$B113,raw_data!$F$3:$F$332,0), MATCH(data!O$3,raw_data!$A$3:$CR$3,0))</f>
        <v>10.8</v>
      </c>
      <c r="P113" s="20">
        <f>INDEX(raw_data!$A$3:$CR$332,MATCH(data!$B113,raw_data!$F$3:$F$332,0), MATCH(data!P$3,raw_data!$A$3:$CR$3,0))</f>
        <v>1.8</v>
      </c>
      <c r="Q113" s="20">
        <f>INDEX(raw_data!$A$3:$CR$332,MATCH(data!$B113,raw_data!$F$3:$F$332,0), MATCH(data!Q$3,raw_data!$A$3:$CR$3,0))</f>
        <v>0</v>
      </c>
      <c r="R113" s="20">
        <f>INDEX(raw_data!$A$3:$CR$332,MATCH(data!$B113,raw_data!$F$3:$F$332,0), MATCH(data!R$3,raw_data!$A$3:$CR$3,0))</f>
        <v>0</v>
      </c>
      <c r="S113" s="20">
        <f>INDEX(raw_data!$A$3:$CR$332,MATCH(data!$B113,raw_data!$F$3:$F$332,0), MATCH(data!S$3,raw_data!$A$3:$CR$3,0))</f>
        <v>0</v>
      </c>
      <c r="T113" s="20">
        <f>INDEX(raw_data!$A$3:$CR$332,MATCH(data!$B113,raw_data!$F$3:$F$332,0), MATCH(data!T$3,raw_data!$A$3:$CR$3,0))</f>
        <v>0</v>
      </c>
      <c r="U113" s="20">
        <f>INDEX(raw_data!$A$3:$CR$332,MATCH(data!$B113,raw_data!$F$3:$F$332,0), MATCH(data!U$3,raw_data!$A$3:$CR$3,0))</f>
        <v>0</v>
      </c>
      <c r="V113" s="20">
        <f>INDEX(raw_data!$A$3:$CR$332,MATCH(data!$B113,raw_data!$F$3:$F$332,0), MATCH(data!V$3,raw_data!$A$3:$CR$3,0))</f>
        <v>0</v>
      </c>
      <c r="W113" s="20">
        <v>0</v>
      </c>
      <c r="X113" s="20">
        <f>INDEX(raw_data!$A$3:$CR$332,MATCH(data!$B113,raw_data!$F$3:$F$332,0), MATCH(data!X$3,raw_data!$A$3:$CR$3,0))</f>
        <v>0</v>
      </c>
      <c r="Y113" s="20">
        <f>INDEX(raw_data!$A$3:$CR$332,MATCH(data!$B113,raw_data!$F$3:$F$332,0), MATCH(data!Y$3,raw_data!$A$3:$CR$3,0))</f>
        <v>0</v>
      </c>
      <c r="Z113" s="20">
        <f>INDEX(raw_data!$A$3:$CR$332,MATCH(data!$B113,raw_data!$F$3:$F$332,0), MATCH(data!Z$3,raw_data!$A$3:$CR$3,0))</f>
        <v>0</v>
      </c>
      <c r="AA113" s="20">
        <f>INDEX(raw_data!$A$3:$CR$332,MATCH(data!$B113,raw_data!$F$3:$F$332,0), MATCH(data!AA$3,raw_data!$A$3:$CR$3,0))</f>
        <v>0</v>
      </c>
      <c r="AB113" s="20">
        <f>INDEX(raw_data!$A$3:$CR$332,MATCH(data!$B113,raw_data!$F$3:$F$332,0), MATCH(data!AB$3,raw_data!$A$3:$CR$3,0))</f>
        <v>0</v>
      </c>
      <c r="AC113" s="20">
        <f>INDEX(raw_data!$A$3:$CR$332,MATCH(data!$B113,raw_data!$F$3:$F$332,0), MATCH(data!AC$3,raw_data!$A$3:$CR$3,0))</f>
        <v>0</v>
      </c>
      <c r="AD113" s="20">
        <f>INDEX(raw_data!$A$3:$CR$332,MATCH(data!$B113,raw_data!$F$3:$F$332,0), MATCH(data!AD$3,raw_data!$A$3:$CR$3,0))</f>
        <v>0</v>
      </c>
      <c r="AE113" s="20">
        <f>INDEX(raw_data!$A$3:$CR$332,MATCH(data!$B113,raw_data!$F$3:$F$332,0), MATCH(data!AE$3,raw_data!$A$3:$CR$3,0))</f>
        <v>0</v>
      </c>
      <c r="AF113" s="20">
        <f>INDEX(raw_data!$A$3:$CR$332,MATCH(data!$B113,raw_data!$F$3:$F$332,0), MATCH(data!AF$3,raw_data!$A$3:$CR$3,0))</f>
        <v>0</v>
      </c>
      <c r="AG113" s="20" t="str">
        <f>INDEX(raw_data!$A$3:$CR$332,MATCH(data!$B113,raw_data!$F$3:$F$332,0), MATCH(data!AG$3,raw_data!$A$3:$CR$3,0))</f>
        <v>Epiu (2018); Health Policy Plan</v>
      </c>
      <c r="AH113" s="20" t="str">
        <f>INDEX(raw_data!$A$3:$CR$332,MATCH(data!$B113,raw_data!$F$3:$F$332,0), MATCH(data!AH$3,raw_data!$A$3:$CR$3,0))</f>
        <v>Fistula repair surgery</v>
      </c>
      <c r="AI113" s="61">
        <f t="shared" si="6"/>
        <v>57.352222222222217</v>
      </c>
    </row>
    <row r="114" spans="1:35" hidden="1">
      <c r="A114" s="20" t="str">
        <f>INDEX(raw_data!$A$3:$CR$332,MATCH(data!$B114,raw_data!$F$3:$F$332,0), MATCH(data!A$3,raw_data!$A$3:$CR$3,0))</f>
        <v>RMNCH</v>
      </c>
      <c r="B114" s="22" t="s">
        <v>1193</v>
      </c>
      <c r="C114" s="20" t="str">
        <f>INDEX(raw_data!$A$3:$CR$332,MATCH(data!$B114,raw_data!$F$3:$F$332,0), MATCH(data!C$3,raw_data!$A$3:$CR$3,0))</f>
        <v>Injectable</v>
      </c>
      <c r="D114" s="20" t="str">
        <f>INDEX(raw_data!$A$3:$CR$332,MATCH(data!$B114,raw_data!$F$3:$F$332,0), MATCH(data!D$3,raw_data!$A$3:$CR$3,0))</f>
        <v>1 year</v>
      </c>
      <c r="E114" s="61">
        <f>INDEX(raw_data!$A$3:$CR$332,MATCH(data!$B114,raw_data!$F$3:$F$332,0), MATCH(data!E$3,raw_data!$A$3:$CR$3,0))</f>
        <v>0.37</v>
      </c>
      <c r="F114" s="61">
        <f>INDEX(raw_data!$A$3:$CR$332,MATCH(data!$B114,raw_data!$F$3:$F$332,0), MATCH(data!F$3,raw_data!$A$3:$CR$3,0))</f>
        <v>-57.170159999999996</v>
      </c>
      <c r="G114" s="61">
        <f t="shared" si="5"/>
        <v>0.74123480519480522</v>
      </c>
      <c r="H114" s="87">
        <f>INDEX(raw_data!$A$3:$CR$332,MATCH(data!$B114,raw_data!$F$3:$F$332,0), MATCH(data!H$3,raw_data!$A$3:$CR$3,0))</f>
        <v>72.900000000000006</v>
      </c>
      <c r="I114" s="87">
        <f>INDEX(raw_data!$A$3:$CR$332,MATCH(data!$B114,raw_data!$F$3:$F$332,0), MATCH(data!I$3,raw_data!$A$3:$CR$3,0))</f>
        <v>2309324.7176999999</v>
      </c>
      <c r="J114" s="87">
        <f>INDEX(raw_data!$A$3:$CR$332,MATCH(data!$B114,raw_data!$F$3:$F$332,0), MATCH(data!J$3,raw_data!$A$3:$CR$3,0))</f>
        <v>3167797.9666666663</v>
      </c>
      <c r="K114" s="61">
        <f>INDEX(raw_data!$A$3:$CR$332,MATCH(data!$B114,raw_data!$F$3:$F$332,0), MATCH(data!K$3,raw_data!$A$3:$CR$3,0))</f>
        <v>5.42</v>
      </c>
      <c r="L114" s="20">
        <f>INDEX(raw_data!$A$3:$CR$332,MATCH(data!$B114,raw_data!$F$3:$F$332,0), MATCH(data!L$3,raw_data!$A$3:$CR$3,0))</f>
        <v>0</v>
      </c>
      <c r="M114" s="20">
        <f>INDEX(raw_data!$A$3:$CR$332,MATCH(data!$B114,raw_data!$F$3:$F$332,0), MATCH(data!M$3,raw_data!$A$3:$CR$3,0))</f>
        <v>0</v>
      </c>
      <c r="N114" s="20">
        <f>INDEX(raw_data!$A$3:$CR$332,MATCH(data!$B114,raw_data!$F$3:$F$332,0), MATCH(data!N$3,raw_data!$A$3:$CR$3,0))</f>
        <v>0</v>
      </c>
      <c r="O114" s="20">
        <f>INDEX(raw_data!$A$3:$CR$332,MATCH(data!$B114,raw_data!$F$3:$F$332,0), MATCH(data!O$3,raw_data!$A$3:$CR$3,0))</f>
        <v>10</v>
      </c>
      <c r="P114" s="20">
        <f>INDEX(raw_data!$A$3:$CR$332,MATCH(data!$B114,raw_data!$F$3:$F$332,0), MATCH(data!P$3,raw_data!$A$3:$CR$3,0))</f>
        <v>10</v>
      </c>
      <c r="Q114" s="20">
        <f>INDEX(raw_data!$A$3:$CR$332,MATCH(data!$B114,raw_data!$F$3:$F$332,0), MATCH(data!Q$3,raw_data!$A$3:$CR$3,0))</f>
        <v>0</v>
      </c>
      <c r="R114" s="20">
        <f>INDEX(raw_data!$A$3:$CR$332,MATCH(data!$B114,raw_data!$F$3:$F$332,0), MATCH(data!R$3,raw_data!$A$3:$CR$3,0))</f>
        <v>0</v>
      </c>
      <c r="S114" s="20">
        <f>INDEX(raw_data!$A$3:$CR$332,MATCH(data!$B114,raw_data!$F$3:$F$332,0), MATCH(data!S$3,raw_data!$A$3:$CR$3,0))</f>
        <v>0</v>
      </c>
      <c r="T114" s="20">
        <f>INDEX(raw_data!$A$3:$CR$332,MATCH(data!$B114,raw_data!$F$3:$F$332,0), MATCH(data!T$3,raw_data!$A$3:$CR$3,0))</f>
        <v>0</v>
      </c>
      <c r="U114" s="20">
        <f>INDEX(raw_data!$A$3:$CR$332,MATCH(data!$B114,raw_data!$F$3:$F$332,0), MATCH(data!U$3,raw_data!$A$3:$CR$3,0))</f>
        <v>0</v>
      </c>
      <c r="V114" s="20">
        <f>INDEX(raw_data!$A$3:$CR$332,MATCH(data!$B114,raw_data!$F$3:$F$332,0), MATCH(data!V$3,raw_data!$A$3:$CR$3,0))</f>
        <v>0</v>
      </c>
      <c r="W114" s="20">
        <v>0</v>
      </c>
      <c r="X114" s="20">
        <f>INDEX(raw_data!$A$3:$CR$332,MATCH(data!$B114,raw_data!$F$3:$F$332,0), MATCH(data!X$3,raw_data!$A$3:$CR$3,0))</f>
        <v>0</v>
      </c>
      <c r="Y114" s="20">
        <f>INDEX(raw_data!$A$3:$CR$332,MATCH(data!$B114,raw_data!$F$3:$F$332,0), MATCH(data!Y$3,raw_data!$A$3:$CR$3,0))</f>
        <v>0</v>
      </c>
      <c r="Z114" s="20">
        <f>INDEX(raw_data!$A$3:$CR$332,MATCH(data!$B114,raw_data!$F$3:$F$332,0), MATCH(data!Z$3,raw_data!$A$3:$CR$3,0))</f>
        <v>0</v>
      </c>
      <c r="AA114" s="20">
        <f>INDEX(raw_data!$A$3:$CR$332,MATCH(data!$B114,raw_data!$F$3:$F$332,0), MATCH(data!AA$3,raw_data!$A$3:$CR$3,0))</f>
        <v>0</v>
      </c>
      <c r="AB114" s="20">
        <f>INDEX(raw_data!$A$3:$CR$332,MATCH(data!$B114,raw_data!$F$3:$F$332,0), MATCH(data!AB$3,raw_data!$A$3:$CR$3,0))</f>
        <v>0</v>
      </c>
      <c r="AC114" s="20">
        <f>INDEX(raw_data!$A$3:$CR$332,MATCH(data!$B114,raw_data!$F$3:$F$332,0), MATCH(data!AC$3,raw_data!$A$3:$CR$3,0))</f>
        <v>0</v>
      </c>
      <c r="AD114" s="20">
        <f>INDEX(raw_data!$A$3:$CR$332,MATCH(data!$B114,raw_data!$F$3:$F$332,0), MATCH(data!AD$3,raw_data!$A$3:$CR$3,0))</f>
        <v>0</v>
      </c>
      <c r="AE114" s="20">
        <f>INDEX(raw_data!$A$3:$CR$332,MATCH(data!$B114,raw_data!$F$3:$F$332,0), MATCH(data!AE$3,raw_data!$A$3:$CR$3,0))</f>
        <v>0</v>
      </c>
      <c r="AF114" s="20">
        <f>INDEX(raw_data!$A$3:$CR$332,MATCH(data!$B114,raw_data!$F$3:$F$332,0), MATCH(data!AF$3,raw_data!$A$3:$CR$3,0))</f>
        <v>0</v>
      </c>
      <c r="AG114" s="20" t="str">
        <f>INDEX(raw_data!$A$3:$CR$332,MATCH(data!$B114,raw_data!$F$3:$F$332,0), MATCH(data!AG$3,raw_data!$A$3:$CR$3,0))</f>
        <v>Babigumira (2012); PLoS One</v>
      </c>
      <c r="AH114" s="20" t="str">
        <f>INDEX(raw_data!$A$3:$CR$332,MATCH(data!$B114,raw_data!$F$3:$F$332,0), MATCH(data!AH$3,raw_data!$A$3:$CR$3,0))</f>
        <v>Universal access to modern contraceptives</v>
      </c>
      <c r="AI114" s="61">
        <f t="shared" si="6"/>
        <v>-154.51394594594595</v>
      </c>
    </row>
    <row r="115" spans="1:35" hidden="1">
      <c r="A115" s="20" t="str">
        <f>INDEX(raw_data!$A$3:$CR$332,MATCH(data!$B115,raw_data!$F$3:$F$332,0), MATCH(data!A$3,raw_data!$A$3:$CR$3,0))</f>
        <v>RMNCH</v>
      </c>
      <c r="B115" s="22" t="s">
        <v>1195</v>
      </c>
      <c r="C115" s="20" t="str">
        <f>INDEX(raw_data!$A$3:$CR$332,MATCH(data!$B115,raw_data!$F$3:$F$332,0), MATCH(data!C$3,raw_data!$A$3:$CR$3,0))</f>
        <v>IUD</v>
      </c>
      <c r="D115" s="20" t="str">
        <f>INDEX(raw_data!$A$3:$CR$332,MATCH(data!$B115,raw_data!$F$3:$F$332,0), MATCH(data!D$3,raw_data!$A$3:$CR$3,0))</f>
        <v>1 year</v>
      </c>
      <c r="E115" s="61">
        <f>INDEX(raw_data!$A$3:$CR$332,MATCH(data!$B115,raw_data!$F$3:$F$332,0), MATCH(data!E$3,raw_data!$A$3:$CR$3,0))</f>
        <v>0.37</v>
      </c>
      <c r="F115" s="61">
        <f>INDEX(raw_data!$A$3:$CR$332,MATCH(data!$B115,raw_data!$F$3:$F$332,0), MATCH(data!F$3,raw_data!$A$3:$CR$3,0))</f>
        <v>-57.170159999999996</v>
      </c>
      <c r="G115" s="61">
        <f t="shared" si="5"/>
        <v>0.74123480519480522</v>
      </c>
      <c r="H115" s="87">
        <f>INDEX(raw_data!$A$3:$CR$332,MATCH(data!$B115,raw_data!$F$3:$F$332,0), MATCH(data!H$3,raw_data!$A$3:$CR$3,0))</f>
        <v>72.900000000000006</v>
      </c>
      <c r="I115" s="87">
        <f>INDEX(raw_data!$A$3:$CR$332,MATCH(data!$B115,raw_data!$F$3:$F$332,0), MATCH(data!I$3,raw_data!$A$3:$CR$3,0))</f>
        <v>205273.30824000004</v>
      </c>
      <c r="J115" s="87">
        <f>INDEX(raw_data!$A$3:$CR$332,MATCH(data!$B115,raw_data!$F$3:$F$332,0), MATCH(data!J$3,raw_data!$A$3:$CR$3,0))</f>
        <v>281582.04148148152</v>
      </c>
      <c r="K115" s="61">
        <f>INDEX(raw_data!$A$3:$CR$332,MATCH(data!$B115,raw_data!$F$3:$F$332,0), MATCH(data!K$3,raw_data!$A$3:$CR$3,0))</f>
        <v>1.66</v>
      </c>
      <c r="L115" s="20">
        <f>INDEX(raw_data!$A$3:$CR$332,MATCH(data!$B115,raw_data!$F$3:$F$332,0), MATCH(data!L$3,raw_data!$A$3:$CR$3,0))</f>
        <v>0</v>
      </c>
      <c r="M115" s="20">
        <f>INDEX(raw_data!$A$3:$CR$332,MATCH(data!$B115,raw_data!$F$3:$F$332,0), MATCH(data!M$3,raw_data!$A$3:$CR$3,0))</f>
        <v>0</v>
      </c>
      <c r="N115" s="20">
        <f>INDEX(raw_data!$A$3:$CR$332,MATCH(data!$B115,raw_data!$F$3:$F$332,0), MATCH(data!N$3,raw_data!$A$3:$CR$3,0))</f>
        <v>0</v>
      </c>
      <c r="O115" s="20">
        <f>INDEX(raw_data!$A$3:$CR$332,MATCH(data!$B115,raw_data!$F$3:$F$332,0), MATCH(data!O$3,raw_data!$A$3:$CR$3,0))</f>
        <v>10</v>
      </c>
      <c r="P115" s="20">
        <f>INDEX(raw_data!$A$3:$CR$332,MATCH(data!$B115,raw_data!$F$3:$F$332,0), MATCH(data!P$3,raw_data!$A$3:$CR$3,0))</f>
        <v>10</v>
      </c>
      <c r="Q115" s="20">
        <f>INDEX(raw_data!$A$3:$CR$332,MATCH(data!$B115,raw_data!$F$3:$F$332,0), MATCH(data!Q$3,raw_data!$A$3:$CR$3,0))</f>
        <v>0</v>
      </c>
      <c r="R115" s="20">
        <f>INDEX(raw_data!$A$3:$CR$332,MATCH(data!$B115,raw_data!$F$3:$F$332,0), MATCH(data!R$3,raw_data!$A$3:$CR$3,0))</f>
        <v>0</v>
      </c>
      <c r="S115" s="20">
        <f>INDEX(raw_data!$A$3:$CR$332,MATCH(data!$B115,raw_data!$F$3:$F$332,0), MATCH(data!S$3,raw_data!$A$3:$CR$3,0))</f>
        <v>0</v>
      </c>
      <c r="T115" s="20">
        <f>INDEX(raw_data!$A$3:$CR$332,MATCH(data!$B115,raw_data!$F$3:$F$332,0), MATCH(data!T$3,raw_data!$A$3:$CR$3,0))</f>
        <v>0</v>
      </c>
      <c r="U115" s="20">
        <f>INDEX(raw_data!$A$3:$CR$332,MATCH(data!$B115,raw_data!$F$3:$F$332,0), MATCH(data!U$3,raw_data!$A$3:$CR$3,0))</f>
        <v>0</v>
      </c>
      <c r="V115" s="20">
        <f>INDEX(raw_data!$A$3:$CR$332,MATCH(data!$B115,raw_data!$F$3:$F$332,0), MATCH(data!V$3,raw_data!$A$3:$CR$3,0))</f>
        <v>0</v>
      </c>
      <c r="W115" s="20">
        <v>0</v>
      </c>
      <c r="X115" s="20">
        <f>INDEX(raw_data!$A$3:$CR$332,MATCH(data!$B115,raw_data!$F$3:$F$332,0), MATCH(data!X$3,raw_data!$A$3:$CR$3,0))</f>
        <v>0</v>
      </c>
      <c r="Y115" s="20">
        <f>INDEX(raw_data!$A$3:$CR$332,MATCH(data!$B115,raw_data!$F$3:$F$332,0), MATCH(data!Y$3,raw_data!$A$3:$CR$3,0))</f>
        <v>0</v>
      </c>
      <c r="Z115" s="20">
        <f>INDEX(raw_data!$A$3:$CR$332,MATCH(data!$B115,raw_data!$F$3:$F$332,0), MATCH(data!Z$3,raw_data!$A$3:$CR$3,0))</f>
        <v>0</v>
      </c>
      <c r="AA115" s="20">
        <f>INDEX(raw_data!$A$3:$CR$332,MATCH(data!$B115,raw_data!$F$3:$F$332,0), MATCH(data!AA$3,raw_data!$A$3:$CR$3,0))</f>
        <v>0</v>
      </c>
      <c r="AB115" s="20">
        <f>INDEX(raw_data!$A$3:$CR$332,MATCH(data!$B115,raw_data!$F$3:$F$332,0), MATCH(data!AB$3,raw_data!$A$3:$CR$3,0))</f>
        <v>0</v>
      </c>
      <c r="AC115" s="20">
        <f>INDEX(raw_data!$A$3:$CR$332,MATCH(data!$B115,raw_data!$F$3:$F$332,0), MATCH(data!AC$3,raw_data!$A$3:$CR$3,0))</f>
        <v>0</v>
      </c>
      <c r="AD115" s="20">
        <f>INDEX(raw_data!$A$3:$CR$332,MATCH(data!$B115,raw_data!$F$3:$F$332,0), MATCH(data!AD$3,raw_data!$A$3:$CR$3,0))</f>
        <v>0</v>
      </c>
      <c r="AE115" s="20">
        <f>INDEX(raw_data!$A$3:$CR$332,MATCH(data!$B115,raw_data!$F$3:$F$332,0), MATCH(data!AE$3,raw_data!$A$3:$CR$3,0))</f>
        <v>0</v>
      </c>
      <c r="AF115" s="20">
        <f>INDEX(raw_data!$A$3:$CR$332,MATCH(data!$B115,raw_data!$F$3:$F$332,0), MATCH(data!AF$3,raw_data!$A$3:$CR$3,0))</f>
        <v>0</v>
      </c>
      <c r="AG115" s="20" t="str">
        <f>INDEX(raw_data!$A$3:$CR$332,MATCH(data!$B115,raw_data!$F$3:$F$332,0), MATCH(data!AG$3,raw_data!$A$3:$CR$3,0))</f>
        <v>Babigumira (2012); PLoS One</v>
      </c>
      <c r="AH115" s="20" t="str">
        <f>INDEX(raw_data!$A$3:$CR$332,MATCH(data!$B115,raw_data!$F$3:$F$332,0), MATCH(data!AH$3,raw_data!$A$3:$CR$3,0))</f>
        <v>Universal access to modern contraceptives</v>
      </c>
      <c r="AI115" s="61">
        <f t="shared" si="6"/>
        <v>-154.51394594594595</v>
      </c>
    </row>
    <row r="116" spans="1:35" hidden="1">
      <c r="A116" s="20" t="str">
        <f>INDEX(raw_data!$A$3:$CR$332,MATCH(data!$B116,raw_data!$F$3:$F$332,0), MATCH(data!A$3,raw_data!$A$3:$CR$3,0))</f>
        <v>RMNCH</v>
      </c>
      <c r="B116" s="22" t="s">
        <v>1197</v>
      </c>
      <c r="C116" s="20" t="str">
        <f>INDEX(raw_data!$A$3:$CR$332,MATCH(data!$B116,raw_data!$F$3:$F$332,0), MATCH(data!C$3,raw_data!$A$3:$CR$3,0))</f>
        <v>Implant</v>
      </c>
      <c r="D116" s="20" t="str">
        <f>INDEX(raw_data!$A$3:$CR$332,MATCH(data!$B116,raw_data!$F$3:$F$332,0), MATCH(data!D$3,raw_data!$A$3:$CR$3,0))</f>
        <v>1 year</v>
      </c>
      <c r="E116" s="61">
        <f>INDEX(raw_data!$A$3:$CR$332,MATCH(data!$B116,raw_data!$F$3:$F$332,0), MATCH(data!E$3,raw_data!$A$3:$CR$3,0))</f>
        <v>0.37</v>
      </c>
      <c r="F116" s="61">
        <f>INDEX(raw_data!$A$3:$CR$332,MATCH(data!$B116,raw_data!$F$3:$F$332,0), MATCH(data!F$3,raw_data!$A$3:$CR$3,0))</f>
        <v>-57.170159999999996</v>
      </c>
      <c r="G116" s="61">
        <f t="shared" si="5"/>
        <v>0.74123480519480522</v>
      </c>
      <c r="H116" s="87">
        <f>INDEX(raw_data!$A$3:$CR$332,MATCH(data!$B116,raw_data!$F$3:$F$332,0), MATCH(data!H$3,raw_data!$A$3:$CR$3,0))</f>
        <v>72.900000000000006</v>
      </c>
      <c r="I116" s="87">
        <f>INDEX(raw_data!$A$3:$CR$332,MATCH(data!$B116,raw_data!$F$3:$F$332,0), MATCH(data!I$3,raw_data!$A$3:$CR$3,0))</f>
        <v>51318.327060000011</v>
      </c>
      <c r="J116" s="87">
        <f>INDEX(raw_data!$A$3:$CR$332,MATCH(data!$B116,raw_data!$F$3:$F$332,0), MATCH(data!J$3,raw_data!$A$3:$CR$3,0))</f>
        <v>70395.510370370379</v>
      </c>
      <c r="K116" s="61">
        <f>INDEX(raw_data!$A$3:$CR$332,MATCH(data!$B116,raw_data!$F$3:$F$332,0), MATCH(data!K$3,raw_data!$A$3:$CR$3,0))</f>
        <v>34.6</v>
      </c>
      <c r="L116" s="20">
        <f>INDEX(raw_data!$A$3:$CR$332,MATCH(data!$B116,raw_data!$F$3:$F$332,0), MATCH(data!L$3,raw_data!$A$3:$CR$3,0))</f>
        <v>0</v>
      </c>
      <c r="M116" s="20">
        <f>INDEX(raw_data!$A$3:$CR$332,MATCH(data!$B116,raw_data!$F$3:$F$332,0), MATCH(data!M$3,raw_data!$A$3:$CR$3,0))</f>
        <v>0</v>
      </c>
      <c r="N116" s="20">
        <f>INDEX(raw_data!$A$3:$CR$332,MATCH(data!$B116,raw_data!$F$3:$F$332,0), MATCH(data!N$3,raw_data!$A$3:$CR$3,0))</f>
        <v>0</v>
      </c>
      <c r="O116" s="20">
        <f>INDEX(raw_data!$A$3:$CR$332,MATCH(data!$B116,raw_data!$F$3:$F$332,0), MATCH(data!O$3,raw_data!$A$3:$CR$3,0))</f>
        <v>10</v>
      </c>
      <c r="P116" s="20">
        <f>INDEX(raw_data!$A$3:$CR$332,MATCH(data!$B116,raw_data!$F$3:$F$332,0), MATCH(data!P$3,raw_data!$A$3:$CR$3,0))</f>
        <v>10</v>
      </c>
      <c r="Q116" s="20">
        <f>INDEX(raw_data!$A$3:$CR$332,MATCH(data!$B116,raw_data!$F$3:$F$332,0), MATCH(data!Q$3,raw_data!$A$3:$CR$3,0))</f>
        <v>0</v>
      </c>
      <c r="R116" s="20">
        <f>INDEX(raw_data!$A$3:$CR$332,MATCH(data!$B116,raw_data!$F$3:$F$332,0), MATCH(data!R$3,raw_data!$A$3:$CR$3,0))</f>
        <v>0</v>
      </c>
      <c r="S116" s="20">
        <f>INDEX(raw_data!$A$3:$CR$332,MATCH(data!$B116,raw_data!$F$3:$F$332,0), MATCH(data!S$3,raw_data!$A$3:$CR$3,0))</f>
        <v>0</v>
      </c>
      <c r="T116" s="20">
        <f>INDEX(raw_data!$A$3:$CR$332,MATCH(data!$B116,raw_data!$F$3:$F$332,0), MATCH(data!T$3,raw_data!$A$3:$CR$3,0))</f>
        <v>0</v>
      </c>
      <c r="U116" s="20">
        <f>INDEX(raw_data!$A$3:$CR$332,MATCH(data!$B116,raw_data!$F$3:$F$332,0), MATCH(data!U$3,raw_data!$A$3:$CR$3,0))</f>
        <v>0</v>
      </c>
      <c r="V116" s="20">
        <f>INDEX(raw_data!$A$3:$CR$332,MATCH(data!$B116,raw_data!$F$3:$F$332,0), MATCH(data!V$3,raw_data!$A$3:$CR$3,0))</f>
        <v>0</v>
      </c>
      <c r="W116" s="20">
        <v>0</v>
      </c>
      <c r="X116" s="20">
        <f>INDEX(raw_data!$A$3:$CR$332,MATCH(data!$B116,raw_data!$F$3:$F$332,0), MATCH(data!X$3,raw_data!$A$3:$CR$3,0))</f>
        <v>0</v>
      </c>
      <c r="Y116" s="20">
        <f>INDEX(raw_data!$A$3:$CR$332,MATCH(data!$B116,raw_data!$F$3:$F$332,0), MATCH(data!Y$3,raw_data!$A$3:$CR$3,0))</f>
        <v>0</v>
      </c>
      <c r="Z116" s="20">
        <f>INDEX(raw_data!$A$3:$CR$332,MATCH(data!$B116,raw_data!$F$3:$F$332,0), MATCH(data!Z$3,raw_data!$A$3:$CR$3,0))</f>
        <v>0</v>
      </c>
      <c r="AA116" s="20">
        <f>INDEX(raw_data!$A$3:$CR$332,MATCH(data!$B116,raw_data!$F$3:$F$332,0), MATCH(data!AA$3,raw_data!$A$3:$CR$3,0))</f>
        <v>0</v>
      </c>
      <c r="AB116" s="20">
        <f>INDEX(raw_data!$A$3:$CR$332,MATCH(data!$B116,raw_data!$F$3:$F$332,0), MATCH(data!AB$3,raw_data!$A$3:$CR$3,0))</f>
        <v>0</v>
      </c>
      <c r="AC116" s="20">
        <f>INDEX(raw_data!$A$3:$CR$332,MATCH(data!$B116,raw_data!$F$3:$F$332,0), MATCH(data!AC$3,raw_data!$A$3:$CR$3,0))</f>
        <v>0</v>
      </c>
      <c r="AD116" s="20">
        <f>INDEX(raw_data!$A$3:$CR$332,MATCH(data!$B116,raw_data!$F$3:$F$332,0), MATCH(data!AD$3,raw_data!$A$3:$CR$3,0))</f>
        <v>0</v>
      </c>
      <c r="AE116" s="20">
        <f>INDEX(raw_data!$A$3:$CR$332,MATCH(data!$B116,raw_data!$F$3:$F$332,0), MATCH(data!AE$3,raw_data!$A$3:$CR$3,0))</f>
        <v>0</v>
      </c>
      <c r="AF116" s="20">
        <f>INDEX(raw_data!$A$3:$CR$332,MATCH(data!$B116,raw_data!$F$3:$F$332,0), MATCH(data!AF$3,raw_data!$A$3:$CR$3,0))</f>
        <v>0</v>
      </c>
      <c r="AG116" s="20" t="str">
        <f>INDEX(raw_data!$A$3:$CR$332,MATCH(data!$B116,raw_data!$F$3:$F$332,0), MATCH(data!AG$3,raw_data!$A$3:$CR$3,0))</f>
        <v>Babigumira (2012); PLoS One</v>
      </c>
      <c r="AH116" s="20" t="str">
        <f>INDEX(raw_data!$A$3:$CR$332,MATCH(data!$B116,raw_data!$F$3:$F$332,0), MATCH(data!AH$3,raw_data!$A$3:$CR$3,0))</f>
        <v>Universal access to modern contraceptives</v>
      </c>
      <c r="AI116" s="61">
        <f t="shared" si="6"/>
        <v>-154.51394594594595</v>
      </c>
    </row>
    <row r="117" spans="1:35" hidden="1">
      <c r="A117" s="20" t="str">
        <f>INDEX(raw_data!$A$3:$CR$332,MATCH(data!$B117,raw_data!$F$3:$F$332,0), MATCH(data!A$3,raw_data!$A$3:$CR$3,0))</f>
        <v>RMNCH</v>
      </c>
      <c r="B117" s="22" t="s">
        <v>1199</v>
      </c>
      <c r="C117" s="20" t="str">
        <f>INDEX(raw_data!$A$3:$CR$332,MATCH(data!$B117,raw_data!$F$3:$F$332,0), MATCH(data!C$3,raw_data!$A$3:$CR$3,0))</f>
        <v>Female sterilization</v>
      </c>
      <c r="D117" s="20" t="str">
        <f>INDEX(raw_data!$A$3:$CR$332,MATCH(data!$B117,raw_data!$F$3:$F$332,0), MATCH(data!D$3,raw_data!$A$3:$CR$3,0))</f>
        <v>1 year</v>
      </c>
      <c r="E117" s="61">
        <f>INDEX(raw_data!$A$3:$CR$332,MATCH(data!$B117,raw_data!$F$3:$F$332,0), MATCH(data!E$3,raw_data!$A$3:$CR$3,0))</f>
        <v>0.37</v>
      </c>
      <c r="F117" s="61">
        <f>INDEX(raw_data!$A$3:$CR$332,MATCH(data!$B117,raw_data!$F$3:$F$332,0), MATCH(data!F$3,raw_data!$A$3:$CR$3,0))</f>
        <v>-57.170159999999996</v>
      </c>
      <c r="G117" s="61">
        <f t="shared" si="5"/>
        <v>0.74123480519480522</v>
      </c>
      <c r="H117" s="87">
        <f>INDEX(raw_data!$A$3:$CR$332,MATCH(data!$B117,raw_data!$F$3:$F$332,0), MATCH(data!H$3,raw_data!$A$3:$CR$3,0))</f>
        <v>72.900000000000006</v>
      </c>
      <c r="I117" s="87">
        <f>INDEX(raw_data!$A$3:$CR$332,MATCH(data!$B117,raw_data!$F$3:$F$332,0), MATCH(data!I$3,raw_data!$A$3:$CR$3,0))</f>
        <v>256591.63530000002</v>
      </c>
      <c r="J117" s="87">
        <f>INDEX(raw_data!$A$3:$CR$332,MATCH(data!$B117,raw_data!$F$3:$F$332,0), MATCH(data!J$3,raw_data!$A$3:$CR$3,0))</f>
        <v>351977.55185185187</v>
      </c>
      <c r="K117" s="61">
        <f>INDEX(raw_data!$A$3:$CR$332,MATCH(data!$B117,raw_data!$F$3:$F$332,0), MATCH(data!K$3,raw_data!$A$3:$CR$3,0))</f>
        <v>4.95</v>
      </c>
      <c r="L117" s="20">
        <f>INDEX(raw_data!$A$3:$CR$332,MATCH(data!$B117,raw_data!$F$3:$F$332,0), MATCH(data!L$3,raw_data!$A$3:$CR$3,0))</f>
        <v>60</v>
      </c>
      <c r="M117" s="20">
        <f>INDEX(raw_data!$A$3:$CR$332,MATCH(data!$B117,raw_data!$F$3:$F$332,0), MATCH(data!M$3,raw_data!$A$3:$CR$3,0))</f>
        <v>80</v>
      </c>
      <c r="N117" s="20">
        <f>INDEX(raw_data!$A$3:$CR$332,MATCH(data!$B117,raw_data!$F$3:$F$332,0), MATCH(data!N$3,raw_data!$A$3:$CR$3,0))</f>
        <v>0</v>
      </c>
      <c r="O117" s="20">
        <f>INDEX(raw_data!$A$3:$CR$332,MATCH(data!$B117,raw_data!$F$3:$F$332,0), MATCH(data!O$3,raw_data!$A$3:$CR$3,0))</f>
        <v>18</v>
      </c>
      <c r="P117" s="20">
        <f>INDEX(raw_data!$A$3:$CR$332,MATCH(data!$B117,raw_data!$F$3:$F$332,0), MATCH(data!P$3,raw_data!$A$3:$CR$3,0))</f>
        <v>42</v>
      </c>
      <c r="Q117" s="20">
        <f>INDEX(raw_data!$A$3:$CR$332,MATCH(data!$B117,raw_data!$F$3:$F$332,0), MATCH(data!Q$3,raw_data!$A$3:$CR$3,0))</f>
        <v>2.5</v>
      </c>
      <c r="R117" s="20">
        <f>INDEX(raw_data!$A$3:$CR$332,MATCH(data!$B117,raw_data!$F$3:$F$332,0), MATCH(data!R$3,raw_data!$A$3:$CR$3,0))</f>
        <v>2.5</v>
      </c>
      <c r="S117" s="20">
        <f>INDEX(raw_data!$A$3:$CR$332,MATCH(data!$B117,raw_data!$F$3:$F$332,0), MATCH(data!S$3,raw_data!$A$3:$CR$3,0))</f>
        <v>0</v>
      </c>
      <c r="T117" s="20">
        <f>INDEX(raw_data!$A$3:$CR$332,MATCH(data!$B117,raw_data!$F$3:$F$332,0), MATCH(data!T$3,raw_data!$A$3:$CR$3,0))</f>
        <v>0</v>
      </c>
      <c r="U117" s="20">
        <f>INDEX(raw_data!$A$3:$CR$332,MATCH(data!$B117,raw_data!$F$3:$F$332,0), MATCH(data!U$3,raw_data!$A$3:$CR$3,0))</f>
        <v>0</v>
      </c>
      <c r="V117" s="20">
        <f>INDEX(raw_data!$A$3:$CR$332,MATCH(data!$B117,raw_data!$F$3:$F$332,0), MATCH(data!V$3,raw_data!$A$3:$CR$3,0))</f>
        <v>0</v>
      </c>
      <c r="W117" s="20">
        <v>0</v>
      </c>
      <c r="X117" s="20">
        <f>INDEX(raw_data!$A$3:$CR$332,MATCH(data!$B117,raw_data!$F$3:$F$332,0), MATCH(data!X$3,raw_data!$A$3:$CR$3,0))</f>
        <v>0</v>
      </c>
      <c r="Y117" s="20">
        <f>INDEX(raw_data!$A$3:$CR$332,MATCH(data!$B117,raw_data!$F$3:$F$332,0), MATCH(data!Y$3,raw_data!$A$3:$CR$3,0))</f>
        <v>0</v>
      </c>
      <c r="Z117" s="20">
        <f>INDEX(raw_data!$A$3:$CR$332,MATCH(data!$B117,raw_data!$F$3:$F$332,0), MATCH(data!Z$3,raw_data!$A$3:$CR$3,0))</f>
        <v>0</v>
      </c>
      <c r="AA117" s="20">
        <f>INDEX(raw_data!$A$3:$CR$332,MATCH(data!$B117,raw_data!$F$3:$F$332,0), MATCH(data!AA$3,raw_data!$A$3:$CR$3,0))</f>
        <v>0</v>
      </c>
      <c r="AB117" s="20">
        <f>INDEX(raw_data!$A$3:$CR$332,MATCH(data!$B117,raw_data!$F$3:$F$332,0), MATCH(data!AB$3,raw_data!$A$3:$CR$3,0))</f>
        <v>0</v>
      </c>
      <c r="AC117" s="20">
        <f>INDEX(raw_data!$A$3:$CR$332,MATCH(data!$B117,raw_data!$F$3:$F$332,0), MATCH(data!AC$3,raw_data!$A$3:$CR$3,0))</f>
        <v>0</v>
      </c>
      <c r="AD117" s="20">
        <f>INDEX(raw_data!$A$3:$CR$332,MATCH(data!$B117,raw_data!$F$3:$F$332,0), MATCH(data!AD$3,raw_data!$A$3:$CR$3,0))</f>
        <v>0</v>
      </c>
      <c r="AE117" s="20">
        <f>INDEX(raw_data!$A$3:$CR$332,MATCH(data!$B117,raw_data!$F$3:$F$332,0), MATCH(data!AE$3,raw_data!$A$3:$CR$3,0))</f>
        <v>0</v>
      </c>
      <c r="AF117" s="20">
        <f>INDEX(raw_data!$A$3:$CR$332,MATCH(data!$B117,raw_data!$F$3:$F$332,0), MATCH(data!AF$3,raw_data!$A$3:$CR$3,0))</f>
        <v>0</v>
      </c>
      <c r="AG117" s="20" t="str">
        <f>INDEX(raw_data!$A$3:$CR$332,MATCH(data!$B117,raw_data!$F$3:$F$332,0), MATCH(data!AG$3,raw_data!$A$3:$CR$3,0))</f>
        <v>Babigumira (2012); PLoS One</v>
      </c>
      <c r="AH117" s="20" t="str">
        <f>INDEX(raw_data!$A$3:$CR$332,MATCH(data!$B117,raw_data!$F$3:$F$332,0), MATCH(data!AH$3,raw_data!$A$3:$CR$3,0))</f>
        <v>Universal access to modern contraceptives</v>
      </c>
      <c r="AI117" s="61">
        <f t="shared" si="6"/>
        <v>-154.51394594594595</v>
      </c>
    </row>
    <row r="118" spans="1:35" hidden="1">
      <c r="A118" s="20" t="str">
        <f>INDEX(raw_data!$A$3:$CR$332,MATCH(data!$B118,raw_data!$F$3:$F$332,0), MATCH(data!A$3,raw_data!$A$3:$CR$3,0))</f>
        <v>RMNCH</v>
      </c>
      <c r="B118" s="22" t="s">
        <v>1201</v>
      </c>
      <c r="C118" s="20" t="str">
        <f>INDEX(raw_data!$A$3:$CR$332,MATCH(data!$B118,raw_data!$F$3:$F$332,0), MATCH(data!C$3,raw_data!$A$3:$CR$3,0))</f>
        <v>Male sterilization</v>
      </c>
      <c r="D118" s="20" t="str">
        <f>INDEX(raw_data!$A$3:$CR$332,MATCH(data!$B118,raw_data!$F$3:$F$332,0), MATCH(data!D$3,raw_data!$A$3:$CR$3,0))</f>
        <v>1 year</v>
      </c>
      <c r="E118" s="61">
        <f>INDEX(raw_data!$A$3:$CR$332,MATCH(data!$B118,raw_data!$F$3:$F$332,0), MATCH(data!E$3,raw_data!$A$3:$CR$3,0))</f>
        <v>0.37</v>
      </c>
      <c r="F118" s="61">
        <f>INDEX(raw_data!$A$3:$CR$332,MATCH(data!$B118,raw_data!$F$3:$F$332,0), MATCH(data!F$3,raw_data!$A$3:$CR$3,0))</f>
        <v>-57.170159999999996</v>
      </c>
      <c r="G118" s="61">
        <f t="shared" si="5"/>
        <v>0.74123480519480522</v>
      </c>
      <c r="H118" s="87">
        <f>INDEX(raw_data!$A$3:$CR$332,MATCH(data!$B118,raw_data!$F$3:$F$332,0), MATCH(data!H$3,raw_data!$A$3:$CR$3,0))</f>
        <v>72.900000000000006</v>
      </c>
      <c r="I118" s="87">
        <f>INDEX(raw_data!$A$3:$CR$332,MATCH(data!$B118,raw_data!$F$3:$F$332,0), MATCH(data!I$3,raw_data!$A$3:$CR$3,0))</f>
        <v>234679.88115000003</v>
      </c>
      <c r="J118" s="87">
        <f>INDEX(raw_data!$A$3:$CR$332,MATCH(data!$B118,raw_data!$F$3:$F$332,0), MATCH(data!J$3,raw_data!$A$3:$CR$3,0))</f>
        <v>321920.27592592593</v>
      </c>
      <c r="K118" s="61">
        <f>INDEX(raw_data!$A$3:$CR$332,MATCH(data!$B118,raw_data!$F$3:$F$332,0), MATCH(data!K$3,raw_data!$A$3:$CR$3,0))</f>
        <v>8.379999999999999</v>
      </c>
      <c r="L118" s="20">
        <f>INDEX(raw_data!$A$3:$CR$332,MATCH(data!$B118,raw_data!$F$3:$F$332,0), MATCH(data!L$3,raw_data!$A$3:$CR$3,0))</f>
        <v>60</v>
      </c>
      <c r="M118" s="20">
        <f>INDEX(raw_data!$A$3:$CR$332,MATCH(data!$B118,raw_data!$F$3:$F$332,0), MATCH(data!M$3,raw_data!$A$3:$CR$3,0))</f>
        <v>80</v>
      </c>
      <c r="N118" s="20">
        <f>INDEX(raw_data!$A$3:$CR$332,MATCH(data!$B118,raw_data!$F$3:$F$332,0), MATCH(data!N$3,raw_data!$A$3:$CR$3,0))</f>
        <v>0</v>
      </c>
      <c r="O118" s="20">
        <f>INDEX(raw_data!$A$3:$CR$332,MATCH(data!$B118,raw_data!$F$3:$F$332,0), MATCH(data!O$3,raw_data!$A$3:$CR$3,0))</f>
        <v>18</v>
      </c>
      <c r="P118" s="20">
        <f>INDEX(raw_data!$A$3:$CR$332,MATCH(data!$B118,raw_data!$F$3:$F$332,0), MATCH(data!P$3,raw_data!$A$3:$CR$3,0))</f>
        <v>42</v>
      </c>
      <c r="Q118" s="20">
        <f>INDEX(raw_data!$A$3:$CR$332,MATCH(data!$B118,raw_data!$F$3:$F$332,0), MATCH(data!Q$3,raw_data!$A$3:$CR$3,0))</f>
        <v>2.5</v>
      </c>
      <c r="R118" s="20">
        <f>INDEX(raw_data!$A$3:$CR$332,MATCH(data!$B118,raw_data!$F$3:$F$332,0), MATCH(data!R$3,raw_data!$A$3:$CR$3,0))</f>
        <v>2.5</v>
      </c>
      <c r="S118" s="20">
        <f>INDEX(raw_data!$A$3:$CR$332,MATCH(data!$B118,raw_data!$F$3:$F$332,0), MATCH(data!S$3,raw_data!$A$3:$CR$3,0))</f>
        <v>0</v>
      </c>
      <c r="T118" s="20">
        <f>INDEX(raw_data!$A$3:$CR$332,MATCH(data!$B118,raw_data!$F$3:$F$332,0), MATCH(data!T$3,raw_data!$A$3:$CR$3,0))</f>
        <v>0</v>
      </c>
      <c r="U118" s="20">
        <f>INDEX(raw_data!$A$3:$CR$332,MATCH(data!$B118,raw_data!$F$3:$F$332,0), MATCH(data!U$3,raw_data!$A$3:$CR$3,0))</f>
        <v>0</v>
      </c>
      <c r="V118" s="20">
        <f>INDEX(raw_data!$A$3:$CR$332,MATCH(data!$B118,raw_data!$F$3:$F$332,0), MATCH(data!V$3,raw_data!$A$3:$CR$3,0))</f>
        <v>0</v>
      </c>
      <c r="W118" s="20">
        <v>0</v>
      </c>
      <c r="X118" s="20">
        <f>INDEX(raw_data!$A$3:$CR$332,MATCH(data!$B118,raw_data!$F$3:$F$332,0), MATCH(data!X$3,raw_data!$A$3:$CR$3,0))</f>
        <v>0</v>
      </c>
      <c r="Y118" s="20">
        <f>INDEX(raw_data!$A$3:$CR$332,MATCH(data!$B118,raw_data!$F$3:$F$332,0), MATCH(data!Y$3,raw_data!$A$3:$CR$3,0))</f>
        <v>0</v>
      </c>
      <c r="Z118" s="20">
        <f>INDEX(raw_data!$A$3:$CR$332,MATCH(data!$B118,raw_data!$F$3:$F$332,0), MATCH(data!Z$3,raw_data!$A$3:$CR$3,0))</f>
        <v>0</v>
      </c>
      <c r="AA118" s="20">
        <f>INDEX(raw_data!$A$3:$CR$332,MATCH(data!$B118,raw_data!$F$3:$F$332,0), MATCH(data!AA$3,raw_data!$A$3:$CR$3,0))</f>
        <v>0</v>
      </c>
      <c r="AB118" s="20">
        <f>INDEX(raw_data!$A$3:$CR$332,MATCH(data!$B118,raw_data!$F$3:$F$332,0), MATCH(data!AB$3,raw_data!$A$3:$CR$3,0))</f>
        <v>0</v>
      </c>
      <c r="AC118" s="20">
        <f>INDEX(raw_data!$A$3:$CR$332,MATCH(data!$B118,raw_data!$F$3:$F$332,0), MATCH(data!AC$3,raw_data!$A$3:$CR$3,0))</f>
        <v>0</v>
      </c>
      <c r="AD118" s="20">
        <f>INDEX(raw_data!$A$3:$CR$332,MATCH(data!$B118,raw_data!$F$3:$F$332,0), MATCH(data!AD$3,raw_data!$A$3:$CR$3,0))</f>
        <v>0</v>
      </c>
      <c r="AE118" s="20">
        <f>INDEX(raw_data!$A$3:$CR$332,MATCH(data!$B118,raw_data!$F$3:$F$332,0), MATCH(data!AE$3,raw_data!$A$3:$CR$3,0))</f>
        <v>0</v>
      </c>
      <c r="AF118" s="20">
        <f>INDEX(raw_data!$A$3:$CR$332,MATCH(data!$B118,raw_data!$F$3:$F$332,0), MATCH(data!AF$3,raw_data!$A$3:$CR$3,0))</f>
        <v>0</v>
      </c>
      <c r="AG118" s="20" t="str">
        <f>INDEX(raw_data!$A$3:$CR$332,MATCH(data!$B118,raw_data!$F$3:$F$332,0), MATCH(data!AG$3,raw_data!$A$3:$CR$3,0))</f>
        <v>Babigumira (2012); PLoS One</v>
      </c>
      <c r="AH118" s="20" t="str">
        <f>INDEX(raw_data!$A$3:$CR$332,MATCH(data!$B118,raw_data!$F$3:$F$332,0), MATCH(data!AH$3,raw_data!$A$3:$CR$3,0))</f>
        <v>Universal access to modern contraceptives</v>
      </c>
      <c r="AI118" s="61">
        <f t="shared" si="6"/>
        <v>-154.51394594594595</v>
      </c>
    </row>
    <row r="119" spans="1:35" hidden="1">
      <c r="A119" s="20" t="str">
        <f>INDEX(raw_data!$A$3:$CR$332,MATCH(data!$B119,raw_data!$F$3:$F$332,0), MATCH(data!A$3,raw_data!$A$3:$CR$3,0))</f>
        <v>RMNCH</v>
      </c>
      <c r="B119" s="22" t="s">
        <v>1205</v>
      </c>
      <c r="C119" s="20" t="str">
        <f>INDEX(raw_data!$A$3:$CR$332,MATCH(data!$B119,raw_data!$F$3:$F$332,0), MATCH(data!C$3,raw_data!$A$3:$CR$3,0))</f>
        <v>Daily iron and folic acid supplementation (pregnant women)</v>
      </c>
      <c r="D119" s="20" t="str">
        <f>INDEX(raw_data!$A$3:$CR$332,MATCH(data!$B119,raw_data!$F$3:$F$332,0), MATCH(data!D$3,raw_data!$A$3:$CR$3,0))</f>
        <v>1 year</v>
      </c>
      <c r="E119" s="61">
        <f>INDEX(raw_data!$A$3:$CR$332,MATCH(data!$B119,raw_data!$F$3:$F$332,0), MATCH(data!E$3,raw_data!$A$3:$CR$3,0))</f>
        <v>0.18999999999999997</v>
      </c>
      <c r="F119" s="61">
        <f>INDEX(raw_data!$A$3:$CR$332,MATCH(data!$B119,raw_data!$F$3:$F$332,0), MATCH(data!F$3,raw_data!$A$3:$CR$3,0))</f>
        <v>22.630091548478845</v>
      </c>
      <c r="G119" s="61">
        <f t="shared" si="5"/>
        <v>4.3051353581306184E-2</v>
      </c>
      <c r="H119" s="87">
        <f>INDEX(raw_data!$A$3:$CR$332,MATCH(data!$B119,raw_data!$F$3:$F$332,0), MATCH(data!H$3,raw_data!$A$3:$CR$3,0))</f>
        <v>82.666669999999996</v>
      </c>
      <c r="I119" s="87">
        <f>INDEX(raw_data!$A$3:$CR$332,MATCH(data!$B119,raw_data!$F$3:$F$332,0), MATCH(data!I$3,raw_data!$A$3:$CR$3,0))</f>
        <v>2127617.2406211477</v>
      </c>
      <c r="J119" s="87">
        <f>INDEX(raw_data!$A$3:$CR$332,MATCH(data!$B119,raw_data!$F$3:$F$332,0), MATCH(data!J$3,raw_data!$A$3:$CR$3,0))</f>
        <v>2573730.4292299999</v>
      </c>
      <c r="K119" s="61">
        <f>INDEX(raw_data!$A$3:$CR$332,MATCH(data!$B119,raw_data!$F$3:$F$332,0), MATCH(data!K$3,raw_data!$A$3:$CR$3,0))</f>
        <v>1.512</v>
      </c>
      <c r="L119" s="20">
        <f>INDEX(raw_data!$A$3:$CR$332,MATCH(data!$B119,raw_data!$F$3:$F$332,0), MATCH(data!L$3,raw_data!$A$3:$CR$3,0))</f>
        <v>0.5</v>
      </c>
      <c r="M119" s="20">
        <f>INDEX(raw_data!$A$3:$CR$332,MATCH(data!$B119,raw_data!$F$3:$F$332,0), MATCH(data!M$3,raw_data!$A$3:$CR$3,0))</f>
        <v>0.5</v>
      </c>
      <c r="N119" s="20">
        <f>INDEX(raw_data!$A$3:$CR$332,MATCH(data!$B119,raw_data!$F$3:$F$332,0), MATCH(data!N$3,raw_data!$A$3:$CR$3,0))</f>
        <v>0</v>
      </c>
      <c r="O119" s="20">
        <f>INDEX(raw_data!$A$3:$CR$332,MATCH(data!$B119,raw_data!$F$3:$F$332,0), MATCH(data!O$3,raw_data!$A$3:$CR$3,0))</f>
        <v>0</v>
      </c>
      <c r="P119" s="20">
        <f>INDEX(raw_data!$A$3:$CR$332,MATCH(data!$B119,raw_data!$F$3:$F$332,0), MATCH(data!P$3,raw_data!$A$3:$CR$3,0))</f>
        <v>15</v>
      </c>
      <c r="Q119" s="20">
        <f>INDEX(raw_data!$A$3:$CR$332,MATCH(data!$B119,raw_data!$F$3:$F$332,0), MATCH(data!Q$3,raw_data!$A$3:$CR$3,0))</f>
        <v>0</v>
      </c>
      <c r="R119" s="20">
        <f>INDEX(raw_data!$A$3:$CR$332,MATCH(data!$B119,raw_data!$F$3:$F$332,0), MATCH(data!R$3,raw_data!$A$3:$CR$3,0))</f>
        <v>0</v>
      </c>
      <c r="S119" s="20">
        <f>INDEX(raw_data!$A$3:$CR$332,MATCH(data!$B119,raw_data!$F$3:$F$332,0), MATCH(data!S$3,raw_data!$A$3:$CR$3,0))</f>
        <v>0</v>
      </c>
      <c r="T119" s="20">
        <f>INDEX(raw_data!$A$3:$CR$332,MATCH(data!$B119,raw_data!$F$3:$F$332,0), MATCH(data!T$3,raw_data!$A$3:$CR$3,0))</f>
        <v>0</v>
      </c>
      <c r="U119" s="20">
        <f>INDEX(raw_data!$A$3:$CR$332,MATCH(data!$B119,raw_data!$F$3:$F$332,0), MATCH(data!U$3,raw_data!$A$3:$CR$3,0))</f>
        <v>0</v>
      </c>
      <c r="V119" s="20">
        <f>INDEX(raw_data!$A$3:$CR$332,MATCH(data!$B119,raw_data!$F$3:$F$332,0), MATCH(data!V$3,raw_data!$A$3:$CR$3,0))</f>
        <v>0</v>
      </c>
      <c r="W119" s="20">
        <v>0</v>
      </c>
      <c r="X119" s="20">
        <f>INDEX(raw_data!$A$3:$CR$332,MATCH(data!$B119,raw_data!$F$3:$F$332,0), MATCH(data!X$3,raw_data!$A$3:$CR$3,0))</f>
        <v>0</v>
      </c>
      <c r="Y119" s="20">
        <f>INDEX(raw_data!$A$3:$CR$332,MATCH(data!$B119,raw_data!$F$3:$F$332,0), MATCH(data!Y$3,raw_data!$A$3:$CR$3,0))</f>
        <v>0</v>
      </c>
      <c r="Z119" s="20">
        <f>INDEX(raw_data!$A$3:$CR$332,MATCH(data!$B119,raw_data!$F$3:$F$332,0), MATCH(data!Z$3,raw_data!$A$3:$CR$3,0))</f>
        <v>0</v>
      </c>
      <c r="AA119" s="20">
        <f>INDEX(raw_data!$A$3:$CR$332,MATCH(data!$B119,raw_data!$F$3:$F$332,0), MATCH(data!AA$3,raw_data!$A$3:$CR$3,0))</f>
        <v>0</v>
      </c>
      <c r="AB119" s="20">
        <f>INDEX(raw_data!$A$3:$CR$332,MATCH(data!$B119,raw_data!$F$3:$F$332,0), MATCH(data!AB$3,raw_data!$A$3:$CR$3,0))</f>
        <v>0</v>
      </c>
      <c r="AC119" s="20">
        <f>INDEX(raw_data!$A$3:$CR$332,MATCH(data!$B119,raw_data!$F$3:$F$332,0), MATCH(data!AC$3,raw_data!$A$3:$CR$3,0))</f>
        <v>0</v>
      </c>
      <c r="AD119" s="20">
        <f>INDEX(raw_data!$A$3:$CR$332,MATCH(data!$B119,raw_data!$F$3:$F$332,0), MATCH(data!AD$3,raw_data!$A$3:$CR$3,0))</f>
        <v>0</v>
      </c>
      <c r="AE119" s="20">
        <f>INDEX(raw_data!$A$3:$CR$332,MATCH(data!$B119,raw_data!$F$3:$F$332,0), MATCH(data!AE$3,raw_data!$A$3:$CR$3,0))</f>
        <v>0</v>
      </c>
      <c r="AF119" s="20">
        <f>INDEX(raw_data!$A$3:$CR$332,MATCH(data!$B119,raw_data!$F$3:$F$332,0), MATCH(data!AF$3,raw_data!$A$3:$CR$3,0))</f>
        <v>0</v>
      </c>
      <c r="AG119" s="20" t="str">
        <f>INDEX(raw_data!$A$3:$CR$332,MATCH(data!$B119,raw_data!$F$3:$F$332,0), MATCH(data!AG$3,raw_data!$A$3:$CR$3,0))</f>
        <v>WHO-CHOICE</v>
      </c>
      <c r="AH119" s="20" t="str">
        <f>INDEX(raw_data!$A$3:$CR$332,MATCH(data!$B119,raw_data!$F$3:$F$332,0), MATCH(data!AH$3,raw_data!$A$3:$CR$3,0))</f>
        <v/>
      </c>
      <c r="AI119" s="61">
        <f t="shared" si="6"/>
        <v>119.10574499199393</v>
      </c>
    </row>
    <row r="120" spans="1:35" hidden="1">
      <c r="A120" s="20" t="str">
        <f>INDEX(raw_data!$A$3:$CR$332,MATCH(data!$B120,raw_data!$F$3:$F$332,0), MATCH(data!A$3,raw_data!$A$3:$CR$3,0))</f>
        <v>Nutrition</v>
      </c>
      <c r="B120" s="22" t="s">
        <v>1215</v>
      </c>
      <c r="C120" s="20" t="str">
        <f>INDEX(raw_data!$A$3:$CR$332,MATCH(data!$B120,raw_data!$F$3:$F$332,0), MATCH(data!C$3,raw_data!$A$3:$CR$3,0))</f>
        <v>Iron fortification</v>
      </c>
      <c r="D120" s="20" t="str">
        <f>INDEX(raw_data!$A$3:$CR$332,MATCH(data!$B120,raw_data!$F$3:$F$332,0), MATCH(data!D$3,raw_data!$A$3:$CR$3,0))</f>
        <v>1 year</v>
      </c>
      <c r="E120" s="61">
        <f>INDEX(raw_data!$A$3:$CR$332,MATCH(data!$B120,raw_data!$F$3:$F$332,0), MATCH(data!E$3,raw_data!$A$3:$CR$3,0))</f>
        <v>2.0435627821364277E-3</v>
      </c>
      <c r="F120" s="61">
        <f>INDEX(raw_data!$A$3:$CR$332,MATCH(data!$B120,raw_data!$F$3:$F$332,0), MATCH(data!F$3,raw_data!$A$3:$CR$3,0))</f>
        <v>2.2696920375491543E-2</v>
      </c>
      <c r="G120" s="61">
        <f t="shared" si="5"/>
        <v>1.8961801822955735E-3</v>
      </c>
      <c r="H120" s="87">
        <f>INDEX(raw_data!$A$3:$CR$332,MATCH(data!$B120,raw_data!$F$3:$F$332,0), MATCH(data!H$3,raw_data!$A$3:$CR$3,0))</f>
        <v>60</v>
      </c>
      <c r="I120" s="87">
        <f>INDEX(raw_data!$A$3:$CR$332,MATCH(data!$B120,raw_data!$F$3:$F$332,0), MATCH(data!I$3,raw_data!$A$3:$CR$3,0))</f>
        <v>24950160</v>
      </c>
      <c r="J120" s="87">
        <f>INDEX(raw_data!$A$3:$CR$332,MATCH(data!$B120,raw_data!$F$3:$F$332,0), MATCH(data!J$3,raw_data!$A$3:$CR$3,0))</f>
        <v>41583600</v>
      </c>
      <c r="K120" s="61">
        <f>INDEX(raw_data!$A$3:$CR$332,MATCH(data!$B120,raw_data!$F$3:$F$332,0), MATCH(data!K$3,raw_data!$A$3:$CR$3,0))</f>
        <v>4.6981823085344113E-2</v>
      </c>
      <c r="L120" s="20">
        <f>INDEX(raw_data!$A$3:$CR$332,MATCH(data!$B120,raw_data!$F$3:$F$332,0), MATCH(data!L$3,raw_data!$A$3:$CR$3,0))</f>
        <v>0</v>
      </c>
      <c r="M120" s="20">
        <f>INDEX(raw_data!$A$3:$CR$332,MATCH(data!$B120,raw_data!$F$3:$F$332,0), MATCH(data!M$3,raw_data!$A$3:$CR$3,0))</f>
        <v>0</v>
      </c>
      <c r="N120" s="20">
        <f>INDEX(raw_data!$A$3:$CR$332,MATCH(data!$B120,raw_data!$F$3:$F$332,0), MATCH(data!N$3,raw_data!$A$3:$CR$3,0))</f>
        <v>0</v>
      </c>
      <c r="O120" s="20">
        <f>INDEX(raw_data!$A$3:$CR$332,MATCH(data!$B120,raw_data!$F$3:$F$332,0), MATCH(data!O$3,raw_data!$A$3:$CR$3,0))</f>
        <v>0</v>
      </c>
      <c r="P120" s="20">
        <f>INDEX(raw_data!$A$3:$CR$332,MATCH(data!$B120,raw_data!$F$3:$F$332,0), MATCH(data!P$3,raw_data!$A$3:$CR$3,0))</f>
        <v>0</v>
      </c>
      <c r="Q120" s="20">
        <f>INDEX(raw_data!$A$3:$CR$332,MATCH(data!$B120,raw_data!$F$3:$F$332,0), MATCH(data!Q$3,raw_data!$A$3:$CR$3,0))</f>
        <v>0</v>
      </c>
      <c r="R120" s="20">
        <f>INDEX(raw_data!$A$3:$CR$332,MATCH(data!$B120,raw_data!$F$3:$F$332,0), MATCH(data!R$3,raw_data!$A$3:$CR$3,0))</f>
        <v>0</v>
      </c>
      <c r="S120" s="20">
        <f>INDEX(raw_data!$A$3:$CR$332,MATCH(data!$B120,raw_data!$F$3:$F$332,0), MATCH(data!S$3,raw_data!$A$3:$CR$3,0))</f>
        <v>0</v>
      </c>
      <c r="T120" s="20">
        <f>INDEX(raw_data!$A$3:$CR$332,MATCH(data!$B120,raw_data!$F$3:$F$332,0), MATCH(data!T$3,raw_data!$A$3:$CR$3,0))</f>
        <v>0</v>
      </c>
      <c r="U120" s="20">
        <f>INDEX(raw_data!$A$3:$CR$332,MATCH(data!$B120,raw_data!$F$3:$F$332,0), MATCH(data!U$3,raw_data!$A$3:$CR$3,0))</f>
        <v>0</v>
      </c>
      <c r="V120" s="20">
        <f>INDEX(raw_data!$A$3:$CR$332,MATCH(data!$B120,raw_data!$F$3:$F$332,0), MATCH(data!V$3,raw_data!$A$3:$CR$3,0))</f>
        <v>0</v>
      </c>
      <c r="W120" s="20">
        <v>0</v>
      </c>
      <c r="X120" s="20">
        <f>INDEX(raw_data!$A$3:$CR$332,MATCH(data!$B120,raw_data!$F$3:$F$332,0), MATCH(data!X$3,raw_data!$A$3:$CR$3,0))</f>
        <v>0</v>
      </c>
      <c r="Y120" s="20">
        <f>INDEX(raw_data!$A$3:$CR$332,MATCH(data!$B120,raw_data!$F$3:$F$332,0), MATCH(data!Y$3,raw_data!$A$3:$CR$3,0))</f>
        <v>0</v>
      </c>
      <c r="Z120" s="20">
        <f>INDEX(raw_data!$A$3:$CR$332,MATCH(data!$B120,raw_data!$F$3:$F$332,0), MATCH(data!Z$3,raw_data!$A$3:$CR$3,0))</f>
        <v>0</v>
      </c>
      <c r="AA120" s="20">
        <f>INDEX(raw_data!$A$3:$CR$332,MATCH(data!$B120,raw_data!$F$3:$F$332,0), MATCH(data!AA$3,raw_data!$A$3:$CR$3,0))</f>
        <v>0</v>
      </c>
      <c r="AB120" s="20">
        <f>INDEX(raw_data!$A$3:$CR$332,MATCH(data!$B120,raw_data!$F$3:$F$332,0), MATCH(data!AB$3,raw_data!$A$3:$CR$3,0))</f>
        <v>0</v>
      </c>
      <c r="AC120" s="20">
        <f>INDEX(raw_data!$A$3:$CR$332,MATCH(data!$B120,raw_data!$F$3:$F$332,0), MATCH(data!AC$3,raw_data!$A$3:$CR$3,0))</f>
        <v>0</v>
      </c>
      <c r="AD120" s="20">
        <f>INDEX(raw_data!$A$3:$CR$332,MATCH(data!$B120,raw_data!$F$3:$F$332,0), MATCH(data!AD$3,raw_data!$A$3:$CR$3,0))</f>
        <v>0</v>
      </c>
      <c r="AE120" s="20">
        <f>INDEX(raw_data!$A$3:$CR$332,MATCH(data!$B120,raw_data!$F$3:$F$332,0), MATCH(data!AE$3,raw_data!$A$3:$CR$3,0))</f>
        <v>0</v>
      </c>
      <c r="AF120" s="20">
        <f>INDEX(raw_data!$A$3:$CR$332,MATCH(data!$B120,raw_data!$F$3:$F$332,0), MATCH(data!AF$3,raw_data!$A$3:$CR$3,0))</f>
        <v>0</v>
      </c>
      <c r="AG120" s="20" t="str">
        <f>INDEX(raw_data!$A$3:$CR$332,MATCH(data!$B120,raw_data!$F$3:$F$332,0), MATCH(data!AG$3,raw_data!$A$3:$CR$3,0))</f>
        <v>Baltussen et al. (2004)</v>
      </c>
      <c r="AH120" s="20" t="str">
        <f>INDEX(raw_data!$A$3:$CR$332,MATCH(data!$B120,raw_data!$F$3:$F$332,0), MATCH(data!AH$3,raw_data!$A$3:$CR$3,0))</f>
        <v>Iron fortification 80-95%</v>
      </c>
      <c r="AI120" s="61">
        <f t="shared" si="6"/>
        <v>11.106544205000256</v>
      </c>
    </row>
    <row r="121" spans="1:35" hidden="1">
      <c r="A121" s="20" t="str">
        <f>INDEX(raw_data!$A$3:$CR$332,MATCH(data!$B121,raw_data!$F$3:$F$332,0), MATCH(data!A$3,raw_data!$A$3:$CR$3,0))</f>
        <v>TB</v>
      </c>
      <c r="B121" s="22" t="s">
        <v>1250</v>
      </c>
      <c r="C121" s="20" t="str">
        <f>INDEX(raw_data!$A$3:$CR$332,MATCH(data!$B121,raw_data!$F$3:$F$332,0), MATCH(data!C$3,raw_data!$A$3:$CR$3,0))</f>
        <v>Xpert test (Full)</v>
      </c>
      <c r="D121" s="20" t="str">
        <f>INDEX(raw_data!$A$3:$CR$332,MATCH(data!$B121,raw_data!$F$3:$F$332,0), MATCH(data!D$3,raw_data!$A$3:$CR$3,0))</f>
        <v>1 year</v>
      </c>
      <c r="E121" s="61">
        <f>INDEX(raw_data!$A$3:$CR$332,MATCH(data!$B121,raw_data!$F$3:$F$332,0), MATCH(data!E$3,raw_data!$A$3:$CR$3,0))</f>
        <v>4.6095669770711157E-3</v>
      </c>
      <c r="F121" s="61">
        <f>INDEX(raw_data!$A$3:$CR$332,MATCH(data!$B121,raw_data!$F$3:$F$332,0), MATCH(data!F$3,raw_data!$A$3:$CR$3,0))</f>
        <v>0.63344726531857243</v>
      </c>
      <c r="G121" s="61">
        <f t="shared" si="5"/>
        <v>4.9627304643103456E-4</v>
      </c>
      <c r="H121" s="87">
        <f>INDEX(raw_data!$A$3:$CR$332,MATCH(data!$B121,raw_data!$F$3:$F$332,0), MATCH(data!H$3,raw_data!$A$3:$CR$3,0))</f>
        <v>90</v>
      </c>
      <c r="I121" s="87">
        <f>INDEX(raw_data!$A$3:$CR$332,MATCH(data!$B121,raw_data!$F$3:$F$332,0), MATCH(data!I$3,raw_data!$A$3:$CR$3,0))</f>
        <v>703099.24763</v>
      </c>
      <c r="J121" s="87">
        <f>INDEX(raw_data!$A$3:$CR$332,MATCH(data!$B121,raw_data!$F$3:$F$332,0), MATCH(data!J$3,raw_data!$A$3:$CR$3,0))</f>
        <v>781221.38625555555</v>
      </c>
      <c r="K121" s="61">
        <f>INDEX(raw_data!$A$3:$CR$332,MATCH(data!$B121,raw_data!$F$3:$F$332,0), MATCH(data!K$3,raw_data!$A$3:$CR$3,0))</f>
        <v>11.523430669768448</v>
      </c>
      <c r="L121" s="20">
        <f>INDEX(raw_data!$A$3:$CR$332,MATCH(data!$B121,raw_data!$F$3:$F$332,0), MATCH(data!L$3,raw_data!$A$3:$CR$3,0))</f>
        <v>0</v>
      </c>
      <c r="M121" s="20">
        <f>INDEX(raw_data!$A$3:$CR$332,MATCH(data!$B121,raw_data!$F$3:$F$332,0), MATCH(data!M$3,raw_data!$A$3:$CR$3,0))</f>
        <v>0</v>
      </c>
      <c r="N121" s="20">
        <f>INDEX(raw_data!$A$3:$CR$332,MATCH(data!$B121,raw_data!$F$3:$F$332,0), MATCH(data!N$3,raw_data!$A$3:$CR$3,0))</f>
        <v>0</v>
      </c>
      <c r="O121" s="20">
        <f>INDEX(raw_data!$A$3:$CR$332,MATCH(data!$B121,raw_data!$F$3:$F$332,0), MATCH(data!O$3,raw_data!$A$3:$CR$3,0))</f>
        <v>0</v>
      </c>
      <c r="P121" s="20">
        <f>INDEX(raw_data!$A$3:$CR$332,MATCH(data!$B121,raw_data!$F$3:$F$332,0), MATCH(data!P$3,raw_data!$A$3:$CR$3,0))</f>
        <v>0</v>
      </c>
      <c r="Q121" s="20">
        <f>INDEX(raw_data!$A$3:$CR$332,MATCH(data!$B121,raw_data!$F$3:$F$332,0), MATCH(data!Q$3,raw_data!$A$3:$CR$3,0))</f>
        <v>0</v>
      </c>
      <c r="R121" s="20">
        <f>INDEX(raw_data!$A$3:$CR$332,MATCH(data!$B121,raw_data!$F$3:$F$332,0), MATCH(data!R$3,raw_data!$A$3:$CR$3,0))</f>
        <v>0</v>
      </c>
      <c r="S121" s="20">
        <f>INDEX(raw_data!$A$3:$CR$332,MATCH(data!$B121,raw_data!$F$3:$F$332,0), MATCH(data!S$3,raw_data!$A$3:$CR$3,0))</f>
        <v>0</v>
      </c>
      <c r="T121" s="20">
        <f>INDEX(raw_data!$A$3:$CR$332,MATCH(data!$B121,raw_data!$F$3:$F$332,0), MATCH(data!T$3,raw_data!$A$3:$CR$3,0))</f>
        <v>0</v>
      </c>
      <c r="U121" s="20">
        <f>INDEX(raw_data!$A$3:$CR$332,MATCH(data!$B121,raw_data!$F$3:$F$332,0), MATCH(data!U$3,raw_data!$A$3:$CR$3,0))</f>
        <v>0.3</v>
      </c>
      <c r="V121" s="20">
        <f>INDEX(raw_data!$A$3:$CR$332,MATCH(data!$B121,raw_data!$F$3:$F$332,0), MATCH(data!V$3,raw_data!$A$3:$CR$3,0))</f>
        <v>0</v>
      </c>
      <c r="W121" s="20">
        <v>0</v>
      </c>
      <c r="X121" s="20">
        <f>INDEX(raw_data!$A$3:$CR$332,MATCH(data!$B121,raw_data!$F$3:$F$332,0), MATCH(data!X$3,raw_data!$A$3:$CR$3,0))</f>
        <v>0</v>
      </c>
      <c r="Y121" s="20">
        <f>INDEX(raw_data!$A$3:$CR$332,MATCH(data!$B121,raw_data!$F$3:$F$332,0), MATCH(data!Y$3,raw_data!$A$3:$CR$3,0))</f>
        <v>0</v>
      </c>
      <c r="Z121" s="20">
        <f>INDEX(raw_data!$A$3:$CR$332,MATCH(data!$B121,raw_data!$F$3:$F$332,0), MATCH(data!Z$3,raw_data!$A$3:$CR$3,0))</f>
        <v>0</v>
      </c>
      <c r="AA121" s="20">
        <f>INDEX(raw_data!$A$3:$CR$332,MATCH(data!$B121,raw_data!$F$3:$F$332,0), MATCH(data!AA$3,raw_data!$A$3:$CR$3,0))</f>
        <v>0</v>
      </c>
      <c r="AB121" s="20">
        <f>INDEX(raw_data!$A$3:$CR$332,MATCH(data!$B121,raw_data!$F$3:$F$332,0), MATCH(data!AB$3,raw_data!$A$3:$CR$3,0))</f>
        <v>0</v>
      </c>
      <c r="AC121" s="20">
        <f>INDEX(raw_data!$A$3:$CR$332,MATCH(data!$B121,raw_data!$F$3:$F$332,0), MATCH(data!AC$3,raw_data!$A$3:$CR$3,0))</f>
        <v>0</v>
      </c>
      <c r="AD121" s="20">
        <f>INDEX(raw_data!$A$3:$CR$332,MATCH(data!$B121,raw_data!$F$3:$F$332,0), MATCH(data!AD$3,raw_data!$A$3:$CR$3,0))</f>
        <v>0</v>
      </c>
      <c r="AE121" s="20">
        <f>INDEX(raw_data!$A$3:$CR$332,MATCH(data!$B121,raw_data!$F$3:$F$332,0), MATCH(data!AE$3,raw_data!$A$3:$CR$3,0))</f>
        <v>0</v>
      </c>
      <c r="AF121" s="20">
        <f>INDEX(raw_data!$A$3:$CR$332,MATCH(data!$B121,raw_data!$F$3:$F$332,0), MATCH(data!AF$3,raw_data!$A$3:$CR$3,0))</f>
        <v>0</v>
      </c>
      <c r="AG121" s="20" t="str">
        <f>INDEX(raw_data!$A$3:$CR$332,MATCH(data!$B121,raw_data!$F$3:$F$332,0), MATCH(data!AG$3,raw_data!$A$3:$CR$3,0))</f>
        <v>Tesfaye (2017); BMC Infect Dis</v>
      </c>
      <c r="AH121" s="20" t="str">
        <f>INDEX(raw_data!$A$3:$CR$332,MATCH(data!$B121,raw_data!$F$3:$F$332,0), MATCH(data!AH$3,raw_data!$A$3:$CR$3,0))</f>
        <v>Xpert for all patients with presumptive tuberculosis (Full-Xpert)</v>
      </c>
      <c r="AI121" s="61">
        <f t="shared" si="6"/>
        <v>137.42012394427991</v>
      </c>
    </row>
    <row r="122" spans="1:35" hidden="1">
      <c r="A122" s="20" t="str">
        <f>INDEX(raw_data!$A$3:$CR$332,MATCH(data!$B122,raw_data!$F$3:$F$332,0), MATCH(data!A$3,raw_data!$A$3:$CR$3,0))</f>
        <v>TB</v>
      </c>
      <c r="B122" s="22" t="s">
        <v>1257</v>
      </c>
      <c r="C122" s="20" t="str">
        <f>INDEX(raw_data!$A$3:$CR$332,MATCH(data!$B122,raw_data!$F$3:$F$332,0), MATCH(data!C$3,raw_data!$A$3:$CR$3,0))</f>
        <v>Xpert test (targeted)</v>
      </c>
      <c r="D122" s="20" t="str">
        <f>INDEX(raw_data!$A$3:$CR$332,MATCH(data!$B122,raw_data!$F$3:$F$332,0), MATCH(data!D$3,raw_data!$A$3:$CR$3,0))</f>
        <v>1 year</v>
      </c>
      <c r="E122" s="61">
        <f>INDEX(raw_data!$A$3:$CR$332,MATCH(data!$B122,raw_data!$F$3:$F$332,0), MATCH(data!E$3,raw_data!$A$3:$CR$3,0))</f>
        <v>4.9378362960168813E-3</v>
      </c>
      <c r="F122" s="61">
        <f>INDEX(raw_data!$A$3:$CR$332,MATCH(data!$B122,raw_data!$F$3:$F$332,0), MATCH(data!F$3,raw_data!$A$3:$CR$3,0))</f>
        <v>1.0722043770745595</v>
      </c>
      <c r="G122" s="61">
        <f t="shared" si="5"/>
        <v>-2.0245297888828555E-3</v>
      </c>
      <c r="H122" s="87">
        <f>INDEX(raw_data!$A$3:$CR$332,MATCH(data!$B122,raw_data!$F$3:$F$332,0), MATCH(data!H$3,raw_data!$A$3:$CR$3,0))</f>
        <v>90</v>
      </c>
      <c r="I122" s="87">
        <f>INDEX(raw_data!$A$3:$CR$332,MATCH(data!$B122,raw_data!$F$3:$F$332,0), MATCH(data!I$3,raw_data!$A$3:$CR$3,0))</f>
        <v>340093.24763</v>
      </c>
      <c r="J122" s="87">
        <f>INDEX(raw_data!$A$3:$CR$332,MATCH(data!$B122,raw_data!$F$3:$F$332,0), MATCH(data!J$3,raw_data!$A$3:$CR$3,0))</f>
        <v>377881.38625555555</v>
      </c>
      <c r="K122" s="61">
        <f>INDEX(raw_data!$A$3:$CR$332,MATCH(data!$B122,raw_data!$F$3:$F$332,0), MATCH(data!K$3,raw_data!$A$3:$CR$3,0))</f>
        <v>11.523430669768448</v>
      </c>
      <c r="L122" s="20">
        <f>INDEX(raw_data!$A$3:$CR$332,MATCH(data!$B122,raw_data!$F$3:$F$332,0), MATCH(data!L$3,raw_data!$A$3:$CR$3,0))</f>
        <v>0</v>
      </c>
      <c r="M122" s="20">
        <f>INDEX(raw_data!$A$3:$CR$332,MATCH(data!$B122,raw_data!$F$3:$F$332,0), MATCH(data!M$3,raw_data!$A$3:$CR$3,0))</f>
        <v>0</v>
      </c>
      <c r="N122" s="20">
        <f>INDEX(raw_data!$A$3:$CR$332,MATCH(data!$B122,raw_data!$F$3:$F$332,0), MATCH(data!N$3,raw_data!$A$3:$CR$3,0))</f>
        <v>0</v>
      </c>
      <c r="O122" s="20">
        <f>INDEX(raw_data!$A$3:$CR$332,MATCH(data!$B122,raw_data!$F$3:$F$332,0), MATCH(data!O$3,raw_data!$A$3:$CR$3,0))</f>
        <v>0</v>
      </c>
      <c r="P122" s="20">
        <f>INDEX(raw_data!$A$3:$CR$332,MATCH(data!$B122,raw_data!$F$3:$F$332,0), MATCH(data!P$3,raw_data!$A$3:$CR$3,0))</f>
        <v>0</v>
      </c>
      <c r="Q122" s="20">
        <f>INDEX(raw_data!$A$3:$CR$332,MATCH(data!$B122,raw_data!$F$3:$F$332,0), MATCH(data!Q$3,raw_data!$A$3:$CR$3,0))</f>
        <v>0</v>
      </c>
      <c r="R122" s="20">
        <f>INDEX(raw_data!$A$3:$CR$332,MATCH(data!$B122,raw_data!$F$3:$F$332,0), MATCH(data!R$3,raw_data!$A$3:$CR$3,0))</f>
        <v>0</v>
      </c>
      <c r="S122" s="20">
        <f>INDEX(raw_data!$A$3:$CR$332,MATCH(data!$B122,raw_data!$F$3:$F$332,0), MATCH(data!S$3,raw_data!$A$3:$CR$3,0))</f>
        <v>0</v>
      </c>
      <c r="T122" s="20">
        <f>INDEX(raw_data!$A$3:$CR$332,MATCH(data!$B122,raw_data!$F$3:$F$332,0), MATCH(data!T$3,raw_data!$A$3:$CR$3,0))</f>
        <v>0</v>
      </c>
      <c r="U122" s="20">
        <f>INDEX(raw_data!$A$3:$CR$332,MATCH(data!$B122,raw_data!$F$3:$F$332,0), MATCH(data!U$3,raw_data!$A$3:$CR$3,0))</f>
        <v>0.3</v>
      </c>
      <c r="V122" s="20">
        <f>INDEX(raw_data!$A$3:$CR$332,MATCH(data!$B122,raw_data!$F$3:$F$332,0), MATCH(data!V$3,raw_data!$A$3:$CR$3,0))</f>
        <v>0</v>
      </c>
      <c r="W122" s="20">
        <v>0</v>
      </c>
      <c r="X122" s="20">
        <f>INDEX(raw_data!$A$3:$CR$332,MATCH(data!$B122,raw_data!$F$3:$F$332,0), MATCH(data!X$3,raw_data!$A$3:$CR$3,0))</f>
        <v>0</v>
      </c>
      <c r="Y122" s="20">
        <f>INDEX(raw_data!$A$3:$CR$332,MATCH(data!$B122,raw_data!$F$3:$F$332,0), MATCH(data!Y$3,raw_data!$A$3:$CR$3,0))</f>
        <v>0</v>
      </c>
      <c r="Z122" s="20">
        <f>INDEX(raw_data!$A$3:$CR$332,MATCH(data!$B122,raw_data!$F$3:$F$332,0), MATCH(data!Z$3,raw_data!$A$3:$CR$3,0))</f>
        <v>0</v>
      </c>
      <c r="AA122" s="20">
        <f>INDEX(raw_data!$A$3:$CR$332,MATCH(data!$B122,raw_data!$F$3:$F$332,0), MATCH(data!AA$3,raw_data!$A$3:$CR$3,0))</f>
        <v>0</v>
      </c>
      <c r="AB122" s="20">
        <f>INDEX(raw_data!$A$3:$CR$332,MATCH(data!$B122,raw_data!$F$3:$F$332,0), MATCH(data!AB$3,raw_data!$A$3:$CR$3,0))</f>
        <v>0</v>
      </c>
      <c r="AC122" s="20">
        <f>INDEX(raw_data!$A$3:$CR$332,MATCH(data!$B122,raw_data!$F$3:$F$332,0), MATCH(data!AC$3,raw_data!$A$3:$CR$3,0))</f>
        <v>0</v>
      </c>
      <c r="AD122" s="20">
        <f>INDEX(raw_data!$A$3:$CR$332,MATCH(data!$B122,raw_data!$F$3:$F$332,0), MATCH(data!AD$3,raw_data!$A$3:$CR$3,0))</f>
        <v>0</v>
      </c>
      <c r="AE122" s="20">
        <f>INDEX(raw_data!$A$3:$CR$332,MATCH(data!$B122,raw_data!$F$3:$F$332,0), MATCH(data!AE$3,raw_data!$A$3:$CR$3,0))</f>
        <v>0</v>
      </c>
      <c r="AF122" s="20">
        <f>INDEX(raw_data!$A$3:$CR$332,MATCH(data!$B122,raw_data!$F$3:$F$332,0), MATCH(data!AF$3,raw_data!$A$3:$CR$3,0))</f>
        <v>0</v>
      </c>
      <c r="AG122" s="20" t="str">
        <f>INDEX(raw_data!$A$3:$CR$332,MATCH(data!$B122,raw_data!$F$3:$F$332,0), MATCH(data!AG$3,raw_data!$A$3:$CR$3,0))</f>
        <v>Tesfaye (2017); BMC Infect Dis</v>
      </c>
      <c r="AH122" s="20" t="str">
        <f>INDEX(raw_data!$A$3:$CR$332,MATCH(data!$B122,raw_data!$F$3:$F$332,0),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2" s="61">
        <f t="shared" si="6"/>
        <v>217.1405273073666</v>
      </c>
    </row>
    <row r="123" spans="1:35" hidden="1">
      <c r="A123" s="20" t="str">
        <f>INDEX(raw_data!$A$3:$CR$332,MATCH(data!$B123,raw_data!$F$3:$F$332,0), MATCH(data!A$3,raw_data!$A$3:$CR$3,0))</f>
        <v>HIV &amp; STIs</v>
      </c>
      <c r="B123" s="22" t="s">
        <v>1268</v>
      </c>
      <c r="C123" s="20" t="str">
        <f>INDEX(raw_data!$A$3:$CR$332,MATCH(data!$B123,raw_data!$F$3:$F$332,0), MATCH(data!C$3,raw_data!$A$3:$CR$3,0))</f>
        <v>ART (Second-Line Treatment) for adults without intensive monitoring</v>
      </c>
      <c r="D123" s="20" t="str">
        <f>INDEX(raw_data!$A$3:$CR$332,MATCH(data!$B123,raw_data!$F$3:$F$332,0), MATCH(data!D$3,raw_data!$A$3:$CR$3,0))</f>
        <v>1 Year</v>
      </c>
      <c r="E123" s="61">
        <f>INDEX(raw_data!$A$3:$CR$332,MATCH(data!$B123,raw_data!$F$3:$F$332,0), MATCH(data!E$3,raw_data!$A$3:$CR$3,0))</f>
        <v>0.58924871487558783</v>
      </c>
      <c r="F123" s="61">
        <f>INDEX(raw_data!$A$3:$CR$332,MATCH(data!$B123,raw_data!$F$3:$F$332,0), MATCH(data!F$3,raw_data!$A$3:$CR$3,0))</f>
        <v>652.70283424503737</v>
      </c>
      <c r="G123" s="61">
        <f t="shared" si="5"/>
        <v>-3.6490813776246549</v>
      </c>
      <c r="H123" s="87">
        <f>INDEX(raw_data!$A$3:$CR$332,MATCH(data!$B123,raw_data!$F$3:$F$332,0), MATCH(data!H$3,raw_data!$A$3:$CR$3,0))</f>
        <v>83.362224192207563</v>
      </c>
      <c r="I123" s="87">
        <f>INDEX(raw_data!$A$3:$CR$332,MATCH(data!$B123,raw_data!$F$3:$F$332,0), MATCH(data!I$3,raw_data!$A$3:$CR$3,0))</f>
        <v>354673.76456400001</v>
      </c>
      <c r="J123" s="87">
        <f>INDEX(raw_data!$A$3:$CR$332,MATCH(data!$B123,raw_data!$F$3:$F$332,0), MATCH(data!J$3,raw_data!$A$3:$CR$3,0))</f>
        <v>425461.01426736382</v>
      </c>
      <c r="K123" s="61">
        <f>INDEX(raw_data!$A$3:$CR$332,MATCH(data!$B123,raw_data!$F$3:$F$332,0), MATCH(data!K$3,raw_data!$A$3:$CR$3,0))</f>
        <v>1066.27</v>
      </c>
      <c r="L123" s="20">
        <f>INDEX(raw_data!$A$3:$CR$332,MATCH(data!$B123,raw_data!$F$3:$F$332,0), MATCH(data!L$3,raw_data!$A$3:$CR$3,0))</f>
        <v>0</v>
      </c>
      <c r="M123" s="20">
        <f>INDEX(raw_data!$A$3:$CR$332,MATCH(data!$B123,raw_data!$F$3:$F$332,0), MATCH(data!M$3,raw_data!$A$3:$CR$3,0))</f>
        <v>7</v>
      </c>
      <c r="N123" s="20">
        <f>INDEX(raw_data!$A$3:$CR$332,MATCH(data!$B123,raw_data!$F$3:$F$332,0), MATCH(data!N$3,raw_data!$A$3:$CR$3,0))</f>
        <v>0</v>
      </c>
      <c r="O123" s="20">
        <f>INDEX(raw_data!$A$3:$CR$332,MATCH(data!$B123,raw_data!$F$3:$F$332,0), MATCH(data!O$3,raw_data!$A$3:$CR$3,0))</f>
        <v>0</v>
      </c>
      <c r="P123" s="20">
        <f>INDEX(raw_data!$A$3:$CR$332,MATCH(data!$B123,raw_data!$F$3:$F$332,0), MATCH(data!P$3,raw_data!$A$3:$CR$3,0))</f>
        <v>3</v>
      </c>
      <c r="Q123" s="20">
        <f>INDEX(raw_data!$A$3:$CR$332,MATCH(data!$B123,raw_data!$F$3:$F$332,0), MATCH(data!Q$3,raw_data!$A$3:$CR$3,0))</f>
        <v>0</v>
      </c>
      <c r="R123" s="20">
        <f>INDEX(raw_data!$A$3:$CR$332,MATCH(data!$B123,raw_data!$F$3:$F$332,0), MATCH(data!R$3,raw_data!$A$3:$CR$3,0))</f>
        <v>0.75</v>
      </c>
      <c r="S123" s="20">
        <f>INDEX(raw_data!$A$3:$CR$332,MATCH(data!$B123,raw_data!$F$3:$F$332,0), MATCH(data!S$3,raw_data!$A$3:$CR$3,0))</f>
        <v>0.75</v>
      </c>
      <c r="T123" s="20">
        <f>INDEX(raw_data!$A$3:$CR$332,MATCH(data!$B123,raw_data!$F$3:$F$332,0), MATCH(data!T$3,raw_data!$A$3:$CR$3,0))</f>
        <v>0</v>
      </c>
      <c r="U123" s="20">
        <f>INDEX(raw_data!$A$3:$CR$332,MATCH(data!$B123,raw_data!$F$3:$F$332,0), MATCH(data!U$3,raw_data!$A$3:$CR$3,0))</f>
        <v>0</v>
      </c>
      <c r="V123" s="20">
        <f>INDEX(raw_data!$A$3:$CR$332,MATCH(data!$B123,raw_data!$F$3:$F$332,0), MATCH(data!V$3,raw_data!$A$3:$CR$3,0))</f>
        <v>0</v>
      </c>
      <c r="W123" s="20">
        <v>0</v>
      </c>
      <c r="X123" s="20">
        <f>INDEX(raw_data!$A$3:$CR$332,MATCH(data!$B123,raw_data!$F$3:$F$332,0), MATCH(data!X$3,raw_data!$A$3:$CR$3,0))</f>
        <v>0</v>
      </c>
      <c r="Y123" s="20">
        <f>INDEX(raw_data!$A$3:$CR$332,MATCH(data!$B123,raw_data!$F$3:$F$332,0), MATCH(data!Y$3,raw_data!$A$3:$CR$3,0))</f>
        <v>0</v>
      </c>
      <c r="Z123" s="20">
        <f>INDEX(raw_data!$A$3:$CR$332,MATCH(data!$B123,raw_data!$F$3:$F$332,0), MATCH(data!Z$3,raw_data!$A$3:$CR$3,0))</f>
        <v>0</v>
      </c>
      <c r="AA123" s="20">
        <f>INDEX(raw_data!$A$3:$CR$332,MATCH(data!$B123,raw_data!$F$3:$F$332,0), MATCH(data!AA$3,raw_data!$A$3:$CR$3,0))</f>
        <v>0</v>
      </c>
      <c r="AB123" s="20">
        <f>INDEX(raw_data!$A$3:$CR$332,MATCH(data!$B123,raw_data!$F$3:$F$332,0), MATCH(data!AB$3,raw_data!$A$3:$CR$3,0))</f>
        <v>0</v>
      </c>
      <c r="AC123" s="20">
        <f>INDEX(raw_data!$A$3:$CR$332,MATCH(data!$B123,raw_data!$F$3:$F$332,0), MATCH(data!AC$3,raw_data!$A$3:$CR$3,0))</f>
        <v>0</v>
      </c>
      <c r="AD123" s="20">
        <f>INDEX(raw_data!$A$3:$CR$332,MATCH(data!$B123,raw_data!$F$3:$F$332,0), MATCH(data!AD$3,raw_data!$A$3:$CR$3,0))</f>
        <v>0</v>
      </c>
      <c r="AE123" s="20">
        <f>INDEX(raw_data!$A$3:$CR$332,MATCH(data!$B123,raw_data!$F$3:$F$332,0), MATCH(data!AE$3,raw_data!$A$3:$CR$3,0))</f>
        <v>0</v>
      </c>
      <c r="AF123" s="20">
        <f>INDEX(raw_data!$A$3:$CR$332,MATCH(data!$B123,raw_data!$F$3:$F$332,0), MATCH(data!AF$3,raw_data!$A$3:$CR$3,0))</f>
        <v>0</v>
      </c>
      <c r="AG123" s="20" t="str">
        <f>INDEX(raw_data!$A$3:$CR$332,MATCH(data!$B123,raw_data!$F$3:$F$332,0), MATCH(data!AG$3,raw_data!$A$3:$CR$3,0))</f>
        <v>Hogan et al. (2005)</v>
      </c>
      <c r="AH123" s="20" t="str">
        <f>INDEX(raw_data!$A$3:$CR$332,MATCH(data!$B123,raw_data!$F$3:$F$332,0), MATCH(data!AH$3,raw_data!$A$3:$CR$3,0))</f>
        <v>No intensive monitoring, first and second line drugs (ANC coverage level) - monthly contact</v>
      </c>
      <c r="AI123" s="61">
        <f t="shared" si="6"/>
        <v>1107.6864790156515</v>
      </c>
    </row>
    <row r="124" spans="1:35" hidden="1">
      <c r="A124" s="20" t="str">
        <f>INDEX(raw_data!$A$3:$CR$332,MATCH(data!$B124,raw_data!$F$3:$F$332,0), MATCH(data!A$3,raw_data!$A$3:$CR$3,0))</f>
        <v>HIV &amp; STIs</v>
      </c>
      <c r="B124" s="22" t="s">
        <v>1274</v>
      </c>
      <c r="C124" s="20" t="str">
        <f>INDEX(raw_data!$A$3:$CR$332,MATCH(data!$B124,raw_data!$F$3:$F$332,0), MATCH(data!C$3,raw_data!$A$3:$CR$3,0))</f>
        <v>ART (Second-Line Treatment) for adults with intensive monitoring</v>
      </c>
      <c r="D124" s="20" t="str">
        <f>INDEX(raw_data!$A$3:$CR$332,MATCH(data!$B124,raw_data!$F$3:$F$332,0), MATCH(data!D$3,raw_data!$A$3:$CR$3,0))</f>
        <v>1 Year</v>
      </c>
      <c r="E124" s="61">
        <f>INDEX(raw_data!$A$3:$CR$332,MATCH(data!$B124,raw_data!$F$3:$F$332,0), MATCH(data!E$3,raw_data!$A$3:$CR$3,0))</f>
        <v>0.64449078189517417</v>
      </c>
      <c r="F124" s="61">
        <f>INDEX(raw_data!$A$3:$CR$332,MATCH(data!$B124,raw_data!$F$3:$F$332,0), MATCH(data!F$3,raw_data!$A$3:$CR$3,0))</f>
        <v>704.54168228656897</v>
      </c>
      <c r="G124" s="61">
        <f t="shared" si="5"/>
        <v>-3.93045520697865</v>
      </c>
      <c r="H124" s="87">
        <f>INDEX(raw_data!$A$3:$CR$332,MATCH(data!$B124,raw_data!$F$3:$F$332,0), MATCH(data!H$3,raw_data!$A$3:$CR$3,0))</f>
        <v>83.362224192207563</v>
      </c>
      <c r="I124" s="87">
        <f>INDEX(raw_data!$A$3:$CR$332,MATCH(data!$B124,raw_data!$F$3:$F$332,0), MATCH(data!I$3,raw_data!$A$3:$CR$3,0))</f>
        <v>354673.76456400001</v>
      </c>
      <c r="J124" s="87">
        <f>INDEX(raw_data!$A$3:$CR$332,MATCH(data!$B124,raw_data!$F$3:$F$332,0), MATCH(data!J$3,raw_data!$A$3:$CR$3,0))</f>
        <v>425461.01426736382</v>
      </c>
      <c r="K124" s="61">
        <f>INDEX(raw_data!$A$3:$CR$332,MATCH(data!$B124,raw_data!$F$3:$F$332,0), MATCH(data!K$3,raw_data!$A$3:$CR$3,0))</f>
        <v>1574.27</v>
      </c>
      <c r="L124" s="20">
        <f>INDEX(raw_data!$A$3:$CR$332,MATCH(data!$B124,raw_data!$F$3:$F$332,0), MATCH(data!L$3,raw_data!$A$3:$CR$3,0))</f>
        <v>4.5</v>
      </c>
      <c r="M124" s="20">
        <f>INDEX(raw_data!$A$3:$CR$332,MATCH(data!$B124,raw_data!$F$3:$F$332,0), MATCH(data!M$3,raw_data!$A$3:$CR$3,0))</f>
        <v>7.5</v>
      </c>
      <c r="N124" s="20">
        <f>INDEX(raw_data!$A$3:$CR$332,MATCH(data!$B124,raw_data!$F$3:$F$332,0), MATCH(data!N$3,raw_data!$A$3:$CR$3,0))</f>
        <v>0</v>
      </c>
      <c r="O124" s="20">
        <f>INDEX(raw_data!$A$3:$CR$332,MATCH(data!$B124,raw_data!$F$3:$F$332,0), MATCH(data!O$3,raw_data!$A$3:$CR$3,0))</f>
        <v>0</v>
      </c>
      <c r="P124" s="20">
        <f>INDEX(raw_data!$A$3:$CR$332,MATCH(data!$B124,raw_data!$F$3:$F$332,0), MATCH(data!P$3,raw_data!$A$3:$CR$3,0))</f>
        <v>6</v>
      </c>
      <c r="Q124" s="20">
        <f>INDEX(raw_data!$A$3:$CR$332,MATCH(data!$B124,raw_data!$F$3:$F$332,0), MATCH(data!Q$3,raw_data!$A$3:$CR$3,0))</f>
        <v>0</v>
      </c>
      <c r="R124" s="20">
        <f>INDEX(raw_data!$A$3:$CR$332,MATCH(data!$B124,raw_data!$F$3:$F$332,0), MATCH(data!R$3,raw_data!$A$3:$CR$3,0))</f>
        <v>0.75</v>
      </c>
      <c r="S124" s="20">
        <f>INDEX(raw_data!$A$3:$CR$332,MATCH(data!$B124,raw_data!$F$3:$F$332,0), MATCH(data!S$3,raw_data!$A$3:$CR$3,0))</f>
        <v>0.75</v>
      </c>
      <c r="T124" s="20">
        <f>INDEX(raw_data!$A$3:$CR$332,MATCH(data!$B124,raw_data!$F$3:$F$332,0), MATCH(data!T$3,raw_data!$A$3:$CR$3,0))</f>
        <v>0</v>
      </c>
      <c r="U124" s="20">
        <f>INDEX(raw_data!$A$3:$CR$332,MATCH(data!$B124,raw_data!$F$3:$F$332,0), MATCH(data!U$3,raw_data!$A$3:$CR$3,0))</f>
        <v>0</v>
      </c>
      <c r="V124" s="20">
        <f>INDEX(raw_data!$A$3:$CR$332,MATCH(data!$B124,raw_data!$F$3:$F$332,0), MATCH(data!V$3,raw_data!$A$3:$CR$3,0))</f>
        <v>0</v>
      </c>
      <c r="W124" s="20">
        <v>0</v>
      </c>
      <c r="X124" s="20">
        <f>INDEX(raw_data!$A$3:$CR$332,MATCH(data!$B124,raw_data!$F$3:$F$332,0), MATCH(data!X$3,raw_data!$A$3:$CR$3,0))</f>
        <v>0</v>
      </c>
      <c r="Y124" s="20">
        <f>INDEX(raw_data!$A$3:$CR$332,MATCH(data!$B124,raw_data!$F$3:$F$332,0), MATCH(data!Y$3,raw_data!$A$3:$CR$3,0))</f>
        <v>0</v>
      </c>
      <c r="Z124" s="20">
        <f>INDEX(raw_data!$A$3:$CR$332,MATCH(data!$B124,raw_data!$F$3:$F$332,0), MATCH(data!Z$3,raw_data!$A$3:$CR$3,0))</f>
        <v>0</v>
      </c>
      <c r="AA124" s="20">
        <f>INDEX(raw_data!$A$3:$CR$332,MATCH(data!$B124,raw_data!$F$3:$F$332,0), MATCH(data!AA$3,raw_data!$A$3:$CR$3,0))</f>
        <v>0</v>
      </c>
      <c r="AB124" s="20">
        <f>INDEX(raw_data!$A$3:$CR$332,MATCH(data!$B124,raw_data!$F$3:$F$332,0), MATCH(data!AB$3,raw_data!$A$3:$CR$3,0))</f>
        <v>0</v>
      </c>
      <c r="AC124" s="20">
        <f>INDEX(raw_data!$A$3:$CR$332,MATCH(data!$B124,raw_data!$F$3:$F$332,0), MATCH(data!AC$3,raw_data!$A$3:$CR$3,0))</f>
        <v>0</v>
      </c>
      <c r="AD124" s="20">
        <f>INDEX(raw_data!$A$3:$CR$332,MATCH(data!$B124,raw_data!$F$3:$F$332,0), MATCH(data!AD$3,raw_data!$A$3:$CR$3,0))</f>
        <v>0</v>
      </c>
      <c r="AE124" s="20">
        <f>INDEX(raw_data!$A$3:$CR$332,MATCH(data!$B124,raw_data!$F$3:$F$332,0), MATCH(data!AE$3,raw_data!$A$3:$CR$3,0))</f>
        <v>0</v>
      </c>
      <c r="AF124" s="20">
        <f>INDEX(raw_data!$A$3:$CR$332,MATCH(data!$B124,raw_data!$F$3:$F$332,0), MATCH(data!AF$3,raw_data!$A$3:$CR$3,0))</f>
        <v>0</v>
      </c>
      <c r="AG124" s="20" t="str">
        <f>INDEX(raw_data!$A$3:$CR$332,MATCH(data!$B124,raw_data!$F$3:$F$332,0), MATCH(data!AG$3,raw_data!$A$3:$CR$3,0))</f>
        <v>Hogan et al. (2005)</v>
      </c>
      <c r="AH124" s="20" t="str">
        <f>INDEX(raw_data!$A$3:$CR$332,MATCH(data!$B124,raw_data!$F$3:$F$332,0), MATCH(data!AH$3,raw_data!$A$3:$CR$3,0))</f>
        <v>Intensive monitoring, first and second line drugs (ANC coverage level) - weekly contact</v>
      </c>
      <c r="AI124" s="61">
        <f t="shared" si="6"/>
        <v>1093.1757320326763</v>
      </c>
    </row>
    <row r="125" spans="1:35" hidden="1">
      <c r="A125" s="20" t="str">
        <f>INDEX(raw_data!$A$3:$CR$332,MATCH(data!$B125,raw_data!$F$3:$F$332,0), MATCH(data!A$3,raw_data!$A$3:$CR$3,0))</f>
        <v>Nutrition</v>
      </c>
      <c r="B125" s="22" t="s">
        <v>1300</v>
      </c>
      <c r="C125" s="20" t="str">
        <f>INDEX(raw_data!$A$3:$CR$332,MATCH(data!$B125,raw_data!$F$3:$F$332,0), MATCH(data!C$3,raw_data!$A$3:$CR$3,0))</f>
        <v>Community management of nutrition in under-5 - micronutrient powder</v>
      </c>
      <c r="D125" s="20" t="str">
        <f>INDEX(raw_data!$A$3:$CR$332,MATCH(data!$B125,raw_data!$F$3:$F$332,0), MATCH(data!D$3,raw_data!$A$3:$CR$3,0))</f>
        <v>1 year</v>
      </c>
      <c r="E125" s="61">
        <f>INDEX(raw_data!$A$3:$CR$332,MATCH(data!$B125,raw_data!$F$3:$F$332,0), MATCH(data!E$3,raw_data!$A$3:$CR$3,0))</f>
        <v>2.8E-3</v>
      </c>
      <c r="F125" s="61">
        <f>INDEX(raw_data!$A$3:$CR$332,MATCH(data!$B125,raw_data!$F$3:$F$332,0), MATCH(data!F$3,raw_data!$A$3:$CR$3,0))</f>
        <v>10.6821</v>
      </c>
      <c r="G125" s="61">
        <f t="shared" si="5"/>
        <v>-6.6564285714285715E-2</v>
      </c>
      <c r="H125" s="87">
        <f>INDEX(raw_data!$A$3:$CR$332,MATCH(data!$B125,raw_data!$F$3:$F$332,0), MATCH(data!H$3,raw_data!$A$3:$CR$3,0))</f>
        <v>95</v>
      </c>
      <c r="I125" s="87">
        <f>INDEX(raw_data!$A$3:$CR$332,MATCH(data!$B125,raw_data!$F$3:$F$332,0), MATCH(data!I$3,raw_data!$A$3:$CR$3,0))</f>
        <v>6772835</v>
      </c>
      <c r="J125" s="87">
        <f>INDEX(raw_data!$A$3:$CR$332,MATCH(data!$B125,raw_data!$F$3:$F$332,0), MATCH(data!J$3,raw_data!$A$3:$CR$3,0))</f>
        <v>7129300</v>
      </c>
      <c r="K125" s="61">
        <f>INDEX(raw_data!$A$3:$CR$332,MATCH(data!$B125,raw_data!$F$3:$F$332,0), MATCH(data!K$3,raw_data!$A$3:$CR$3,0))</f>
        <v>9.9</v>
      </c>
      <c r="L125" s="20">
        <f>INDEX(raw_data!$A$3:$CR$332,MATCH(data!$B125,raw_data!$F$3:$F$332,0), MATCH(data!L$3,raw_data!$A$3:$CR$3,0))</f>
        <v>5</v>
      </c>
      <c r="M125" s="20">
        <f>INDEX(raw_data!$A$3:$CR$332,MATCH(data!$B125,raw_data!$F$3:$F$332,0), MATCH(data!M$3,raw_data!$A$3:$CR$3,0))</f>
        <v>6</v>
      </c>
      <c r="N125" s="20">
        <f>INDEX(raw_data!$A$3:$CR$332,MATCH(data!$B125,raw_data!$F$3:$F$332,0), MATCH(data!N$3,raw_data!$A$3:$CR$3,0))</f>
        <v>0</v>
      </c>
      <c r="O125" s="20">
        <f>INDEX(raw_data!$A$3:$CR$332,MATCH(data!$B125,raw_data!$F$3:$F$332,0), MATCH(data!O$3,raw_data!$A$3:$CR$3,0))</f>
        <v>3.5</v>
      </c>
      <c r="P125" s="20">
        <f>INDEX(raw_data!$A$3:$CR$332,MATCH(data!$B125,raw_data!$F$3:$F$332,0), MATCH(data!P$3,raw_data!$A$3:$CR$3,0))</f>
        <v>3.5</v>
      </c>
      <c r="Q125" s="20">
        <f>INDEX(raw_data!$A$3:$CR$332,MATCH(data!$B125,raw_data!$F$3:$F$332,0), MATCH(data!Q$3,raw_data!$A$3:$CR$3,0))</f>
        <v>0</v>
      </c>
      <c r="R125" s="20">
        <f>INDEX(raw_data!$A$3:$CR$332,MATCH(data!$B125,raw_data!$F$3:$F$332,0), MATCH(data!R$3,raw_data!$A$3:$CR$3,0))</f>
        <v>0.8</v>
      </c>
      <c r="S125" s="20">
        <f>INDEX(raw_data!$A$3:$CR$332,MATCH(data!$B125,raw_data!$F$3:$F$332,0), MATCH(data!S$3,raw_data!$A$3:$CR$3,0))</f>
        <v>0.8</v>
      </c>
      <c r="T125" s="20">
        <f>INDEX(raw_data!$A$3:$CR$332,MATCH(data!$B125,raw_data!$F$3:$F$332,0), MATCH(data!T$3,raw_data!$A$3:$CR$3,0))</f>
        <v>0</v>
      </c>
      <c r="U125" s="20">
        <f>INDEX(raw_data!$A$3:$CR$332,MATCH(data!$B125,raw_data!$F$3:$F$332,0), MATCH(data!U$3,raw_data!$A$3:$CR$3,0))</f>
        <v>0</v>
      </c>
      <c r="V125" s="20">
        <f>INDEX(raw_data!$A$3:$CR$332,MATCH(data!$B125,raw_data!$F$3:$F$332,0), MATCH(data!V$3,raw_data!$A$3:$CR$3,0))</f>
        <v>0</v>
      </c>
      <c r="W125" s="20">
        <v>0</v>
      </c>
      <c r="X125" s="20">
        <f>INDEX(raw_data!$A$3:$CR$332,MATCH(data!$B125,raw_data!$F$3:$F$332,0), MATCH(data!X$3,raw_data!$A$3:$CR$3,0))</f>
        <v>0</v>
      </c>
      <c r="Y125" s="20">
        <f>INDEX(raw_data!$A$3:$CR$332,MATCH(data!$B125,raw_data!$F$3:$F$332,0), MATCH(data!Y$3,raw_data!$A$3:$CR$3,0))</f>
        <v>0</v>
      </c>
      <c r="Z125" s="20">
        <f>INDEX(raw_data!$A$3:$CR$332,MATCH(data!$B125,raw_data!$F$3:$F$332,0), MATCH(data!Z$3,raw_data!$A$3:$CR$3,0))</f>
        <v>0</v>
      </c>
      <c r="AA125" s="20">
        <f>INDEX(raw_data!$A$3:$CR$332,MATCH(data!$B125,raw_data!$F$3:$F$332,0), MATCH(data!AA$3,raw_data!$A$3:$CR$3,0))</f>
        <v>0</v>
      </c>
      <c r="AB125" s="20">
        <f>INDEX(raw_data!$A$3:$CR$332,MATCH(data!$B125,raw_data!$F$3:$F$332,0), MATCH(data!AB$3,raw_data!$A$3:$CR$3,0))</f>
        <v>0</v>
      </c>
      <c r="AC125" s="20">
        <f>INDEX(raw_data!$A$3:$CR$332,MATCH(data!$B125,raw_data!$F$3:$F$332,0), MATCH(data!AC$3,raw_data!$A$3:$CR$3,0))</f>
        <v>0</v>
      </c>
      <c r="AD125" s="20">
        <f>INDEX(raw_data!$A$3:$CR$332,MATCH(data!$B125,raw_data!$F$3:$F$332,0), MATCH(data!AD$3,raw_data!$A$3:$CR$3,0))</f>
        <v>0</v>
      </c>
      <c r="AE125" s="20">
        <f>INDEX(raw_data!$A$3:$CR$332,MATCH(data!$B125,raw_data!$F$3:$F$332,0), MATCH(data!AE$3,raw_data!$A$3:$CR$3,0))</f>
        <v>0</v>
      </c>
      <c r="AF125" s="20">
        <f>INDEX(raw_data!$A$3:$CR$332,MATCH(data!$B125,raw_data!$F$3:$F$332,0), MATCH(data!AF$3,raw_data!$A$3:$CR$3,0))</f>
        <v>0</v>
      </c>
      <c r="AG125" s="20" t="str">
        <f>INDEX(raw_data!$A$3:$CR$332,MATCH(data!$B125,raw_data!$F$3:$F$332,0), MATCH(data!AG$3,raw_data!$A$3:$CR$3,0))</f>
        <v>Pasricha et al. (2020)</v>
      </c>
      <c r="AH125" s="20" t="str">
        <f>INDEX(raw_data!$A$3:$CR$332,MATCH(data!$B125,raw_data!$F$3:$F$332,0), MATCH(data!AH$3,raw_data!$A$3:$CR$3,0))</f>
        <v>Provision of a 6-month course of iron-containing daily MNPs to children aged 6 months</v>
      </c>
      <c r="AI125" s="61">
        <f t="shared" si="6"/>
        <v>3815.0357142857142</v>
      </c>
    </row>
    <row r="126" spans="1:35" hidden="1">
      <c r="A126" s="20" t="str">
        <f>INDEX(raw_data!$A$3:$CR$332,MATCH(data!$B126,raw_data!$F$3:$F$332,0), MATCH(data!A$3,raw_data!$A$3:$CR$3,0))</f>
        <v>NCDs</v>
      </c>
      <c r="B126" s="22" t="s">
        <v>1310</v>
      </c>
      <c r="C126" s="20" t="str">
        <f>INDEX(raw_data!$A$3:$CR$332,MATCH(data!$B126,raw_data!$F$3:$F$332,0), MATCH(data!C$3,raw_data!$A$3:$CR$3,0))</f>
        <v>Testing of pre-cancerous cells (vinegar)</v>
      </c>
      <c r="D126" s="20" t="str">
        <f>INDEX(raw_data!$A$3:$CR$332,MATCH(data!$B126,raw_data!$F$3:$F$332,0), MATCH(data!D$3,raw_data!$A$3:$CR$3,0))</f>
        <v>1 year</v>
      </c>
      <c r="E126" s="61">
        <f>INDEX(raw_data!$A$3:$CR$332,MATCH(data!$B126,raw_data!$F$3:$F$332,0), MATCH(data!E$3,raw_data!$A$3:$CR$3,0))</f>
        <v>6.0287081339712917E-2</v>
      </c>
      <c r="F126" s="61">
        <f>INDEX(raw_data!$A$3:$CR$332,MATCH(data!$B126,raw_data!$F$3:$F$332,0), MATCH(data!F$3,raw_data!$A$3:$CR$3,0))</f>
        <v>4.193794258373206</v>
      </c>
      <c r="G126" s="61">
        <f t="shared" si="5"/>
        <v>3.3054651090536256E-2</v>
      </c>
      <c r="H126" s="87">
        <f>INDEX(raw_data!$A$3:$CR$332,MATCH(data!$B126,raw_data!$F$3:$F$332,0), MATCH(data!H$3,raw_data!$A$3:$CR$3,0))</f>
        <v>0.78125</v>
      </c>
      <c r="I126" s="87">
        <f>INDEX(raw_data!$A$3:$CR$332,MATCH(data!$B126,raw_data!$F$3:$F$332,0), MATCH(data!I$3,raw_data!$A$3:$CR$3,0))</f>
        <v>11172.43512</v>
      </c>
      <c r="J126" s="87">
        <f>INDEX(raw_data!$A$3:$CR$332,MATCH(data!$B126,raw_data!$F$3:$F$332,0), MATCH(data!J$3,raw_data!$A$3:$CR$3,0))</f>
        <v>1430071.69536</v>
      </c>
      <c r="K126" s="61">
        <f>INDEX(raw_data!$A$3:$CR$332,MATCH(data!$B126,raw_data!$F$3:$F$332,0), MATCH(data!K$3,raw_data!$A$3:$CR$3,0))</f>
        <v>2.9900983932049336</v>
      </c>
      <c r="L126" s="20">
        <f>INDEX(raw_data!$A$3:$CR$332,MATCH(data!$B126,raw_data!$F$3:$F$332,0), MATCH(data!L$3,raw_data!$A$3:$CR$3,0))</f>
        <v>3.5</v>
      </c>
      <c r="M126" s="20">
        <f>INDEX(raw_data!$A$3:$CR$332,MATCH(data!$B126,raw_data!$F$3:$F$332,0), MATCH(data!M$3,raw_data!$A$3:$CR$3,0))</f>
        <v>6</v>
      </c>
      <c r="N126" s="20">
        <f>INDEX(raw_data!$A$3:$CR$332,MATCH(data!$B126,raw_data!$F$3:$F$332,0), MATCH(data!N$3,raw_data!$A$3:$CR$3,0))</f>
        <v>0</v>
      </c>
      <c r="O126" s="20">
        <f>INDEX(raw_data!$A$3:$CR$332,MATCH(data!$B126,raw_data!$F$3:$F$332,0), MATCH(data!O$3,raw_data!$A$3:$CR$3,0))</f>
        <v>1</v>
      </c>
      <c r="P126" s="20">
        <f>INDEX(raw_data!$A$3:$CR$332,MATCH(data!$B126,raw_data!$F$3:$F$332,0), MATCH(data!P$3,raw_data!$A$3:$CR$3,0))</f>
        <v>4</v>
      </c>
      <c r="Q126" s="20">
        <f>INDEX(raw_data!$A$3:$CR$332,MATCH(data!$B126,raw_data!$F$3:$F$332,0), MATCH(data!Q$3,raw_data!$A$3:$CR$3,0))</f>
        <v>0</v>
      </c>
      <c r="R126" s="20">
        <f>INDEX(raw_data!$A$3:$CR$332,MATCH(data!$B126,raw_data!$F$3:$F$332,0), MATCH(data!R$3,raw_data!$A$3:$CR$3,0))</f>
        <v>0</v>
      </c>
      <c r="S126" s="20">
        <f>INDEX(raw_data!$A$3:$CR$332,MATCH(data!$B126,raw_data!$F$3:$F$332,0), MATCH(data!S$3,raw_data!$A$3:$CR$3,0))</f>
        <v>0</v>
      </c>
      <c r="T126" s="20">
        <f>INDEX(raw_data!$A$3:$CR$332,MATCH(data!$B126,raw_data!$F$3:$F$332,0), MATCH(data!T$3,raw_data!$A$3:$CR$3,0))</f>
        <v>0</v>
      </c>
      <c r="U126" s="20">
        <f>INDEX(raw_data!$A$3:$CR$332,MATCH(data!$B126,raw_data!$F$3:$F$332,0), MATCH(data!U$3,raw_data!$A$3:$CR$3,0))</f>
        <v>0</v>
      </c>
      <c r="V126" s="20">
        <f>INDEX(raw_data!$A$3:$CR$332,MATCH(data!$B126,raw_data!$F$3:$F$332,0), MATCH(data!V$3,raw_data!$A$3:$CR$3,0))</f>
        <v>0</v>
      </c>
      <c r="W126" s="20">
        <v>0</v>
      </c>
      <c r="X126" s="20">
        <f>INDEX(raw_data!$A$3:$CR$332,MATCH(data!$B126,raw_data!$F$3:$F$332,0), MATCH(data!X$3,raw_data!$A$3:$CR$3,0))</f>
        <v>0</v>
      </c>
      <c r="Y126" s="20">
        <f>INDEX(raw_data!$A$3:$CR$332,MATCH(data!$B126,raw_data!$F$3:$F$332,0), MATCH(data!Y$3,raw_data!$A$3:$CR$3,0))</f>
        <v>0</v>
      </c>
      <c r="Z126" s="20">
        <f>INDEX(raw_data!$A$3:$CR$332,MATCH(data!$B126,raw_data!$F$3:$F$332,0), MATCH(data!Z$3,raw_data!$A$3:$CR$3,0))</f>
        <v>0</v>
      </c>
      <c r="AA126" s="20">
        <f>INDEX(raw_data!$A$3:$CR$332,MATCH(data!$B126,raw_data!$F$3:$F$332,0), MATCH(data!AA$3,raw_data!$A$3:$CR$3,0))</f>
        <v>0</v>
      </c>
      <c r="AB126" s="20">
        <f>INDEX(raw_data!$A$3:$CR$332,MATCH(data!$B126,raw_data!$F$3:$F$332,0), MATCH(data!AB$3,raw_data!$A$3:$CR$3,0))</f>
        <v>0</v>
      </c>
      <c r="AC126" s="20">
        <f>INDEX(raw_data!$A$3:$CR$332,MATCH(data!$B126,raw_data!$F$3:$F$332,0), MATCH(data!AC$3,raw_data!$A$3:$CR$3,0))</f>
        <v>0</v>
      </c>
      <c r="AD126" s="20">
        <f>INDEX(raw_data!$A$3:$CR$332,MATCH(data!$B126,raw_data!$F$3:$F$332,0), MATCH(data!AD$3,raw_data!$A$3:$CR$3,0))</f>
        <v>0</v>
      </c>
      <c r="AE126" s="20">
        <f>INDEX(raw_data!$A$3:$CR$332,MATCH(data!$B126,raw_data!$F$3:$F$332,0), MATCH(data!AE$3,raw_data!$A$3:$CR$3,0))</f>
        <v>0</v>
      </c>
      <c r="AF126" s="20">
        <f>INDEX(raw_data!$A$3:$CR$332,MATCH(data!$B126,raw_data!$F$3:$F$332,0), MATCH(data!AF$3,raw_data!$A$3:$CR$3,0))</f>
        <v>0</v>
      </c>
      <c r="AG126" s="20" t="str">
        <f>INDEX(raw_data!$A$3:$CR$332,MATCH(data!$B126,raw_data!$F$3:$F$332,0), MATCH(data!AG$3,raw_data!$A$3:$CR$3,0))</f>
        <v>Campos (2017); Int J Gynaecol Obstet</v>
      </c>
      <c r="AH126" s="20" t="str">
        <f>INDEX(raw_data!$A$3:$CR$332,MATCH(data!$B126,raw_data!$F$3:$F$332,0), MATCH(data!AH$3,raw_data!$A$3:$CR$3,0))</f>
        <v>Cervical screening with either HPV testing or visual inspection with acetic acid VIA</v>
      </c>
      <c r="AI126" s="61">
        <f t="shared" si="6"/>
        <v>69.563730158730166</v>
      </c>
    </row>
    <row r="127" spans="1:35" hidden="1">
      <c r="A127" s="20" t="str">
        <f>INDEX(raw_data!$A$3:$CR$332,MATCH(data!$B127,raw_data!$F$3:$F$332,0), MATCH(data!A$3,raw_data!$A$3:$CR$3,0))</f>
        <v>RMNCH</v>
      </c>
      <c r="B127" s="22" t="s">
        <v>1344</v>
      </c>
      <c r="C127" s="20" t="str">
        <f>INDEX(raw_data!$A$3:$CR$332,MATCH(data!$B127,raw_data!$F$3:$F$332,0), MATCH(data!C$3,raw_data!$A$3:$CR$3,0))</f>
        <v>Prenatal distribution of misoprostol (for PPH prevention)</v>
      </c>
      <c r="D127" s="20" t="str">
        <f>INDEX(raw_data!$A$3:$CR$332,MATCH(data!$B127,raw_data!$F$3:$F$332,0), MATCH(data!D$3,raw_data!$A$3:$CR$3,0))</f>
        <v>1 year</v>
      </c>
      <c r="E127" s="61">
        <f>INDEX(raw_data!$A$3:$CR$332,MATCH(data!$B127,raw_data!$F$3:$F$332,0), MATCH(data!E$3,raw_data!$A$3:$CR$3,0))</f>
        <v>0.08</v>
      </c>
      <c r="F127" s="61">
        <f>INDEX(raw_data!$A$3:$CR$332,MATCH(data!$B127,raw_data!$F$3:$F$332,0), MATCH(data!F$3,raw_data!$A$3:$CR$3,0))</f>
        <v>0.386208</v>
      </c>
      <c r="G127" s="61">
        <f t="shared" si="5"/>
        <v>7.7492155844155849E-2</v>
      </c>
      <c r="H127" s="87">
        <f>INDEX(raw_data!$A$3:$CR$332,MATCH(data!$B127,raw_data!$F$3:$F$332,0), MATCH(data!H$3,raw_data!$A$3:$CR$3,0))</f>
        <v>100</v>
      </c>
      <c r="I127" s="87">
        <f>INDEX(raw_data!$A$3:$CR$332,MATCH(data!$B127,raw_data!$F$3:$F$332,0), MATCH(data!I$3,raw_data!$A$3:$CR$3,0))</f>
        <v>2573730.4292299999</v>
      </c>
      <c r="J127" s="87">
        <f>INDEX(raw_data!$A$3:$CR$332,MATCH(data!$B127,raw_data!$F$3:$F$332,0), MATCH(data!J$3,raw_data!$A$3:$CR$3,0))</f>
        <v>2573730.4292299999</v>
      </c>
      <c r="K127" s="61">
        <f>INDEX(raw_data!$A$3:$CR$332,MATCH(data!$B127,raw_data!$F$3:$F$332,0), MATCH(data!K$3,raw_data!$A$3:$CR$3,0))</f>
        <v>0.35759999999999997</v>
      </c>
      <c r="L127" s="20">
        <f>INDEX(raw_data!$A$3:$CR$332,MATCH(data!$B127,raw_data!$F$3:$F$332,0), MATCH(data!L$3,raw_data!$A$3:$CR$3,0))</f>
        <v>0</v>
      </c>
      <c r="M127" s="20">
        <f>INDEX(raw_data!$A$3:$CR$332,MATCH(data!$B127,raw_data!$F$3:$F$332,0), MATCH(data!M$3,raw_data!$A$3:$CR$3,0))</f>
        <v>0</v>
      </c>
      <c r="N127" s="20">
        <f>INDEX(raw_data!$A$3:$CR$332,MATCH(data!$B127,raw_data!$F$3:$F$332,0), MATCH(data!N$3,raw_data!$A$3:$CR$3,0))</f>
        <v>0</v>
      </c>
      <c r="O127" s="20">
        <f>INDEX(raw_data!$A$3:$CR$332,MATCH(data!$B127,raw_data!$F$3:$F$332,0), MATCH(data!O$3,raw_data!$A$3:$CR$3,0))</f>
        <v>1</v>
      </c>
      <c r="P127" s="20">
        <f>INDEX(raw_data!$A$3:$CR$332,MATCH(data!$B127,raw_data!$F$3:$F$332,0), MATCH(data!P$3,raw_data!$A$3:$CR$3,0))</f>
        <v>0</v>
      </c>
      <c r="Q127" s="20">
        <f>INDEX(raw_data!$A$3:$CR$332,MATCH(data!$B127,raw_data!$F$3:$F$332,0), MATCH(data!Q$3,raw_data!$A$3:$CR$3,0))</f>
        <v>0</v>
      </c>
      <c r="R127" s="20">
        <f>INDEX(raw_data!$A$3:$CR$332,MATCH(data!$B127,raw_data!$F$3:$F$332,0), MATCH(data!R$3,raw_data!$A$3:$CR$3,0))</f>
        <v>0</v>
      </c>
      <c r="S127" s="20">
        <f>INDEX(raw_data!$A$3:$CR$332,MATCH(data!$B127,raw_data!$F$3:$F$332,0), MATCH(data!S$3,raw_data!$A$3:$CR$3,0))</f>
        <v>0</v>
      </c>
      <c r="T127" s="20">
        <f>INDEX(raw_data!$A$3:$CR$332,MATCH(data!$B127,raw_data!$F$3:$F$332,0), MATCH(data!T$3,raw_data!$A$3:$CR$3,0))</f>
        <v>0</v>
      </c>
      <c r="U127" s="20">
        <f>INDEX(raw_data!$A$3:$CR$332,MATCH(data!$B127,raw_data!$F$3:$F$332,0), MATCH(data!U$3,raw_data!$A$3:$CR$3,0))</f>
        <v>0</v>
      </c>
      <c r="V127" s="20">
        <f>INDEX(raw_data!$A$3:$CR$332,MATCH(data!$B127,raw_data!$F$3:$F$332,0), MATCH(data!V$3,raw_data!$A$3:$CR$3,0))</f>
        <v>0</v>
      </c>
      <c r="W127" s="20">
        <v>0</v>
      </c>
      <c r="X127" s="20">
        <f>INDEX(raw_data!$A$3:$CR$332,MATCH(data!$B127,raw_data!$F$3:$F$332,0), MATCH(data!X$3,raw_data!$A$3:$CR$3,0))</f>
        <v>0</v>
      </c>
      <c r="Y127" s="20">
        <f>INDEX(raw_data!$A$3:$CR$332,MATCH(data!$B127,raw_data!$F$3:$F$332,0), MATCH(data!Y$3,raw_data!$A$3:$CR$3,0))</f>
        <v>0</v>
      </c>
      <c r="Z127" s="20">
        <f>INDEX(raw_data!$A$3:$CR$332,MATCH(data!$B127,raw_data!$F$3:$F$332,0), MATCH(data!Z$3,raw_data!$A$3:$CR$3,0))</f>
        <v>0</v>
      </c>
      <c r="AA127" s="20">
        <f>INDEX(raw_data!$A$3:$CR$332,MATCH(data!$B127,raw_data!$F$3:$F$332,0), MATCH(data!AA$3,raw_data!$A$3:$CR$3,0))</f>
        <v>0</v>
      </c>
      <c r="AB127" s="20">
        <f>INDEX(raw_data!$A$3:$CR$332,MATCH(data!$B127,raw_data!$F$3:$F$332,0), MATCH(data!AB$3,raw_data!$A$3:$CR$3,0))</f>
        <v>0</v>
      </c>
      <c r="AC127" s="20">
        <f>INDEX(raw_data!$A$3:$CR$332,MATCH(data!$B127,raw_data!$F$3:$F$332,0), MATCH(data!AC$3,raw_data!$A$3:$CR$3,0))</f>
        <v>0</v>
      </c>
      <c r="AD127" s="20">
        <f>INDEX(raw_data!$A$3:$CR$332,MATCH(data!$B127,raw_data!$F$3:$F$332,0), MATCH(data!AD$3,raw_data!$A$3:$CR$3,0))</f>
        <v>0</v>
      </c>
      <c r="AE127" s="20">
        <f>INDEX(raw_data!$A$3:$CR$332,MATCH(data!$B127,raw_data!$F$3:$F$332,0), MATCH(data!AE$3,raw_data!$A$3:$CR$3,0))</f>
        <v>0</v>
      </c>
      <c r="AF127" s="20">
        <f>INDEX(raw_data!$A$3:$CR$332,MATCH(data!$B127,raw_data!$F$3:$F$332,0), MATCH(data!AF$3,raw_data!$A$3:$CR$3,0))</f>
        <v>0</v>
      </c>
      <c r="AG127" s="20" t="str">
        <f>INDEX(raw_data!$A$3:$CR$332,MATCH(data!$B127,raw_data!$F$3:$F$332,0), MATCH(data!AG$3,raw_data!$A$3:$CR$3,0))</f>
        <v>Lubinga et al. (2016)</v>
      </c>
      <c r="AH127" s="20" t="str">
        <f>INDEX(raw_data!$A$3:$CR$332,MATCH(data!$B127,raw_data!$F$3:$F$332,0), MATCH(data!AH$3,raw_data!$A$3:$CR$3,0))</f>
        <v>Prenatal community distribution of misoprostol to pregnant mothers as a strategy to increase access to uterotonics for prevention of PPH</v>
      </c>
      <c r="AI127" s="61">
        <f t="shared" si="6"/>
        <v>4.8275999999999994</v>
      </c>
    </row>
    <row r="128" spans="1:35" hidden="1">
      <c r="A128" s="20" t="str">
        <f>INDEX(raw_data!$A$3:$CR$332,MATCH(data!$B128,raw_data!$F$3:$F$332,0), MATCH(data!A$3,raw_data!$A$3:$CR$3,0))</f>
        <v>Vaccine Preventable Diseases</v>
      </c>
      <c r="B128" s="22" t="s">
        <v>1566</v>
      </c>
      <c r="C128" s="20" t="str">
        <f>INDEX(raw_data!$A$3:$CR$332,MATCH(data!$B128,raw_data!$F$3:$F$332,0), MATCH(data!C$3,raw_data!$A$3:$CR$3,0))</f>
        <v>Oral cholera vaccine</v>
      </c>
      <c r="D128" s="20" t="str">
        <f>INDEX(raw_data!$A$3:$CR$332,MATCH(data!$B128,raw_data!$F$3:$F$332,0), MATCH(data!D$3,raw_data!$A$3:$CR$3,0))</f>
        <v>3 Years</v>
      </c>
      <c r="E128" s="61">
        <f>INDEX(raw_data!$A$3:$CR$332,MATCH(data!$B128,raw_data!$F$3:$F$332,0), MATCH(data!E$3,raw_data!$A$3:$CR$3,0))</f>
        <v>1.859277345937591E-3</v>
      </c>
      <c r="F128" s="61">
        <f>INDEX(raw_data!$A$3:$CR$332,MATCH(data!$B128,raw_data!$F$3:$F$332,0), MATCH(data!F$3,raw_data!$A$3:$CR$3,0))</f>
        <v>2.4784291570529335</v>
      </c>
      <c r="G128" s="61">
        <f t="shared" si="5"/>
        <v>-1.4234418479081457E-2</v>
      </c>
      <c r="H128" s="87">
        <f>INDEX(raw_data!$A$3:$CR$332,MATCH(data!$B128,raw_data!$F$3:$F$332,0), MATCH(data!H$3,raw_data!$A$3:$CR$3,0))</f>
        <v>53</v>
      </c>
      <c r="I128" s="87">
        <f>INDEX(raw_data!$A$3:$CR$332,MATCH(data!$B128,raw_data!$F$3:$F$332,0), MATCH(data!I$3,raw_data!$A$3:$CR$3,0))</f>
        <v>9160043</v>
      </c>
      <c r="J128" s="87">
        <f>INDEX(raw_data!$A$3:$CR$332,MATCH(data!$B128,raw_data!$F$3:$F$332,0), MATCH(data!J$3,raw_data!$A$3:$CR$3,0))</f>
        <v>4854822.79</v>
      </c>
      <c r="K128" s="61">
        <f>INDEX(raw_data!$A$3:$CR$332,MATCH(data!$B128,raw_data!$F$3:$F$332,0), MATCH(data!K$3,raw_data!$A$3:$CR$3,0))</f>
        <v>2.7126000000000006</v>
      </c>
      <c r="L128" s="20">
        <f>INDEX(raw_data!$A$3:$CR$332,MATCH(data!$B128,raw_data!$F$3:$F$332,0), MATCH(data!L$3,raw_data!$A$3:$CR$3,0))</f>
        <v>0</v>
      </c>
      <c r="M128" s="20">
        <f>INDEX(raw_data!$A$3:$CR$332,MATCH(data!$B128,raw_data!$F$3:$F$332,0), MATCH(data!M$3,raw_data!$A$3:$CR$3,0))</f>
        <v>0</v>
      </c>
      <c r="N128" s="20">
        <f>INDEX(raw_data!$A$3:$CR$332,MATCH(data!$B128,raw_data!$F$3:$F$332,0), MATCH(data!N$3,raw_data!$A$3:$CR$3,0))</f>
        <v>0</v>
      </c>
      <c r="O128" s="20">
        <f>INDEX(raw_data!$A$3:$CR$332,MATCH(data!$B128,raw_data!$F$3:$F$332,0), MATCH(data!O$3,raw_data!$A$3:$CR$3,0))</f>
        <v>0</v>
      </c>
      <c r="P128" s="20">
        <f>INDEX(raw_data!$A$3:$CR$332,MATCH(data!$B128,raw_data!$F$3:$F$332,0), MATCH(data!P$3,raw_data!$A$3:$CR$3,0))</f>
        <v>1</v>
      </c>
      <c r="Q128" s="20">
        <f>INDEX(raw_data!$A$3:$CR$332,MATCH(data!$B128,raw_data!$F$3:$F$332,0), MATCH(data!Q$3,raw_data!$A$3:$CR$3,0))</f>
        <v>0</v>
      </c>
      <c r="R128" s="20">
        <f>INDEX(raw_data!$A$3:$CR$332,MATCH(data!$B128,raw_data!$F$3:$F$332,0), MATCH(data!R$3,raw_data!$A$3:$CR$3,0))</f>
        <v>0</v>
      </c>
      <c r="S128" s="20">
        <f>INDEX(raw_data!$A$3:$CR$332,MATCH(data!$B128,raw_data!$F$3:$F$332,0), MATCH(data!S$3,raw_data!$A$3:$CR$3,0))</f>
        <v>1</v>
      </c>
      <c r="T128" s="20">
        <f>INDEX(raw_data!$A$3:$CR$332,MATCH(data!$B128,raw_data!$F$3:$F$332,0), MATCH(data!T$3,raw_data!$A$3:$CR$3,0))</f>
        <v>0</v>
      </c>
      <c r="U128" s="20">
        <f>INDEX(raw_data!$A$3:$CR$332,MATCH(data!$B128,raw_data!$F$3:$F$332,0), MATCH(data!U$3,raw_data!$A$3:$CR$3,0))</f>
        <v>0</v>
      </c>
      <c r="V128" s="20">
        <f>INDEX(raw_data!$A$3:$CR$332,MATCH(data!$B128,raw_data!$F$3:$F$332,0), MATCH(data!V$3,raw_data!$A$3:$CR$3,0))</f>
        <v>0</v>
      </c>
      <c r="W128" s="20">
        <v>0</v>
      </c>
      <c r="X128" s="20">
        <f>INDEX(raw_data!$A$3:$CR$332,MATCH(data!$B128,raw_data!$F$3:$F$332,0), MATCH(data!X$3,raw_data!$A$3:$CR$3,0))</f>
        <v>0</v>
      </c>
      <c r="Y128" s="20">
        <f>INDEX(raw_data!$A$3:$CR$332,MATCH(data!$B128,raw_data!$F$3:$F$332,0), MATCH(data!Y$3,raw_data!$A$3:$CR$3,0))</f>
        <v>0</v>
      </c>
      <c r="Z128" s="20">
        <f>INDEX(raw_data!$A$3:$CR$332,MATCH(data!$B128,raw_data!$F$3:$F$332,0), MATCH(data!Z$3,raw_data!$A$3:$CR$3,0))</f>
        <v>0</v>
      </c>
      <c r="AA128" s="20">
        <f>INDEX(raw_data!$A$3:$CR$332,MATCH(data!$B128,raw_data!$F$3:$F$332,0), MATCH(data!AA$3,raw_data!$A$3:$CR$3,0))</f>
        <v>0</v>
      </c>
      <c r="AB128" s="20">
        <f>INDEX(raw_data!$A$3:$CR$332,MATCH(data!$B128,raw_data!$F$3:$F$332,0), MATCH(data!AB$3,raw_data!$A$3:$CR$3,0))</f>
        <v>0</v>
      </c>
      <c r="AC128" s="20">
        <f>INDEX(raw_data!$A$3:$CR$332,MATCH(data!$B128,raw_data!$F$3:$F$332,0), MATCH(data!AC$3,raw_data!$A$3:$CR$3,0))</f>
        <v>0</v>
      </c>
      <c r="AD128" s="20">
        <f>INDEX(raw_data!$A$3:$CR$332,MATCH(data!$B128,raw_data!$F$3:$F$332,0), MATCH(data!AD$3,raw_data!$A$3:$CR$3,0))</f>
        <v>0</v>
      </c>
      <c r="AE128" s="20">
        <f>INDEX(raw_data!$A$3:$CR$332,MATCH(data!$B128,raw_data!$F$3:$F$332,0), MATCH(data!AE$3,raw_data!$A$3:$CR$3,0))</f>
        <v>0</v>
      </c>
      <c r="AF128" s="20">
        <f>INDEX(raw_data!$A$3:$CR$332,MATCH(data!$B128,raw_data!$F$3:$F$332,0), MATCH(data!AF$3,raw_data!$A$3:$CR$3,0))</f>
        <v>0</v>
      </c>
      <c r="AG128" s="20" t="str">
        <f>INDEX(raw_data!$A$3:$CR$332,MATCH(data!$B128,raw_data!$F$3:$F$332,0), MATCH(data!AG$3,raw_data!$A$3:$CR$3,0))</f>
        <v>Jeuland (2009); Value Health</v>
      </c>
      <c r="AH128" s="20" t="str">
        <f>INDEX(raw_data!$A$3:$CR$332,MATCH(data!$B128,raw_data!$F$3:$F$332,0), MATCH(data!AH$3,raw_data!$A$3:$CR$3,0))</f>
        <v>School-based program targeting all 1-14 year olds for Oral cholra vaccination</v>
      </c>
      <c r="AI128" s="61">
        <f t="shared" si="6"/>
        <v>1333.0066987951809</v>
      </c>
    </row>
    <row r="129" spans="1:35" hidden="1">
      <c r="A129" s="20" t="str">
        <f>INDEX(raw_data!$A$3:$CR$332,MATCH(data!$B129,raw_data!$F$3:$F$332,0), MATCH(data!A$3,raw_data!$A$3:$CR$3,0))</f>
        <v>NCDs</v>
      </c>
      <c r="B129" s="22" t="s">
        <v>1648</v>
      </c>
      <c r="C129" s="20" t="str">
        <f>INDEX(raw_data!$A$3:$CR$332,MATCH(data!$B129,raw_data!$F$3:$F$332,0), MATCH(data!C$3,raw_data!$A$3:$CR$3,0))</f>
        <v>Smear test at age 40 for cervical cancer detection + cancer treatment</v>
      </c>
      <c r="D129" s="20" t="str">
        <f>INDEX(raw_data!$A$3:$CR$332,MATCH(data!$B129,raw_data!$F$3:$F$332,0), MATCH(data!D$3,raw_data!$A$3:$CR$3,0))</f>
        <v>1 year</v>
      </c>
      <c r="E129" s="61">
        <f>INDEX(raw_data!$A$3:$CR$332,MATCH(data!$B129,raw_data!$F$3:$F$332,0), MATCH(data!E$3,raw_data!$A$3:$CR$3,0))</f>
        <v>4.6200000000000001E-4</v>
      </c>
      <c r="F129" s="61">
        <f>INDEX(raw_data!$A$3:$CR$332,MATCH(data!$B129,raw_data!$F$3:$F$332,0), MATCH(data!F$3,raw_data!$A$3:$CR$3,0))</f>
        <v>6.3901813987026365E-2</v>
      </c>
      <c r="G129" s="61">
        <f t="shared" ref="G129:G130" si="7">E129-F129/154</f>
        <v>4.7053155928400208E-5</v>
      </c>
      <c r="H129" s="87">
        <f>INDEX(raw_data!$A$3:$CR$332,MATCH(data!$B129,raw_data!$F$3:$F$332,0), MATCH(data!H$3,raw_data!$A$3:$CR$3,0))</f>
        <v>69.681671307370806</v>
      </c>
      <c r="I129" s="87">
        <f>INDEX(raw_data!$A$3:$CR$332,MATCH(data!$B129,raw_data!$F$3:$F$332,0), MATCH(data!I$3,raw_data!$A$3:$CR$3,0))</f>
        <v>127880.49999999999</v>
      </c>
      <c r="J129" s="87">
        <f>INDEX(raw_data!$A$3:$CR$332,MATCH(data!$B129,raw_data!$F$3:$F$332,0), MATCH(data!J$3,raw_data!$A$3:$CR$3,0))</f>
        <v>183521</v>
      </c>
      <c r="K129" s="61">
        <f>INDEX(raw_data!$A$3:$CR$332,MATCH(data!$B129,raw_data!$F$3:$F$332,0), MATCH(data!K$3,raw_data!$A$3:$CR$3,0))</f>
        <v>18.743041200546561</v>
      </c>
      <c r="L129" s="20">
        <f>INDEX(raw_data!$A$3:$CR$332,MATCH(data!$B129,raw_data!$F$3:$F$332,0), MATCH(data!L$3,raw_data!$A$3:$CR$3,0))</f>
        <v>4.3992785566774373</v>
      </c>
      <c r="M129" s="20">
        <f>INDEX(raw_data!$A$3:$CR$332,MATCH(data!$B129,raw_data!$F$3:$F$332,0), MATCH(data!M$3,raw_data!$A$3:$CR$3,0))</f>
        <v>7.1778161627279715</v>
      </c>
      <c r="N129" s="20">
        <f>INDEX(raw_data!$A$3:$CR$332,MATCH(data!$B129,raw_data!$F$3:$F$332,0), MATCH(data!N$3,raw_data!$A$3:$CR$3,0))</f>
        <v>0</v>
      </c>
      <c r="O129" s="20">
        <f>INDEX(raw_data!$A$3:$CR$332,MATCH(data!$B129,raw_data!$F$3:$F$332,0), MATCH(data!O$3,raw_data!$A$3:$CR$3,0))</f>
        <v>1.2705793887348042</v>
      </c>
      <c r="P129" s="20">
        <f>INDEX(raw_data!$A$3:$CR$332,MATCH(data!$B129,raw_data!$F$3:$F$332,0), MATCH(data!P$3,raw_data!$A$3:$CR$3,0))</f>
        <v>4.6048245159954444</v>
      </c>
      <c r="Q129" s="20">
        <f>INDEX(raw_data!$A$3:$CR$332,MATCH(data!$B129,raw_data!$F$3:$F$332,0), MATCH(data!Q$3,raw_data!$A$3:$CR$3,0))</f>
        <v>3.9791086578647675E-2</v>
      </c>
      <c r="R129" s="20">
        <f>INDEX(raw_data!$A$3:$CR$332,MATCH(data!$B129,raw_data!$F$3:$F$332,0), MATCH(data!R$3,raw_data!$A$3:$CR$3,0))</f>
        <v>3.9791086578647675E-2</v>
      </c>
      <c r="S129" s="20">
        <f>INDEX(raw_data!$A$3:$CR$332,MATCH(data!$B129,raw_data!$F$3:$F$332,0), MATCH(data!S$3,raw_data!$A$3:$CR$3,0))</f>
        <v>0</v>
      </c>
      <c r="T129" s="20">
        <f>INDEX(raw_data!$A$3:$CR$332,MATCH(data!$B129,raw_data!$F$3:$F$332,0), MATCH(data!T$3,raw_data!$A$3:$CR$3,0))</f>
        <v>0</v>
      </c>
      <c r="U129" s="20">
        <f>INDEX(raw_data!$A$3:$CR$332,MATCH(data!$B129,raw_data!$F$3:$F$332,0), MATCH(data!U$3,raw_data!$A$3:$CR$3,0))</f>
        <v>0</v>
      </c>
      <c r="V129" s="20">
        <f>INDEX(raw_data!$A$3:$CR$332,MATCH(data!$B129,raw_data!$F$3:$F$332,0), MATCH(data!V$3,raw_data!$A$3:$CR$3,0))</f>
        <v>0</v>
      </c>
      <c r="W129" s="20">
        <v>1</v>
      </c>
      <c r="X129" s="20">
        <f>INDEX(raw_data!$A$3:$CR$332,MATCH(data!$B129,raw_data!$F$3:$F$332,0), MATCH(data!X$3,raw_data!$A$3:$CR$3,0))</f>
        <v>0</v>
      </c>
      <c r="Y129" s="20">
        <f>INDEX(raw_data!$A$3:$CR$332,MATCH(data!$B129,raw_data!$F$3:$F$332,0), MATCH(data!Y$3,raw_data!$A$3:$CR$3,0))</f>
        <v>0</v>
      </c>
      <c r="Z129" s="20">
        <f>INDEX(raw_data!$A$3:$CR$332,MATCH(data!$B129,raw_data!$F$3:$F$332,0), MATCH(data!Z$3,raw_data!$A$3:$CR$3,0))</f>
        <v>0</v>
      </c>
      <c r="AA129" s="20">
        <f>INDEX(raw_data!$A$3:$CR$332,MATCH(data!$B129,raw_data!$F$3:$F$332,0), MATCH(data!AA$3,raw_data!$A$3:$CR$3,0))</f>
        <v>0</v>
      </c>
      <c r="AB129" s="20">
        <f>INDEX(raw_data!$A$3:$CR$332,MATCH(data!$B129,raw_data!$F$3:$F$332,0), MATCH(data!AB$3,raw_data!$A$3:$CR$3,0))</f>
        <v>0</v>
      </c>
      <c r="AC129" s="20">
        <f>INDEX(raw_data!$A$3:$CR$332,MATCH(data!$B129,raw_data!$F$3:$F$332,0), MATCH(data!AC$3,raw_data!$A$3:$CR$3,0))</f>
        <v>0</v>
      </c>
      <c r="AD129" s="20">
        <f>INDEX(raw_data!$A$3:$CR$332,MATCH(data!$B129,raw_data!$F$3:$F$332,0), MATCH(data!AD$3,raw_data!$A$3:$CR$3,0))</f>
        <v>0</v>
      </c>
      <c r="AE129" s="20">
        <f>INDEX(raw_data!$A$3:$CR$332,MATCH(data!$B129,raw_data!$F$3:$F$332,0), MATCH(data!AE$3,raw_data!$A$3:$CR$3,0))</f>
        <v>0</v>
      </c>
      <c r="AF129" s="20">
        <f>INDEX(raw_data!$A$3:$CR$332,MATCH(data!$B129,raw_data!$F$3:$F$332,0), MATCH(data!AF$3,raw_data!$A$3:$CR$3,0))</f>
        <v>0</v>
      </c>
      <c r="AG129" s="20" t="str">
        <f>INDEX(raw_data!$A$3:$CR$332,MATCH(data!$B129,raw_data!$F$3:$F$332,0), MATCH(data!AG$3,raw_data!$A$3:$CR$3,0))</f>
        <v>Ginsberg (2012); BMJ</v>
      </c>
      <c r="AH129" s="20" t="str">
        <f>INDEX(raw_data!$A$3:$CR$332,MATCH(data!$B129,raw_data!$F$3:$F$332,0), MATCH(data!AH$3,raw_data!$A$3:$CR$3,0))</f>
        <v>Smear test at age 40 for detection of cervical cancer + cancer treatment</v>
      </c>
      <c r="AI129" s="61">
        <f t="shared" ref="AI129:AI130" si="8">F129/E129</f>
        <v>138.31561469053327</v>
      </c>
    </row>
    <row r="130" spans="1:35" hidden="1">
      <c r="A130" s="20" t="str">
        <f>INDEX(raw_data!$A$3:$CR$332,MATCH(data!$B130,raw_data!$F$3:$F$332,0), MATCH(data!A$3,raw_data!$A$3:$CR$3,0))</f>
        <v>NCDs</v>
      </c>
      <c r="B130" s="22" t="s">
        <v>1649</v>
      </c>
      <c r="C130" s="20" t="str">
        <f>INDEX(raw_data!$A$3:$CR$332,MATCH(data!$B130,raw_data!$F$3:$F$332,0), MATCH(data!C$3,raw_data!$A$3:$CR$3,0))</f>
        <v>Smear test at age 40 for cervical cancer detection + HPV vaccinations starting at age 12 + cancer treatment</v>
      </c>
      <c r="D130" s="20" t="str">
        <f>INDEX(raw_data!$A$3:$CR$332,MATCH(data!$B130,raw_data!$F$3:$F$332,0), MATCH(data!D$3,raw_data!$A$3:$CR$3,0))</f>
        <v>1 year</v>
      </c>
      <c r="E130" s="61">
        <f>INDEX(raw_data!$A$3:$CR$332,MATCH(data!$B130,raw_data!$F$3:$F$332,0), MATCH(data!E$3,raw_data!$A$3:$CR$3,0))</f>
        <v>4.4034359408155588E-2</v>
      </c>
      <c r="F130" s="61">
        <f>INDEX(raw_data!$A$3:$CR$332,MATCH(data!$B130,raw_data!$F$3:$F$332,0), MATCH(data!F$3,raw_data!$A$3:$CR$3,0))</f>
        <v>28.507599940606781</v>
      </c>
      <c r="G130" s="61">
        <f t="shared" si="7"/>
        <v>-0.14107992592045987</v>
      </c>
      <c r="H130" s="87">
        <f>INDEX(raw_data!$A$3:$CR$332,MATCH(data!$B130,raw_data!$F$3:$F$332,0), MATCH(data!H$3,raw_data!$A$3:$CR$3,0))</f>
        <v>77.727903473423339</v>
      </c>
      <c r="I130" s="87">
        <f>INDEX(raw_data!$A$3:$CR$332,MATCH(data!$B130,raw_data!$F$3:$F$332,0), MATCH(data!I$3,raw_data!$A$3:$CR$3,0))</f>
        <v>647806.50000000012</v>
      </c>
      <c r="J130" s="87">
        <f>INDEX(raw_data!$A$3:$CR$332,MATCH(data!$B130,raw_data!$F$3:$F$332,0), MATCH(data!J$3,raw_data!$A$3:$CR$3,0))</f>
        <v>833428.5</v>
      </c>
      <c r="K130" s="61">
        <f>INDEX(raw_data!$A$3:$CR$332,MATCH(data!$B130,raw_data!$F$3:$F$332,0), MATCH(data!K$3,raw_data!$A$3:$CR$3,0))</f>
        <v>11.211009790385125</v>
      </c>
      <c r="L130" s="20">
        <f>INDEX(raw_data!$A$3:$CR$332,MATCH(data!$B130,raw_data!$F$3:$F$332,0), MATCH(data!L$3,raw_data!$A$3:$CR$3,0))</f>
        <v>0.96872137201931541</v>
      </c>
      <c r="M130" s="20">
        <f>INDEX(raw_data!$A$3:$CR$332,MATCH(data!$B130,raw_data!$F$3:$F$332,0), MATCH(data!M$3,raw_data!$A$3:$CR$3,0))</f>
        <v>1.5805555005618359</v>
      </c>
      <c r="N130" s="20">
        <f>INDEX(raw_data!$A$3:$CR$332,MATCH(data!$B130,raw_data!$F$3:$F$332,0), MATCH(data!N$3,raw_data!$A$3:$CR$3,0))</f>
        <v>0</v>
      </c>
      <c r="O130" s="20">
        <f>INDEX(raw_data!$A$3:$CR$332,MATCH(data!$B130,raw_data!$F$3:$F$332,0), MATCH(data!O$3,raw_data!$A$3:$CR$3,0))</f>
        <v>0.27978164893569152</v>
      </c>
      <c r="P130" s="20">
        <f>INDEX(raw_data!$A$3:$CR$332,MATCH(data!$B130,raw_data!$F$3:$F$332,0), MATCH(data!P$3,raw_data!$A$3:$CR$3,0))</f>
        <v>1.7937825500327862</v>
      </c>
      <c r="Q130" s="20">
        <f>INDEX(raw_data!$A$3:$CR$332,MATCH(data!$B130,raw_data!$F$3:$F$332,0), MATCH(data!Q$3,raw_data!$A$3:$CR$3,0))</f>
        <v>8.7619993796708411E-3</v>
      </c>
      <c r="R130" s="20">
        <f>INDEX(raw_data!$A$3:$CR$332,MATCH(data!$B130,raw_data!$F$3:$F$332,0), MATCH(data!R$3,raw_data!$A$3:$CR$3,0))</f>
        <v>8.7619993796708411E-3</v>
      </c>
      <c r="S130" s="20">
        <f>INDEX(raw_data!$A$3:$CR$332,MATCH(data!$B130,raw_data!$F$3:$F$332,0), MATCH(data!S$3,raw_data!$A$3:$CR$3,0))</f>
        <v>0.77979994684607012</v>
      </c>
      <c r="T130" s="20">
        <f>INDEX(raw_data!$A$3:$CR$332,MATCH(data!$B130,raw_data!$F$3:$F$332,0), MATCH(data!T$3,raw_data!$A$3:$CR$3,0))</f>
        <v>0</v>
      </c>
      <c r="U130" s="20">
        <f>INDEX(raw_data!$A$3:$CR$332,MATCH(data!$B130,raw_data!$F$3:$F$332,0), MATCH(data!U$3,raw_data!$A$3:$CR$3,0))</f>
        <v>0</v>
      </c>
      <c r="V130" s="20">
        <f>INDEX(raw_data!$A$3:$CR$332,MATCH(data!$B130,raw_data!$F$3:$F$332,0), MATCH(data!V$3,raw_data!$A$3:$CR$3,0))</f>
        <v>0</v>
      </c>
      <c r="W130" s="20">
        <v>2</v>
      </c>
      <c r="X130" s="20">
        <f>INDEX(raw_data!$A$3:$CR$332,MATCH(data!$B130,raw_data!$F$3:$F$332,0), MATCH(data!X$3,raw_data!$A$3:$CR$3,0))</f>
        <v>0</v>
      </c>
      <c r="Y130" s="20">
        <f>INDEX(raw_data!$A$3:$CR$332,MATCH(data!$B130,raw_data!$F$3:$F$332,0), MATCH(data!Y$3,raw_data!$A$3:$CR$3,0))</f>
        <v>0</v>
      </c>
      <c r="Z130" s="20">
        <f>INDEX(raw_data!$A$3:$CR$332,MATCH(data!$B130,raw_data!$F$3:$F$332,0), MATCH(data!Z$3,raw_data!$A$3:$CR$3,0))</f>
        <v>0</v>
      </c>
      <c r="AA130" s="20">
        <f>INDEX(raw_data!$A$3:$CR$332,MATCH(data!$B130,raw_data!$F$3:$F$332,0), MATCH(data!AA$3,raw_data!$A$3:$CR$3,0))</f>
        <v>0</v>
      </c>
      <c r="AB130" s="20">
        <f>INDEX(raw_data!$A$3:$CR$332,MATCH(data!$B130,raw_data!$F$3:$F$332,0), MATCH(data!AB$3,raw_data!$A$3:$CR$3,0))</f>
        <v>0</v>
      </c>
      <c r="AC130" s="20">
        <f>INDEX(raw_data!$A$3:$CR$332,MATCH(data!$B130,raw_data!$F$3:$F$332,0), MATCH(data!AC$3,raw_data!$A$3:$CR$3,0))</f>
        <v>0</v>
      </c>
      <c r="AD130" s="20">
        <f>INDEX(raw_data!$A$3:$CR$332,MATCH(data!$B130,raw_data!$F$3:$F$332,0), MATCH(data!AD$3,raw_data!$A$3:$CR$3,0))</f>
        <v>0</v>
      </c>
      <c r="AE130" s="20">
        <f>INDEX(raw_data!$A$3:$CR$332,MATCH(data!$B130,raw_data!$F$3:$F$332,0), MATCH(data!AE$3,raw_data!$A$3:$CR$3,0))</f>
        <v>0</v>
      </c>
      <c r="AF130" s="20">
        <f>INDEX(raw_data!$A$3:$CR$332,MATCH(data!$B130,raw_data!$F$3:$F$332,0), MATCH(data!AF$3,raw_data!$A$3:$CR$3,0))</f>
        <v>0</v>
      </c>
      <c r="AG130" s="20" t="str">
        <f>INDEX(raw_data!$A$3:$CR$332,MATCH(data!$B130,raw_data!$F$3:$F$332,0), MATCH(data!AG$3,raw_data!$A$3:$CR$3,0))</f>
        <v>Ginsberg (2012); BMJ</v>
      </c>
      <c r="AH130" s="20" t="str">
        <f>INDEX(raw_data!$A$3:$CR$332,MATCH(data!$B130,raw_data!$F$3:$F$332,0), MATCH(data!AH$3,raw_data!$A$3:$CR$3,0))</f>
        <v>Smear test at age 40 + HPV vaccinations starting at age 12 at cost of US$0.60 per vaccine dose + cancer treatment</v>
      </c>
      <c r="AI130" s="61">
        <f t="shared" si="8"/>
        <v>647.39445114595901</v>
      </c>
    </row>
    <row r="133" spans="1:35">
      <c r="J133" s="101"/>
    </row>
  </sheetData>
  <autoFilter ref="A1:AF130">
    <filterColumn colId="2">
      <filters>
        <filter val="Full combination DOTS - diagnosis by sputum microscopy,sputum cultures and drug susceptibility testing &amp; first/second line treatment (smear-positive, smear negative, extrapulmonary cases, MDR cases)"/>
        <filter val="Full DOTS - diagnosis by sputum microscopy &amp; first line treatment (smear-positive, smear negative and extrapulmonary cases)"/>
        <filter val="Minimal DOTS - diagnosis by sputum microscopy &amp; first line treatment (smear positive cases)"/>
      </filters>
    </filterColumn>
  </autoFilter>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1636</v>
      </c>
      <c r="F1" t="s">
        <v>1637</v>
      </c>
      <c r="G1" t="s">
        <v>23</v>
      </c>
      <c r="H1" t="s">
        <v>51</v>
      </c>
      <c r="I1" t="s">
        <v>2</v>
      </c>
      <c r="J1" t="s">
        <v>1389</v>
      </c>
      <c r="K1" t="s">
        <v>73</v>
      </c>
      <c r="L1" t="s">
        <v>76</v>
      </c>
      <c r="M1" t="s">
        <v>78</v>
      </c>
      <c r="N1" t="s">
        <v>81</v>
      </c>
      <c r="O1" t="s">
        <v>88</v>
      </c>
      <c r="P1" t="s">
        <v>89</v>
      </c>
      <c r="Q1" t="s">
        <v>24</v>
      </c>
    </row>
    <row r="2" spans="1:17" ht="63.75">
      <c r="A2" t="s">
        <v>1639</v>
      </c>
      <c r="B2" s="104" t="s">
        <v>17</v>
      </c>
      <c r="C2" s="104" t="s">
        <v>19</v>
      </c>
      <c r="D2" s="105" t="s">
        <v>96</v>
      </c>
      <c r="E2" s="105" t="s">
        <v>1636</v>
      </c>
      <c r="F2" s="106" t="s">
        <v>1637</v>
      </c>
      <c r="G2" s="106" t="s">
        <v>1633</v>
      </c>
      <c r="H2" s="106" t="s">
        <v>1632</v>
      </c>
      <c r="I2" s="107" t="s">
        <v>1631</v>
      </c>
      <c r="J2" s="105" t="s">
        <v>1389</v>
      </c>
      <c r="K2" s="106" t="s">
        <v>73</v>
      </c>
      <c r="L2" s="106" t="s">
        <v>76</v>
      </c>
      <c r="M2" s="106" t="s">
        <v>78</v>
      </c>
      <c r="N2" s="106" t="s">
        <v>81</v>
      </c>
      <c r="O2" s="106" t="s">
        <v>88</v>
      </c>
      <c r="P2" s="106" t="s">
        <v>89</v>
      </c>
      <c r="Q2" s="103" t="s">
        <v>24</v>
      </c>
    </row>
    <row r="3" spans="1:17">
      <c r="A3" s="91">
        <v>1</v>
      </c>
      <c r="B3" s="91" t="s">
        <v>256</v>
      </c>
      <c r="C3" s="91" t="s">
        <v>1275</v>
      </c>
      <c r="D3" s="110">
        <f>INDEX(data!$A$3:$AI$128, MATCH('Table for manuscript'!$C3, data!$C$3:$C$128,0), MATCH('Table for manuscript'!D$1, data!$A$3:$AI$3,0))</f>
        <v>0.64449078189517417</v>
      </c>
      <c r="E3" s="108">
        <f>INDEX(data!$A$3:$AI$128, MATCH('Table for manuscript'!$C3, data!$C$3:$C$128,0), MATCH('Table for manuscript'!E$1, data!$A$3:$AI$3,0))</f>
        <v>704.54168228656897</v>
      </c>
      <c r="F3" s="109">
        <f>INDEX(data!$A$3:$AI$128, MATCH('Table for manuscript'!$C3, data!$C$3:$C$128,0), MATCH('Table for manuscript'!F$1, data!$A$3:$AI$3,0))</f>
        <v>1093.1757320326763</v>
      </c>
      <c r="G3" s="110" t="str">
        <f>INDEX(References!$A$2:$C$58,MATCH(INDEX(data!$A$3:$AI$128, MATCH('Table for manuscript'!$C3, data!$C$3:$C$128,0), MATCH('Table for manuscript'!G$1, data!$A$3:$AI$3,0)), References!$C$2:$C$58,0),2)</f>
        <v>[1]</v>
      </c>
      <c r="H3" s="111">
        <f>INDEX(data!$A$3:$AI$128, MATCH('Table for manuscript'!$C3, data!$C$3:$C$128,0), MATCH('Table for manuscript'!H$1, data!$A$3:$AI$3,0))/100</f>
        <v>0.83362224192207568</v>
      </c>
      <c r="I3" s="113">
        <f>INDEX(data!$A$3:$AI$128, MATCH('Table for manuscript'!$C3, data!$C$3:$C$128,0), MATCH('Table for manuscript'!I$1, data!$A$3:$AI$3,0))</f>
        <v>425461.01426736382</v>
      </c>
      <c r="J3" s="112">
        <f>INDEX(data!$A$3:$AI$128, MATCH('Table for manuscript'!$C3, data!$C$3:$C$128,0), MATCH('Table for manuscript'!J$1, data!$A$3:$AI$3,0))</f>
        <v>1574.27</v>
      </c>
      <c r="K3" s="114">
        <f>INDEX(data!$A$3:$AI$128, MATCH('Table for manuscript'!$C3, data!$C$3:$C$128,0), MATCH('Table for manuscript'!K$1, data!$A$3:$AI$3,0))</f>
        <v>4.5</v>
      </c>
      <c r="L3" s="114">
        <f>INDEX(data!$A$3:$AI$128, MATCH('Table for manuscript'!$C3, data!$C$3:$C$128,0), MATCH('Table for manuscript'!L$1, data!$A$3:$AI$3,0))</f>
        <v>0</v>
      </c>
      <c r="M3" s="114">
        <f>INDEX(data!$A$3:$AI$128, MATCH('Table for manuscript'!$C3, data!$C$3:$C$128,0), MATCH('Table for manuscript'!M$1, data!$A$3:$AI$3,0))</f>
        <v>0</v>
      </c>
      <c r="N3" s="114">
        <f>INDEX(data!$A$3:$AI$128, MATCH('Table for manuscript'!$C3, data!$C$3:$C$128,0), MATCH('Table for manuscript'!N$1, data!$A$3:$AI$3,0))</f>
        <v>0</v>
      </c>
      <c r="O3" s="114">
        <f>INDEX(data!$A$3:$AI$128, MATCH('Table for manuscript'!$C3, data!$C$3:$C$128,0), MATCH('Table for manuscript'!O$1, data!$A$3:$AI$3,0))</f>
        <v>0</v>
      </c>
      <c r="P3" s="114">
        <f>INDEX(data!$A$3:$AI$128, MATCH('Table for manuscript'!$C3, data!$C$3:$C$128,0), MATCH('Table for manuscript'!P$1, data!$A$3:$AI$3,0))</f>
        <v>0</v>
      </c>
      <c r="Q3" s="110" t="str">
        <f>INDEX(data!$A$3:$AI$128, MATCH('Table for manuscript'!$C3, data!$C$3:$C$128,0), MATCH('Table for manuscript'!Q$1, data!$A$3:$AI$3,0))</f>
        <v>Intensive monitoring, first and second line drugs (ANC coverage level) - weekly contact</v>
      </c>
    </row>
    <row r="4" spans="1:17">
      <c r="A4" s="91">
        <v>2</v>
      </c>
      <c r="B4" s="91" t="s">
        <v>256</v>
      </c>
      <c r="C4" s="91" t="s">
        <v>1269</v>
      </c>
      <c r="D4" s="110">
        <f>INDEX(data!$A$3:$AI$128, MATCH('Table for manuscript'!$C4, data!$C$3:$C$128,0), MATCH('Table for manuscript'!D$1, data!$A$3:$AI$3,0))</f>
        <v>0.58924871487558783</v>
      </c>
      <c r="E4" s="108">
        <f>INDEX(data!$A$3:$AI$128, MATCH('Table for manuscript'!$C4, data!$C$3:$C$128,0), MATCH('Table for manuscript'!E$1, data!$A$3:$AI$3,0))</f>
        <v>652.70283424503737</v>
      </c>
      <c r="F4" s="109">
        <f>INDEX(data!$A$3:$AI$128, MATCH('Table for manuscript'!$C4, data!$C$3:$C$128,0), MATCH('Table for manuscript'!F$1, data!$A$3:$AI$3,0))</f>
        <v>1107.6864790156515</v>
      </c>
      <c r="G4" s="110" t="str">
        <f>INDEX(References!$A$2:$C$58,MATCH(INDEX(data!$A$3:$AI$128, MATCH('Table for manuscript'!$C4, data!$C$3:$C$128,0), MATCH('Table for manuscript'!G$1, data!$A$3:$AI$3,0)), References!$C$2:$C$58,0),2)</f>
        <v>[1]</v>
      </c>
      <c r="H4" s="111">
        <f>INDEX(data!$A$3:$AI$128, MATCH('Table for manuscript'!$C4, data!$C$3:$C$128,0), MATCH('Table for manuscript'!H$1, data!$A$3:$AI$3,0))/100</f>
        <v>0.83362224192207568</v>
      </c>
      <c r="I4" s="113">
        <f>INDEX(data!$A$3:$AI$128, MATCH('Table for manuscript'!$C4, data!$C$3:$C$128,0), MATCH('Table for manuscript'!I$1, data!$A$3:$AI$3,0))</f>
        <v>425461.01426736382</v>
      </c>
      <c r="J4" s="112">
        <f>INDEX(data!$A$3:$AI$128, MATCH('Table for manuscript'!$C4, data!$C$3:$C$128,0), MATCH('Table for manuscript'!J$1, data!$A$3:$AI$3,0))</f>
        <v>1066.27</v>
      </c>
      <c r="K4" s="114">
        <f>INDEX(data!$A$3:$AI$128, MATCH('Table for manuscript'!$C4, data!$C$3:$C$128,0), MATCH('Table for manuscript'!K$1, data!$A$3:$AI$3,0))</f>
        <v>0</v>
      </c>
      <c r="L4" s="114">
        <f>INDEX(data!$A$3:$AI$128, MATCH('Table for manuscript'!$C4, data!$C$3:$C$128,0), MATCH('Table for manuscript'!L$1, data!$A$3:$AI$3,0))</f>
        <v>0</v>
      </c>
      <c r="M4" s="114">
        <f>INDEX(data!$A$3:$AI$128, MATCH('Table for manuscript'!$C4, data!$C$3:$C$128,0), MATCH('Table for manuscript'!M$1, data!$A$3:$AI$3,0))</f>
        <v>0</v>
      </c>
      <c r="N4" s="114">
        <f>INDEX(data!$A$3:$AI$128, MATCH('Table for manuscript'!$C4, data!$C$3:$C$128,0), MATCH('Table for manuscript'!N$1, data!$A$3:$AI$3,0))</f>
        <v>0</v>
      </c>
      <c r="O4" s="114">
        <f>INDEX(data!$A$3:$AI$128, MATCH('Table for manuscript'!$C4, data!$C$3:$C$128,0), MATCH('Table for manuscript'!O$1, data!$A$3:$AI$3,0))</f>
        <v>0</v>
      </c>
      <c r="P4" s="114">
        <f>INDEX(data!$A$3:$AI$128, MATCH('Table for manuscript'!$C4, data!$C$3:$C$128,0), MATCH('Table for manuscript'!P$1, data!$A$3:$AI$3,0))</f>
        <v>0</v>
      </c>
      <c r="Q4" s="20" t="str">
        <f>INDEX(data!$A$3:$AI$128, MATCH('Table for manuscript'!$C4, data!$C$3:$C$128,0), MATCH('Table for manuscript'!Q$1, data!$A$3:$AI$3,0))</f>
        <v>No intensive monitoring, first and second line drugs (ANC coverage level) - monthly contact</v>
      </c>
    </row>
    <row r="5" spans="1:17">
      <c r="A5" s="91">
        <v>3</v>
      </c>
      <c r="B5" s="91" t="s">
        <v>256</v>
      </c>
      <c r="C5" s="91" t="s">
        <v>642</v>
      </c>
      <c r="D5" s="110">
        <f>INDEX(data!$A$3:$AI$128, MATCH('Table for manuscript'!$C5, data!$C$3:$C$128,0), MATCH('Table for manuscript'!D$1, data!$A$3:$AI$3,0))</f>
        <v>0.58622679981792303</v>
      </c>
      <c r="E5" s="108">
        <f>INDEX(data!$A$3:$AI$128, MATCH('Table for manuscript'!$C5, data!$C$3:$C$128,0), MATCH('Table for manuscript'!E$1, data!$A$3:$AI$3,0))</f>
        <v>211.02489859731463</v>
      </c>
      <c r="F5" s="109">
        <f>INDEX(data!$A$3:$AI$128, MATCH('Table for manuscript'!$C5, data!$C$3:$C$128,0), MATCH('Table for manuscript'!F$1, data!$A$3:$AI$3,0))</f>
        <v>359.97142857142859</v>
      </c>
      <c r="G5" s="110" t="str">
        <f>INDEX(References!$A$2:$C$58,MATCH(INDEX(data!$A$3:$AI$128, MATCH('Table for manuscript'!$C5, data!$C$3:$C$128,0), MATCH('Table for manuscript'!G$1, data!$A$3:$AI$3,0)), References!$C$2:$C$58,0),2)</f>
        <v>[2]</v>
      </c>
      <c r="H5" s="111">
        <f>INDEX(data!$A$3:$AI$128, MATCH('Table for manuscript'!$C5, data!$C$3:$C$128,0), MATCH('Table for manuscript'!H$1, data!$A$3:$AI$3,0))/100</f>
        <v>0.81</v>
      </c>
      <c r="I5" s="113">
        <f>INDEX(data!$A$3:$AI$128, MATCH('Table for manuscript'!$C5, data!$C$3:$C$128,0), MATCH('Table for manuscript'!I$1, data!$A$3:$AI$3,0))</f>
        <v>580674.79693827161</v>
      </c>
      <c r="J5" s="112">
        <f>INDEX(data!$A$3:$AI$128, MATCH('Table for manuscript'!$C5, data!$C$3:$C$128,0), MATCH('Table for manuscript'!J$1, data!$A$3:$AI$3,0))</f>
        <v>152.74284914250163</v>
      </c>
      <c r="K5" s="114">
        <f>INDEX(data!$A$3:$AI$128, MATCH('Table for manuscript'!$C5, data!$C$3:$C$128,0), MATCH('Table for manuscript'!K$1, data!$A$3:$AI$3,0))</f>
        <v>6</v>
      </c>
      <c r="L5" s="114">
        <f>INDEX(data!$A$3:$AI$128, MATCH('Table for manuscript'!$C5, data!$C$3:$C$128,0), MATCH('Table for manuscript'!L$1, data!$A$3:$AI$3,0))</f>
        <v>4</v>
      </c>
      <c r="M5" s="114">
        <f>INDEX(data!$A$3:$AI$128, MATCH('Table for manuscript'!$C5, data!$C$3:$C$128,0), MATCH('Table for manuscript'!M$1, data!$A$3:$AI$3,0))</f>
        <v>0.44999999999999996</v>
      </c>
      <c r="N5" s="114">
        <f>INDEX(data!$A$3:$AI$128, MATCH('Table for manuscript'!$C5, data!$C$3:$C$128,0), MATCH('Table for manuscript'!N$1, data!$A$3:$AI$3,0))</f>
        <v>0</v>
      </c>
      <c r="O5" s="114">
        <f>INDEX(data!$A$3:$AI$128, MATCH('Table for manuscript'!$C5, data!$C$3:$C$128,0), MATCH('Table for manuscript'!O$1, data!$A$3:$AI$3,0))</f>
        <v>0</v>
      </c>
      <c r="P5" s="114">
        <f>INDEX(data!$A$3:$AI$128, MATCH('Table for manuscript'!$C5, data!$C$3:$C$128,0), MATCH('Table for manuscript'!P$1, data!$A$3:$AI$3,0))</f>
        <v>0</v>
      </c>
      <c r="Q5" s="20" t="str">
        <f>INDEX(data!$A$3:$AI$128, MATCH('Table for manuscript'!$C5, data!$C$3:$C$128,0), MATCH('Table for manuscript'!Q$1, data!$A$3:$AI$3,0))</f>
        <v>Universal ART (all identified HIV-infected individuals)</v>
      </c>
    </row>
    <row r="6" spans="1:17">
      <c r="A6" s="91">
        <v>4</v>
      </c>
      <c r="B6" s="91" t="s">
        <v>256</v>
      </c>
      <c r="C6" s="91" t="s">
        <v>645</v>
      </c>
      <c r="D6" s="110">
        <f>INDEX(data!$A$3:$AI$128, MATCH('Table for manuscript'!$C6, data!$C$3:$C$128,0), MATCH('Table for manuscript'!D$1, data!$A$3:$AI$3,0))</f>
        <v>0.58622679981792303</v>
      </c>
      <c r="E6" s="108">
        <f>INDEX(data!$A$3:$AI$128, MATCH('Table for manuscript'!$C6, data!$C$3:$C$128,0), MATCH('Table for manuscript'!E$1, data!$A$3:$AI$3,0))</f>
        <v>211.02489859731463</v>
      </c>
      <c r="F6" s="109">
        <f>INDEX(data!$A$3:$AI$128, MATCH('Table for manuscript'!$C6, data!$C$3:$C$128,0), MATCH('Table for manuscript'!F$1, data!$A$3:$AI$3,0))</f>
        <v>359.97142857142859</v>
      </c>
      <c r="G6" s="110" t="str">
        <f>INDEX(References!$A$2:$C$58,MATCH(INDEX(data!$A$3:$AI$128, MATCH('Table for manuscript'!$C6, data!$C$3:$C$128,0), MATCH('Table for manuscript'!G$1, data!$A$3:$AI$3,0)), References!$C$2:$C$58,0),2)</f>
        <v>[2]</v>
      </c>
      <c r="H6" s="111">
        <f>INDEX(data!$A$3:$AI$128, MATCH('Table for manuscript'!$C6, data!$C$3:$C$128,0), MATCH('Table for manuscript'!H$1, data!$A$3:$AI$3,0))/100</f>
        <v>0.85</v>
      </c>
      <c r="I6" s="113">
        <f>INDEX(data!$A$3:$AI$128, MATCH('Table for manuscript'!$C6, data!$C$3:$C$128,0), MATCH('Table for manuscript'!I$1, data!$A$3:$AI$3,0))</f>
        <v>837528.58395294123</v>
      </c>
      <c r="J6" s="112">
        <f>INDEX(data!$A$3:$AI$128, MATCH('Table for manuscript'!$C6, data!$C$3:$C$128,0), MATCH('Table for manuscript'!J$1, data!$A$3:$AI$3,0))</f>
        <v>152.74284914250163</v>
      </c>
      <c r="K6" s="114">
        <f>INDEX(data!$A$3:$AI$128, MATCH('Table for manuscript'!$C6, data!$C$3:$C$128,0), MATCH('Table for manuscript'!K$1, data!$A$3:$AI$3,0))</f>
        <v>6</v>
      </c>
      <c r="L6" s="114">
        <f>INDEX(data!$A$3:$AI$128, MATCH('Table for manuscript'!$C6, data!$C$3:$C$128,0), MATCH('Table for manuscript'!L$1, data!$A$3:$AI$3,0))</f>
        <v>4</v>
      </c>
      <c r="M6" s="114">
        <f>INDEX(data!$A$3:$AI$128, MATCH('Table for manuscript'!$C6, data!$C$3:$C$128,0), MATCH('Table for manuscript'!M$1, data!$A$3:$AI$3,0))</f>
        <v>0.44999999999999996</v>
      </c>
      <c r="N6" s="114">
        <f>INDEX(data!$A$3:$AI$128, MATCH('Table for manuscript'!$C6, data!$C$3:$C$128,0), MATCH('Table for manuscript'!N$1, data!$A$3:$AI$3,0))</f>
        <v>0</v>
      </c>
      <c r="O6" s="114">
        <f>INDEX(data!$A$3:$AI$128, MATCH('Table for manuscript'!$C6, data!$C$3:$C$128,0), MATCH('Table for manuscript'!O$1, data!$A$3:$AI$3,0))</f>
        <v>0</v>
      </c>
      <c r="P6" s="114">
        <f>INDEX(data!$A$3:$AI$128, MATCH('Table for manuscript'!$C6, data!$C$3:$C$128,0), MATCH('Table for manuscript'!P$1, data!$A$3:$AI$3,0))</f>
        <v>0</v>
      </c>
      <c r="Q6" s="20" t="str">
        <f>INDEX(data!$A$3:$AI$128, MATCH('Table for manuscript'!$C6, data!$C$3:$C$128,0), MATCH('Table for manuscript'!Q$1, data!$A$3:$AI$3,0))</f>
        <v>Universal ART (all identified HIV-infected individuals)</v>
      </c>
    </row>
    <row r="7" spans="1:17">
      <c r="A7" s="91">
        <v>5</v>
      </c>
      <c r="B7" s="91" t="s">
        <v>256</v>
      </c>
      <c r="C7" s="91" t="s">
        <v>553</v>
      </c>
      <c r="D7" s="110">
        <f>INDEX(data!$A$3:$AI$128, MATCH('Table for manuscript'!$C7, data!$C$3:$C$128,0), MATCH('Table for manuscript'!D$1, data!$A$3:$AI$3,0))</f>
        <v>0.46441318067330578</v>
      </c>
      <c r="E7" s="108">
        <f>INDEX(data!$A$3:$AI$128, MATCH('Table for manuscript'!$C7, data!$C$3:$C$128,0), MATCH('Table for manuscript'!E$1, data!$A$3:$AI$3,0))</f>
        <v>44.685031975682477</v>
      </c>
      <c r="F7" s="109">
        <f>INDEX(data!$A$3:$AI$128, MATCH('Table for manuscript'!$C7, data!$C$3:$C$128,0), MATCH('Table for manuscript'!F$1, data!$A$3:$AI$3,0))</f>
        <v>96.21826820439972</v>
      </c>
      <c r="G7" s="110" t="str">
        <f>INDEX(References!$A$2:$C$58,MATCH(INDEX(data!$A$3:$AI$128, MATCH('Table for manuscript'!$C7, data!$C$3:$C$128,0), MATCH('Table for manuscript'!G$1, data!$A$3:$AI$3,0)), References!$C$2:$C$58,0),2)</f>
        <v>[3]</v>
      </c>
      <c r="H7" s="111">
        <f>INDEX(data!$A$3:$AI$128, MATCH('Table for manuscript'!$C7, data!$C$3:$C$128,0), MATCH('Table for manuscript'!H$1, data!$A$3:$AI$3,0))/100</f>
        <v>1</v>
      </c>
      <c r="I7" s="113">
        <f>INDEX(data!$A$3:$AI$128, MATCH('Table for manuscript'!$C7, data!$C$3:$C$128,0), MATCH('Table for manuscript'!I$1, data!$A$3:$AI$3,0))</f>
        <v>415836</v>
      </c>
      <c r="J7" s="112">
        <f>INDEX(data!$A$3:$AI$128, MATCH('Table for manuscript'!$C7, data!$C$3:$C$128,0), MATCH('Table for manuscript'!J$1, data!$A$3:$AI$3,0))</f>
        <v>6.7649999999999997</v>
      </c>
      <c r="K7" s="114">
        <f>INDEX(data!$A$3:$AI$128, MATCH('Table for manuscript'!$C7, data!$C$3:$C$128,0), MATCH('Table for manuscript'!K$1, data!$A$3:$AI$3,0))</f>
        <v>0.1</v>
      </c>
      <c r="L7" s="114">
        <f>INDEX(data!$A$3:$AI$128, MATCH('Table for manuscript'!$C7, data!$C$3:$C$128,0), MATCH('Table for manuscript'!L$1, data!$A$3:$AI$3,0))</f>
        <v>0</v>
      </c>
      <c r="M7" s="114">
        <f>INDEX(data!$A$3:$AI$128, MATCH('Table for manuscript'!$C7, data!$C$3:$C$128,0), MATCH('Table for manuscript'!M$1, data!$A$3:$AI$3,0))</f>
        <v>0</v>
      </c>
      <c r="N7" s="114">
        <f>INDEX(data!$A$3:$AI$128, MATCH('Table for manuscript'!$C7, data!$C$3:$C$128,0), MATCH('Table for manuscript'!N$1, data!$A$3:$AI$3,0))</f>
        <v>0.2</v>
      </c>
      <c r="O7" s="114">
        <f>INDEX(data!$A$3:$AI$128, MATCH('Table for manuscript'!$C7, data!$C$3:$C$128,0), MATCH('Table for manuscript'!O$1, data!$A$3:$AI$3,0))</f>
        <v>0</v>
      </c>
      <c r="P7" s="114">
        <f>INDEX(data!$A$3:$AI$128, MATCH('Table for manuscript'!$C7, data!$C$3:$C$128,0), MATCH('Table for manuscript'!P$1, data!$A$3:$AI$3,0))</f>
        <v>0</v>
      </c>
      <c r="Q7" s="20" t="str">
        <f>INDEX(data!$A$3:$AI$128, MATCH('Table for manuscript'!$C7, data!$C$3:$C$128,0), MATCH('Table for manuscript'!Q$1, data!$A$3:$AI$3,0))</f>
        <v>Blood safety</v>
      </c>
    </row>
    <row r="8" spans="1:17">
      <c r="A8" s="91">
        <v>6</v>
      </c>
      <c r="B8" s="91" t="s">
        <v>256</v>
      </c>
      <c r="C8" s="91" t="s">
        <v>608</v>
      </c>
      <c r="D8" s="110">
        <f>INDEX(data!$A$3:$AI$128, MATCH('Table for manuscript'!$C8, data!$C$3:$C$128,0), MATCH('Table for manuscript'!D$1, data!$A$3:$AI$3,0))</f>
        <v>1.7817485307089837E-2</v>
      </c>
      <c r="E8" s="108">
        <f>INDEX(data!$A$3:$AI$128, MATCH('Table for manuscript'!$C8, data!$C$3:$C$128,0), MATCH('Table for manuscript'!E$1, data!$A$3:$AI$3,0))</f>
        <v>0.79705486117776492</v>
      </c>
      <c r="F8" s="109">
        <f>INDEX(data!$A$3:$AI$128, MATCH('Table for manuscript'!$C8, data!$C$3:$C$128,0), MATCH('Table for manuscript'!F$1, data!$A$3:$AI$3,0))</f>
        <v>44.734419444735288</v>
      </c>
      <c r="G8" s="110" t="str">
        <f>INDEX(References!$A$2:$C$58,MATCH(INDEX(data!$A$3:$AI$128, MATCH('Table for manuscript'!$C8, data!$C$3:$C$128,0), MATCH('Table for manuscript'!G$1, data!$A$3:$AI$3,0)), References!$C$2:$C$58,0),2)</f>
        <v>[1]</v>
      </c>
      <c r="H8" s="111">
        <f>INDEX(data!$A$3:$AI$128, MATCH('Table for manuscript'!$C8, data!$C$3:$C$128,0), MATCH('Table for manuscript'!H$1, data!$A$3:$AI$3,0))/100</f>
        <v>0.75</v>
      </c>
      <c r="I8" s="113">
        <f>INDEX(data!$A$3:$AI$128, MATCH('Table for manuscript'!$C8, data!$C$3:$C$128,0), MATCH('Table for manuscript'!I$1, data!$A$3:$AI$3,0))</f>
        <v>21985281.554693334</v>
      </c>
      <c r="J8" s="112">
        <f>INDEX(data!$A$3:$AI$128, MATCH('Table for manuscript'!$C8, data!$C$3:$C$128,0), MATCH('Table for manuscript'!J$1, data!$A$3:$AI$3,0))</f>
        <v>14.388009236001633</v>
      </c>
      <c r="K8" s="114">
        <f>INDEX(data!$A$3:$AI$128, MATCH('Table for manuscript'!$C8, data!$C$3:$C$128,0), MATCH('Table for manuscript'!K$1, data!$A$3:$AI$3,0))</f>
        <v>0</v>
      </c>
      <c r="L8" s="114">
        <f>INDEX(data!$A$3:$AI$128, MATCH('Table for manuscript'!$C8, data!$C$3:$C$128,0), MATCH('Table for manuscript'!L$1, data!$A$3:$AI$3,0))</f>
        <v>0</v>
      </c>
      <c r="M8" s="114">
        <f>INDEX(data!$A$3:$AI$128, MATCH('Table for manuscript'!$C8, data!$C$3:$C$128,0), MATCH('Table for manuscript'!M$1, data!$A$3:$AI$3,0))</f>
        <v>0</v>
      </c>
      <c r="N8" s="114">
        <f>INDEX(data!$A$3:$AI$128, MATCH('Table for manuscript'!$C8, data!$C$3:$C$128,0), MATCH('Table for manuscript'!N$1, data!$A$3:$AI$3,0))</f>
        <v>0</v>
      </c>
      <c r="O8" s="114">
        <f>INDEX(data!$A$3:$AI$128, MATCH('Table for manuscript'!$C8, data!$C$3:$C$128,0), MATCH('Table for manuscript'!O$1, data!$A$3:$AI$3,0))</f>
        <v>0</v>
      </c>
      <c r="P8" s="114">
        <f>INDEX(data!$A$3:$AI$128, MATCH('Table for manuscript'!$C8, data!$C$3:$C$128,0), MATCH('Table for manuscript'!P$1, data!$A$3:$AI$3,0))</f>
        <v>0</v>
      </c>
      <c r="Q8" s="20" t="str">
        <f>INDEX(data!$A$3:$AI$128, MATCH('Table for manuscript'!$C8, data!$C$3:$C$128,0),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10">
        <f>INDEX(data!$A$3:$AI$128, MATCH('Table for manuscript'!$C9, data!$C$3:$C$128,0), MATCH('Table for manuscript'!D$1, data!$A$3:$AI$3,0))</f>
        <v>6.8609999999999998</v>
      </c>
      <c r="E9" s="108">
        <f>INDEX(data!$A$3:$AI$128, MATCH('Table for manuscript'!$C9, data!$C$3:$C$128,0), MATCH('Table for manuscript'!E$1, data!$A$3:$AI$3,0))</f>
        <v>5541.1979699999993</v>
      </c>
      <c r="F9" s="109">
        <f>INDEX(data!$A$3:$AI$128, MATCH('Table for manuscript'!$C9, data!$C$3:$C$128,0), MATCH('Table for manuscript'!F$1, data!$A$3:$AI$3,0))</f>
        <v>807.63707477044159</v>
      </c>
      <c r="G9" s="110" t="str">
        <f>INDEX(References!$A$2:$C$58,MATCH(INDEX(data!$A$3:$AI$128, MATCH('Table for manuscript'!$C9, data!$C$3:$C$128,0), MATCH('Table for manuscript'!G$1, data!$A$3:$AI$3,0)), References!$C$2:$C$58,0),2)</f>
        <v>[4]</v>
      </c>
      <c r="H9" s="111">
        <f>INDEX(data!$A$3:$AI$128, MATCH('Table for manuscript'!$C9, data!$C$3:$C$128,0), MATCH('Table for manuscript'!H$1, data!$A$3:$AI$3,0))/100</f>
        <v>0.85</v>
      </c>
      <c r="I9" s="113">
        <f>INDEX(data!$A$3:$AI$128, MATCH('Table for manuscript'!$C9, data!$C$3:$C$128,0), MATCH('Table for manuscript'!I$1, data!$A$3:$AI$3,0))</f>
        <v>1418203.3808912127</v>
      </c>
      <c r="J9" s="112">
        <f>INDEX(data!$A$3:$AI$128, MATCH('Table for manuscript'!$C9, data!$C$3:$C$128,0), MATCH('Table for manuscript'!J$1, data!$A$3:$AI$3,0))</f>
        <v>647.58500000000004</v>
      </c>
      <c r="K9" s="114">
        <f>INDEX(data!$A$3:$AI$128, MATCH('Table for manuscript'!$C9, data!$C$3:$C$128,0), MATCH('Table for manuscript'!K$1, data!$A$3:$AI$3,0))</f>
        <v>4.5</v>
      </c>
      <c r="L9" s="114">
        <f>INDEX(data!$A$3:$AI$128, MATCH('Table for manuscript'!$C9, data!$C$3:$C$128,0), MATCH('Table for manuscript'!L$1, data!$A$3:$AI$3,0))</f>
        <v>0</v>
      </c>
      <c r="M9" s="114">
        <f>INDEX(data!$A$3:$AI$128, MATCH('Table for manuscript'!$C9, data!$C$3:$C$128,0), MATCH('Table for manuscript'!M$1, data!$A$3:$AI$3,0))</f>
        <v>0</v>
      </c>
      <c r="N9" s="114">
        <f>INDEX(data!$A$3:$AI$128, MATCH('Table for manuscript'!$C9, data!$C$3:$C$128,0), MATCH('Table for manuscript'!N$1, data!$A$3:$AI$3,0))</f>
        <v>0</v>
      </c>
      <c r="O9" s="114">
        <f>INDEX(data!$A$3:$AI$128, MATCH('Table for manuscript'!$C9, data!$C$3:$C$128,0), MATCH('Table for manuscript'!O$1, data!$A$3:$AI$3,0))</f>
        <v>0</v>
      </c>
      <c r="P9" s="114">
        <f>INDEX(data!$A$3:$AI$128, MATCH('Table for manuscript'!$C9, data!$C$3:$C$128,0), MATCH('Table for manuscript'!P$1, data!$A$3:$AI$3,0))</f>
        <v>0</v>
      </c>
      <c r="Q9" s="20" t="str">
        <f>INDEX(data!$A$3:$AI$128, MATCH('Table for manuscript'!$C9, data!$C$3:$C$128,0), MATCH('Table for manuscript'!Q$1, data!$A$3:$AI$3,0))</f>
        <v>Home based highly active anti-retroviral therapy (HAART) added to a package of home based care (HBAC) and cotrimoxazole prophylaxis</v>
      </c>
    </row>
    <row r="10" spans="1:17">
      <c r="A10" s="91">
        <v>8</v>
      </c>
      <c r="B10" s="91" t="s">
        <v>256</v>
      </c>
      <c r="C10" s="91" t="s">
        <v>589</v>
      </c>
      <c r="D10" s="110">
        <f>INDEX(data!$A$3:$AI$128, MATCH('Table for manuscript'!$C10, data!$C$3:$C$128,0), MATCH('Table for manuscript'!D$1, data!$A$3:$AI$3,0))</f>
        <v>6.87</v>
      </c>
      <c r="E10" s="108">
        <f>INDEX(data!$A$3:$AI$128, MATCH('Table for manuscript'!$C10, data!$C$3:$C$128,0), MATCH('Table for manuscript'!E$1, data!$A$3:$AI$3,0))</f>
        <v>372.07188000000002</v>
      </c>
      <c r="F10" s="109">
        <f>INDEX(data!$A$3:$AI$128, MATCH('Table for manuscript'!$C10, data!$C$3:$C$128,0), MATCH('Table for manuscript'!F$1, data!$A$3:$AI$3,0))</f>
        <v>54.158934497816595</v>
      </c>
      <c r="G10" s="110" t="str">
        <f>INDEX(References!$A$2:$C$58,MATCH(INDEX(data!$A$3:$AI$128, MATCH('Table for manuscript'!$C10, data!$C$3:$C$128,0), MATCH('Table for manuscript'!G$1, data!$A$3:$AI$3,0)), References!$C$2:$C$58,0),2)</f>
        <v>[5]</v>
      </c>
      <c r="H10" s="111">
        <f>INDEX(data!$A$3:$AI$128, MATCH('Table for manuscript'!$C10, data!$C$3:$C$128,0), MATCH('Table for manuscript'!H$1, data!$A$3:$AI$3,0))/100</f>
        <v>0.75</v>
      </c>
      <c r="I10" s="113">
        <f>INDEX(data!$A$3:$AI$128, MATCH('Table for manuscript'!$C10, data!$C$3:$C$128,0), MATCH('Table for manuscript'!I$1, data!$A$3:$AI$3,0))</f>
        <v>2215</v>
      </c>
      <c r="J10" s="112">
        <f>INDEX(data!$A$3:$AI$128, MATCH('Table for manuscript'!$C10, data!$C$3:$C$128,0), MATCH('Table for manuscript'!J$1, data!$A$3:$AI$3,0))</f>
        <v>88.788826122594855</v>
      </c>
      <c r="K10" s="114">
        <f>INDEX(data!$A$3:$AI$128, MATCH('Table for manuscript'!$C10, data!$C$3:$C$128,0), MATCH('Table for manuscript'!K$1, data!$A$3:$AI$3,0))</f>
        <v>0</v>
      </c>
      <c r="L10" s="114">
        <f>INDEX(data!$A$3:$AI$128, MATCH('Table for manuscript'!$C10, data!$C$3:$C$128,0), MATCH('Table for manuscript'!L$1, data!$A$3:$AI$3,0))</f>
        <v>0</v>
      </c>
      <c r="M10" s="114">
        <f>INDEX(data!$A$3:$AI$128, MATCH('Table for manuscript'!$C10, data!$C$3:$C$128,0), MATCH('Table for manuscript'!M$1, data!$A$3:$AI$3,0))</f>
        <v>0</v>
      </c>
      <c r="N10" s="114">
        <f>INDEX(data!$A$3:$AI$128, MATCH('Table for manuscript'!$C10, data!$C$3:$C$128,0), MATCH('Table for manuscript'!N$1, data!$A$3:$AI$3,0))</f>
        <v>0</v>
      </c>
      <c r="O10" s="114">
        <f>INDEX(data!$A$3:$AI$128, MATCH('Table for manuscript'!$C10, data!$C$3:$C$128,0), MATCH('Table for manuscript'!O$1, data!$A$3:$AI$3,0))</f>
        <v>0</v>
      </c>
      <c r="P10" s="114">
        <f>INDEX(data!$A$3:$AI$128, MATCH('Table for manuscript'!$C10, data!$C$3:$C$128,0), MATCH('Table for manuscript'!P$1, data!$A$3:$AI$3,0))</f>
        <v>0</v>
      </c>
      <c r="Q10" s="20" t="str">
        <f>INDEX(data!$A$3:$AI$128, MATCH('Table for manuscript'!$C10, data!$C$3:$C$128,0),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10">
        <f>INDEX(data!$A$3:$AI$128, MATCH('Table for manuscript'!$C11, data!$C$3:$C$128,0), MATCH('Table for manuscript'!D$1, data!$A$3:$AI$3,0))</f>
        <v>6.87</v>
      </c>
      <c r="E11" s="108">
        <f>INDEX(data!$A$3:$AI$128, MATCH('Table for manuscript'!$C11, data!$C$3:$C$128,0), MATCH('Table for manuscript'!E$1, data!$A$3:$AI$3,0))</f>
        <v>372.07188000000002</v>
      </c>
      <c r="F11" s="109">
        <f>INDEX(data!$A$3:$AI$128, MATCH('Table for manuscript'!$C11, data!$C$3:$C$128,0), MATCH('Table for manuscript'!F$1, data!$A$3:$AI$3,0))</f>
        <v>54.158934497816595</v>
      </c>
      <c r="G11" s="110" t="str">
        <f>INDEX(References!$A$2:$C$58,MATCH(INDEX(data!$A$3:$AI$128, MATCH('Table for manuscript'!$C11, data!$C$3:$C$128,0), MATCH('Table for manuscript'!G$1, data!$A$3:$AI$3,0)), References!$C$2:$C$58,0),2)</f>
        <v>[5]</v>
      </c>
      <c r="H11" s="111">
        <f>INDEX(data!$A$3:$AI$128, MATCH('Table for manuscript'!$C11, data!$C$3:$C$128,0), MATCH('Table for manuscript'!H$1, data!$A$3:$AI$3,0))/100</f>
        <v>0.75</v>
      </c>
      <c r="I11" s="113">
        <f>INDEX(data!$A$3:$AI$128, MATCH('Table for manuscript'!$C11, data!$C$3:$C$128,0), MATCH('Table for manuscript'!I$1, data!$A$3:$AI$3,0))</f>
        <v>24100</v>
      </c>
      <c r="J11" s="112">
        <f>INDEX(data!$A$3:$AI$128, MATCH('Table for manuscript'!$C11, data!$C$3:$C$128,0), MATCH('Table for manuscript'!J$1, data!$A$3:$AI$3,0))</f>
        <v>118.37553777596084</v>
      </c>
      <c r="K11" s="114">
        <f>INDEX(data!$A$3:$AI$128, MATCH('Table for manuscript'!$C11, data!$C$3:$C$128,0), MATCH('Table for manuscript'!K$1, data!$A$3:$AI$3,0))</f>
        <v>0</v>
      </c>
      <c r="L11" s="114">
        <f>INDEX(data!$A$3:$AI$128, MATCH('Table for manuscript'!$C11, data!$C$3:$C$128,0), MATCH('Table for manuscript'!L$1, data!$A$3:$AI$3,0))</f>
        <v>0</v>
      </c>
      <c r="M11" s="114">
        <f>INDEX(data!$A$3:$AI$128, MATCH('Table for manuscript'!$C11, data!$C$3:$C$128,0), MATCH('Table for manuscript'!M$1, data!$A$3:$AI$3,0))</f>
        <v>0</v>
      </c>
      <c r="N11" s="114">
        <f>INDEX(data!$A$3:$AI$128, MATCH('Table for manuscript'!$C11, data!$C$3:$C$128,0), MATCH('Table for manuscript'!N$1, data!$A$3:$AI$3,0))</f>
        <v>0</v>
      </c>
      <c r="O11" s="114">
        <f>INDEX(data!$A$3:$AI$128, MATCH('Table for manuscript'!$C11, data!$C$3:$C$128,0), MATCH('Table for manuscript'!O$1, data!$A$3:$AI$3,0))</f>
        <v>0</v>
      </c>
      <c r="P11" s="114">
        <f>INDEX(data!$A$3:$AI$128, MATCH('Table for manuscript'!$C11, data!$C$3:$C$128,0), MATCH('Table for manuscript'!P$1, data!$A$3:$AI$3,0))</f>
        <v>0</v>
      </c>
      <c r="Q11" s="20" t="str">
        <f>INDEX(data!$A$3:$AI$128, MATCH('Table for manuscript'!$C11, data!$C$3:$C$128,0),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10">
        <f>INDEX(data!$A$3:$AI$128, MATCH('Table for manuscript'!$C12, data!$C$3:$C$128,0), MATCH('Table for manuscript'!D$1, data!$A$3:$AI$3,0))</f>
        <v>0.31</v>
      </c>
      <c r="E12" s="108">
        <f>INDEX(data!$A$3:$AI$128, MATCH('Table for manuscript'!$C12, data!$C$3:$C$128,0), MATCH('Table for manuscript'!E$1, data!$A$3:$AI$3,0))</f>
        <v>-94.520809999999997</v>
      </c>
      <c r="F12" s="109">
        <f>INDEX(data!$A$3:$AI$128, MATCH('Table for manuscript'!$C12, data!$C$3:$C$128,0), MATCH('Table for manuscript'!F$1, data!$A$3:$AI$3,0))</f>
        <v>-304.90583870967743</v>
      </c>
      <c r="G12" s="110" t="str">
        <f>INDEX(References!$A$2:$C$58,MATCH(INDEX(data!$A$3:$AI$128, MATCH('Table for manuscript'!$C12, data!$C$3:$C$128,0), MATCH('Table for manuscript'!G$1, data!$A$3:$AI$3,0)), References!$C$2:$C$58,0),2)</f>
        <v>[6]</v>
      </c>
      <c r="H12" s="111">
        <f>INDEX(data!$A$3:$AI$128, MATCH('Table for manuscript'!$C12, data!$C$3:$C$128,0), MATCH('Table for manuscript'!H$1, data!$A$3:$AI$3,0))/100</f>
        <v>0.4</v>
      </c>
      <c r="I12" s="113">
        <f>INDEX(data!$A$3:$AI$128, MATCH('Table for manuscript'!$C12, data!$C$3:$C$128,0), MATCH('Table for manuscript'!I$1, data!$A$3:$AI$3,0))</f>
        <v>2736460.1308499998</v>
      </c>
      <c r="J12" s="112">
        <f>INDEX(data!$A$3:$AI$128, MATCH('Table for manuscript'!$C12, data!$C$3:$C$128,0), MATCH('Table for manuscript'!J$1, data!$A$3:$AI$3,0))</f>
        <v>10.308060271045226</v>
      </c>
      <c r="K12" s="114">
        <f>INDEX(data!$A$3:$AI$128, MATCH('Table for manuscript'!$C12, data!$C$3:$C$128,0), MATCH('Table for manuscript'!K$1, data!$A$3:$AI$3,0))</f>
        <v>10</v>
      </c>
      <c r="L12" s="114">
        <f>INDEX(data!$A$3:$AI$128, MATCH('Table for manuscript'!$C12, data!$C$3:$C$128,0), MATCH('Table for manuscript'!L$1, data!$A$3:$AI$3,0))</f>
        <v>0</v>
      </c>
      <c r="M12" s="114">
        <f>INDEX(data!$A$3:$AI$128, MATCH('Table for manuscript'!$C12, data!$C$3:$C$128,0), MATCH('Table for manuscript'!M$1, data!$A$3:$AI$3,0))</f>
        <v>0</v>
      </c>
      <c r="N12" s="114">
        <f>INDEX(data!$A$3:$AI$128, MATCH('Table for manuscript'!$C12, data!$C$3:$C$128,0), MATCH('Table for manuscript'!N$1, data!$A$3:$AI$3,0))</f>
        <v>0</v>
      </c>
      <c r="O12" s="114">
        <f>INDEX(data!$A$3:$AI$128, MATCH('Table for manuscript'!$C12, data!$C$3:$C$128,0), MATCH('Table for manuscript'!O$1, data!$A$3:$AI$3,0))</f>
        <v>0</v>
      </c>
      <c r="P12" s="114">
        <f>INDEX(data!$A$3:$AI$128, MATCH('Table for manuscript'!$C12, data!$C$3:$C$128,0), MATCH('Table for manuscript'!P$1, data!$A$3:$AI$3,0))</f>
        <v>0</v>
      </c>
      <c r="Q12" s="20" t="str">
        <f>INDEX(data!$A$3:$AI$128, MATCH('Table for manuscript'!$C12, data!$C$3:$C$128,0), MATCH('Table for manuscript'!Q$1, data!$A$3:$AI$3,0))</f>
        <v>Circumcision for prevention of heterosexual acquisition of HIV</v>
      </c>
    </row>
    <row r="13" spans="1:17">
      <c r="A13" s="91">
        <v>11</v>
      </c>
      <c r="B13" s="91" t="s">
        <v>256</v>
      </c>
      <c r="C13" s="91" t="s">
        <v>536</v>
      </c>
      <c r="D13" s="110">
        <f>INDEX(data!$A$3:$AI$128, MATCH('Table for manuscript'!$C13, data!$C$3:$C$128,0), MATCH('Table for manuscript'!D$1, data!$A$3:$AI$3,0))</f>
        <v>8.4781064642234782E-3</v>
      </c>
      <c r="E13" s="108">
        <f>INDEX(data!$A$3:$AI$128, MATCH('Table for manuscript'!$C13, data!$C$3:$C$128,0), MATCH('Table for manuscript'!E$1, data!$A$3:$AI$3,0))</f>
        <v>1.6607035387747993E-2</v>
      </c>
      <c r="F13" s="109">
        <f>INDEX(data!$A$3:$AI$128, MATCH('Table for manuscript'!$C13, data!$C$3:$C$128,0), MATCH('Table for manuscript'!F$1, data!$A$3:$AI$3,0))</f>
        <v>1.9588142066660228</v>
      </c>
      <c r="G13" s="110" t="str">
        <f>INDEX(References!$A$2:$C$58,MATCH(INDEX(data!$A$3:$AI$128, MATCH('Table for manuscript'!$C13, data!$C$3:$C$128,0), MATCH('Table for manuscript'!G$1, data!$A$3:$AI$3,0)), References!$C$2:$C$58,0),2)</f>
        <v>[1]</v>
      </c>
      <c r="H13" s="111">
        <f>INDEX(data!$A$3:$AI$128, MATCH('Table for manuscript'!$C13, data!$C$3:$C$128,0), MATCH('Table for manuscript'!H$1, data!$A$3:$AI$3,0))/100</f>
        <v>0.71</v>
      </c>
      <c r="I13" s="113">
        <f>INDEX(data!$A$3:$AI$128, MATCH('Table for manuscript'!$C13, data!$C$3:$C$128,0), MATCH('Table for manuscript'!I$1, data!$A$3:$AI$3,0))</f>
        <v>41583600</v>
      </c>
      <c r="J13" s="112">
        <f>INDEX(data!$A$3:$AI$128, MATCH('Table for manuscript'!$C13, data!$C$3:$C$128,0), MATCH('Table for manuscript'!J$1, data!$A$3:$AI$3,0))</f>
        <v>1E-35</v>
      </c>
      <c r="K13" s="114">
        <f>INDEX(data!$A$3:$AI$128, MATCH('Table for manuscript'!$C13, data!$C$3:$C$128,0), MATCH('Table for manuscript'!K$1, data!$A$3:$AI$3,0))</f>
        <v>0</v>
      </c>
      <c r="L13" s="114">
        <f>INDEX(data!$A$3:$AI$128, MATCH('Table for manuscript'!$C13, data!$C$3:$C$128,0), MATCH('Table for manuscript'!L$1, data!$A$3:$AI$3,0))</f>
        <v>0</v>
      </c>
      <c r="M13" s="114">
        <f>INDEX(data!$A$3:$AI$128, MATCH('Table for manuscript'!$C13, data!$C$3:$C$128,0), MATCH('Table for manuscript'!M$1, data!$A$3:$AI$3,0))</f>
        <v>0</v>
      </c>
      <c r="N13" s="114">
        <f>INDEX(data!$A$3:$AI$128, MATCH('Table for manuscript'!$C13, data!$C$3:$C$128,0), MATCH('Table for manuscript'!N$1, data!$A$3:$AI$3,0))</f>
        <v>0</v>
      </c>
      <c r="O13" s="114">
        <f>INDEX(data!$A$3:$AI$128, MATCH('Table for manuscript'!$C13, data!$C$3:$C$128,0), MATCH('Table for manuscript'!O$1, data!$A$3:$AI$3,0))</f>
        <v>0</v>
      </c>
      <c r="P13" s="114">
        <f>INDEX(data!$A$3:$AI$128, MATCH('Table for manuscript'!$C13, data!$C$3:$C$128,0), MATCH('Table for manuscript'!P$1, data!$A$3:$AI$3,0))</f>
        <v>0</v>
      </c>
      <c r="Q13" s="20" t="str">
        <f>INDEX(data!$A$3:$AI$128, MATCH('Table for manuscript'!$C13, data!$C$3:$C$128,0),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10">
        <f>INDEX(data!$A$3:$AI$128, MATCH('Table for manuscript'!$C14, data!$C$3:$C$128,0), MATCH('Table for manuscript'!D$1, data!$A$3:$AI$3,0))</f>
        <v>29.533925954486651</v>
      </c>
      <c r="E14" s="108">
        <f>INDEX(data!$A$3:$AI$128, MATCH('Table for manuscript'!$C14, data!$C$3:$C$128,0), MATCH('Table for manuscript'!E$1, data!$A$3:$AI$3,0))</f>
        <v>68.200652049233938</v>
      </c>
      <c r="F14" s="109">
        <f>INDEX(data!$A$3:$AI$128, MATCH('Table for manuscript'!$C14, data!$C$3:$C$128,0), MATCH('Table for manuscript'!F$1, data!$A$3:$AI$3,0))</f>
        <v>2.3092308199842706</v>
      </c>
      <c r="G14" s="110" t="str">
        <f>INDEX(References!$A$2:$C$58,MATCH(INDEX(data!$A$3:$AI$128, MATCH('Table for manuscript'!$C14, data!$C$3:$C$128,0), MATCH('Table for manuscript'!G$1, data!$A$3:$AI$3,0)), References!$C$2:$C$58,0),2)</f>
        <v>[1]</v>
      </c>
      <c r="H14" s="111">
        <f>INDEX(data!$A$3:$AI$128, MATCH('Table for manuscript'!$C14, data!$C$3:$C$128,0), MATCH('Table for manuscript'!H$1, data!$A$3:$AI$3,0))/100</f>
        <v>0.71</v>
      </c>
      <c r="I14" s="113">
        <f>INDEX(data!$A$3:$AI$128, MATCH('Table for manuscript'!$C14, data!$C$3:$C$128,0), MATCH('Table for manuscript'!I$1, data!$A$3:$AI$3,0))</f>
        <v>44300</v>
      </c>
      <c r="J14" s="112">
        <f>INDEX(data!$A$3:$AI$128, MATCH('Table for manuscript'!$C14, data!$C$3:$C$128,0), MATCH('Table for manuscript'!J$1, data!$A$3:$AI$3,0))</f>
        <v>9.9999999999999995E-7</v>
      </c>
      <c r="K14" s="114">
        <f>INDEX(data!$A$3:$AI$128, MATCH('Table for manuscript'!$C14, data!$C$3:$C$128,0), MATCH('Table for manuscript'!K$1, data!$A$3:$AI$3,0))</f>
        <v>0</v>
      </c>
      <c r="L14" s="114">
        <f>INDEX(data!$A$3:$AI$128, MATCH('Table for manuscript'!$C14, data!$C$3:$C$128,0), MATCH('Table for manuscript'!L$1, data!$A$3:$AI$3,0))</f>
        <v>0</v>
      </c>
      <c r="M14" s="114">
        <f>INDEX(data!$A$3:$AI$128, MATCH('Table for manuscript'!$C14, data!$C$3:$C$128,0), MATCH('Table for manuscript'!M$1, data!$A$3:$AI$3,0))</f>
        <v>0</v>
      </c>
      <c r="N14" s="114">
        <f>INDEX(data!$A$3:$AI$128, MATCH('Table for manuscript'!$C14, data!$C$3:$C$128,0), MATCH('Table for manuscript'!N$1, data!$A$3:$AI$3,0))</f>
        <v>0</v>
      </c>
      <c r="O14" s="114">
        <f>INDEX(data!$A$3:$AI$128, MATCH('Table for manuscript'!$C14, data!$C$3:$C$128,0), MATCH('Table for manuscript'!O$1, data!$A$3:$AI$3,0))</f>
        <v>0</v>
      </c>
      <c r="P14" s="114">
        <f>INDEX(data!$A$3:$AI$128, MATCH('Table for manuscript'!$C14, data!$C$3:$C$128,0), MATCH('Table for manuscript'!P$1, data!$A$3:$AI$3,0))</f>
        <v>0</v>
      </c>
      <c r="Q14" s="20" t="str">
        <f>INDEX(data!$A$3:$AI$128, MATCH('Table for manuscript'!$C14, data!$C$3:$C$128,0), MATCH('Table for manuscript'!Q$1, data!$A$3:$AI$3,0))</f>
        <v>Peer education for sex workers (95%) - Training of selected sex workers by social workers to undertake peer education; provision of condoms</v>
      </c>
    </row>
    <row r="15" spans="1:17">
      <c r="A15" s="91">
        <v>13</v>
      </c>
      <c r="B15" s="91" t="s">
        <v>256</v>
      </c>
      <c r="C15" s="91" t="s">
        <v>622</v>
      </c>
      <c r="D15" s="110">
        <f>INDEX(data!$A$3:$AI$128, MATCH('Table for manuscript'!$C15, data!$C$3:$C$128,0), MATCH('Table for manuscript'!D$1, data!$A$3:$AI$3,0))</f>
        <v>8.58</v>
      </c>
      <c r="E15" s="108">
        <f>INDEX(data!$A$3:$AI$128, MATCH('Table for manuscript'!$C15, data!$C$3:$C$128,0), MATCH('Table for manuscript'!E$1, data!$A$3:$AI$3,0))</f>
        <v>334.27800000000002</v>
      </c>
      <c r="F15" s="109">
        <f>INDEX(data!$A$3:$AI$128, MATCH('Table for manuscript'!$C15, data!$C$3:$C$128,0), MATCH('Table for manuscript'!F$1, data!$A$3:$AI$3,0))</f>
        <v>38.960139860139861</v>
      </c>
      <c r="G15" s="110" t="str">
        <f>INDEX(References!$A$2:$C$58,MATCH(INDEX(data!$A$3:$AI$128, MATCH('Table for manuscript'!$C15, data!$C$3:$C$128,0), MATCH('Table for manuscript'!G$1, data!$A$3:$AI$3,0)), References!$C$2:$C$58,0),2)</f>
        <v>[7]</v>
      </c>
      <c r="H15" s="111">
        <f>INDEX(data!$A$3:$AI$128, MATCH('Table for manuscript'!$C15, data!$C$3:$C$128,0), MATCH('Table for manuscript'!H$1, data!$A$3:$AI$3,0))/100</f>
        <v>0.98749979999999993</v>
      </c>
      <c r="I15" s="113">
        <f>INDEX(data!$A$3:$AI$128, MATCH('Table for manuscript'!$C15, data!$C$3:$C$128,0), MATCH('Table for manuscript'!I$1, data!$A$3:$AI$3,0))</f>
        <v>74517.289066792728</v>
      </c>
      <c r="J15" s="112">
        <f>INDEX(data!$A$3:$AI$128, MATCH('Table for manuscript'!$C15, data!$C$3:$C$128,0), MATCH('Table for manuscript'!J$1, data!$A$3:$AI$3,0))</f>
        <v>21.95593003137849</v>
      </c>
      <c r="K15" s="114">
        <f>INDEX(data!$A$3:$AI$128, MATCH('Table for manuscript'!$C15, data!$C$3:$C$128,0), MATCH('Table for manuscript'!K$1, data!$A$3:$AI$3,0))</f>
        <v>3</v>
      </c>
      <c r="L15" s="114">
        <f>INDEX(data!$A$3:$AI$128, MATCH('Table for manuscript'!$C15, data!$C$3:$C$128,0), MATCH('Table for manuscript'!L$1, data!$A$3:$AI$3,0))</f>
        <v>10</v>
      </c>
      <c r="M15" s="114">
        <f>INDEX(data!$A$3:$AI$128, MATCH('Table for manuscript'!$C15, data!$C$3:$C$128,0), MATCH('Table for manuscript'!M$1, data!$A$3:$AI$3,0))</f>
        <v>0.44999999999999996</v>
      </c>
      <c r="N15" s="114">
        <f>INDEX(data!$A$3:$AI$128, MATCH('Table for manuscript'!$C15, data!$C$3:$C$128,0), MATCH('Table for manuscript'!N$1, data!$A$3:$AI$3,0))</f>
        <v>0</v>
      </c>
      <c r="O15" s="114">
        <f>INDEX(data!$A$3:$AI$128, MATCH('Table for manuscript'!$C15, data!$C$3:$C$128,0), MATCH('Table for manuscript'!O$1, data!$A$3:$AI$3,0))</f>
        <v>0</v>
      </c>
      <c r="P15" s="114">
        <f>INDEX(data!$A$3:$AI$128, MATCH('Table for manuscript'!$C15, data!$C$3:$C$128,0), MATCH('Table for manuscript'!P$1, data!$A$3:$AI$3,0))</f>
        <v>0</v>
      </c>
      <c r="Q15" s="20" t="str">
        <f>INDEX(data!$A$3:$AI$128, MATCH('Table for manuscript'!$C15, data!$C$3:$C$128,0),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10">
        <f>INDEX(data!$A$3:$AI$128, MATCH('Table for manuscript'!$C16, data!$C$3:$C$128,0), MATCH('Table for manuscript'!D$1, data!$A$3:$AI$3,0))</f>
        <v>16.201620162016201</v>
      </c>
      <c r="E16" s="108">
        <f>INDEX(data!$A$3:$AI$128, MATCH('Table for manuscript'!$C16, data!$C$3:$C$128,0), MATCH('Table for manuscript'!E$1, data!$A$3:$AI$3,0))</f>
        <v>34091.809180918091</v>
      </c>
      <c r="F16" s="109">
        <f>INDEX(data!$A$3:$AI$128, MATCH('Table for manuscript'!$C16, data!$C$3:$C$128,0), MATCH('Table for manuscript'!F$1, data!$A$3:$AI$3,0))</f>
        <v>2104.2222222222222</v>
      </c>
      <c r="G16" s="110" t="str">
        <f>INDEX(References!$A$2:$C$58,MATCH(INDEX(data!$A$3:$AI$128, MATCH('Table for manuscript'!$C16, data!$C$3:$C$128,0), MATCH('Table for manuscript'!G$1, data!$A$3:$AI$3,0)), References!$C$2:$C$58,0),2)</f>
        <v>[8]</v>
      </c>
      <c r="H16" s="111">
        <f>INDEX(data!$A$3:$AI$128, MATCH('Table for manuscript'!$C16, data!$C$3:$C$128,0), MATCH('Table for manuscript'!H$1, data!$A$3:$AI$3,0))/100</f>
        <v>0.9</v>
      </c>
      <c r="I16" s="113">
        <f>INDEX(data!$A$3:$AI$128, MATCH('Table for manuscript'!$C16, data!$C$3:$C$128,0), MATCH('Table for manuscript'!I$1, data!$A$3:$AI$3,0))</f>
        <v>1111</v>
      </c>
      <c r="J16" s="112">
        <f>INDEX(data!$A$3:$AI$128, MATCH('Table for manuscript'!$C16, data!$C$3:$C$128,0), MATCH('Table for manuscript'!J$1, data!$A$3:$AI$3,0))</f>
        <v>101</v>
      </c>
      <c r="K16" s="114">
        <f>INDEX(data!$A$3:$AI$128, MATCH('Table for manuscript'!$C16, data!$C$3:$C$128,0), MATCH('Table for manuscript'!K$1, data!$A$3:$AI$3,0))</f>
        <v>0</v>
      </c>
      <c r="L16" s="114">
        <f>INDEX(data!$A$3:$AI$128, MATCH('Table for manuscript'!$C16, data!$C$3:$C$128,0), MATCH('Table for manuscript'!L$1, data!$A$3:$AI$3,0))</f>
        <v>0</v>
      </c>
      <c r="M16" s="114">
        <f>INDEX(data!$A$3:$AI$128, MATCH('Table for manuscript'!$C16, data!$C$3:$C$128,0), MATCH('Table for manuscript'!M$1, data!$A$3:$AI$3,0))</f>
        <v>0</v>
      </c>
      <c r="N16" s="114">
        <f>INDEX(data!$A$3:$AI$128, MATCH('Table for manuscript'!$C16, data!$C$3:$C$128,0), MATCH('Table for manuscript'!N$1, data!$A$3:$AI$3,0))</f>
        <v>0</v>
      </c>
      <c r="O16" s="114">
        <f>INDEX(data!$A$3:$AI$128, MATCH('Table for manuscript'!$C16, data!$C$3:$C$128,0), MATCH('Table for manuscript'!O$1, data!$A$3:$AI$3,0))</f>
        <v>0</v>
      </c>
      <c r="P16" s="114">
        <f>INDEX(data!$A$3:$AI$128, MATCH('Table for manuscript'!$C16, data!$C$3:$C$128,0), MATCH('Table for manuscript'!P$1, data!$A$3:$AI$3,0))</f>
        <v>0</v>
      </c>
      <c r="Q16" s="20" t="str">
        <f>INDEX(data!$A$3:$AI$128, MATCH('Table for manuscript'!$C16, data!$C$3:$C$128,0), MATCH('Table for manuscript'!Q$1, data!$A$3:$AI$3,0))</f>
        <v>Pre-exposure prophylaxis (PrEP) for high-risk serodiscordant couples and high-risk couples + antiretroviral therapy (ART) use (40%)</v>
      </c>
    </row>
    <row r="17" spans="1:17">
      <c r="A17" s="91">
        <v>15</v>
      </c>
      <c r="B17" s="91" t="s">
        <v>256</v>
      </c>
      <c r="C17" s="91" t="s">
        <v>636</v>
      </c>
      <c r="D17" s="110">
        <f>INDEX(data!$A$3:$AI$128, MATCH('Table for manuscript'!$C17, data!$C$3:$C$128,0), MATCH('Table for manuscript'!D$1, data!$A$3:$AI$3,0))</f>
        <v>0.34</v>
      </c>
      <c r="E17" s="108">
        <f>INDEX(data!$A$3:$AI$128, MATCH('Table for manuscript'!$C17, data!$C$3:$C$128,0), MATCH('Table for manuscript'!E$1, data!$A$3:$AI$3,0))</f>
        <v>359.30699999999996</v>
      </c>
      <c r="F17" s="109">
        <f>INDEX(data!$A$3:$AI$128, MATCH('Table for manuscript'!$C17, data!$C$3:$C$128,0), MATCH('Table for manuscript'!F$1, data!$A$3:$AI$3,0))</f>
        <v>1056.7852941176468</v>
      </c>
      <c r="G17" s="110" t="str">
        <f>INDEX(References!$A$2:$C$58,MATCH(INDEX(data!$A$3:$AI$128, MATCH('Table for manuscript'!$C17, data!$C$3:$C$128,0), MATCH('Table for manuscript'!G$1, data!$A$3:$AI$3,0)), References!$C$2:$C$58,0),2)</f>
        <v>[9]</v>
      </c>
      <c r="H17" s="111">
        <f>INDEX(data!$A$3:$AI$128, MATCH('Table for manuscript'!$C17, data!$C$3:$C$128,0), MATCH('Table for manuscript'!H$1, data!$A$3:$AI$3,0))/100</f>
        <v>0.98749979999999993</v>
      </c>
      <c r="I17" s="113">
        <f>INDEX(data!$A$3:$AI$128, MATCH('Table for manuscript'!$C17, data!$C$3:$C$128,0), MATCH('Table for manuscript'!I$1, data!$A$3:$AI$3,0))</f>
        <v>74517.289066792728</v>
      </c>
      <c r="J17" s="112">
        <f>INDEX(data!$A$3:$AI$128, MATCH('Table for manuscript'!$C17, data!$C$3:$C$128,0), MATCH('Table for manuscript'!J$1, data!$A$3:$AI$3,0))</f>
        <v>101</v>
      </c>
      <c r="K17" s="114">
        <f>INDEX(data!$A$3:$AI$128, MATCH('Table for manuscript'!$C17, data!$C$3:$C$128,0), MATCH('Table for manuscript'!K$1, data!$A$3:$AI$3,0))</f>
        <v>3</v>
      </c>
      <c r="L17" s="114">
        <f>INDEX(data!$A$3:$AI$128, MATCH('Table for manuscript'!$C17, data!$C$3:$C$128,0), MATCH('Table for manuscript'!L$1, data!$A$3:$AI$3,0))</f>
        <v>10</v>
      </c>
      <c r="M17" s="114">
        <f>INDEX(data!$A$3:$AI$128, MATCH('Table for manuscript'!$C17, data!$C$3:$C$128,0), MATCH('Table for manuscript'!M$1, data!$A$3:$AI$3,0))</f>
        <v>0.44999999999999996</v>
      </c>
      <c r="N17" s="114">
        <f>INDEX(data!$A$3:$AI$128, MATCH('Table for manuscript'!$C17, data!$C$3:$C$128,0), MATCH('Table for manuscript'!N$1, data!$A$3:$AI$3,0))</f>
        <v>0</v>
      </c>
      <c r="O17" s="114">
        <f>INDEX(data!$A$3:$AI$128, MATCH('Table for manuscript'!$C17, data!$C$3:$C$128,0), MATCH('Table for manuscript'!O$1, data!$A$3:$AI$3,0))</f>
        <v>0</v>
      </c>
      <c r="P17" s="114">
        <f>INDEX(data!$A$3:$AI$128, MATCH('Table for manuscript'!$C17, data!$C$3:$C$128,0), MATCH('Table for manuscript'!P$1, data!$A$3:$AI$3,0))</f>
        <v>0</v>
      </c>
      <c r="Q17" s="20" t="str">
        <f>INDEX(data!$A$3:$AI$128, MATCH('Table for manuscript'!$C17, data!$C$3:$C$128,0), MATCH('Table for manuscript'!Q$1, data!$A$3:$AI$3,0))</f>
        <v>Antiretroviral pre-exposure prophylaxis (PrEP) administered to pregnant and breastfeeding women</v>
      </c>
    </row>
    <row r="18" spans="1:17">
      <c r="A18" s="91">
        <v>16</v>
      </c>
      <c r="B18" s="91" t="s">
        <v>256</v>
      </c>
      <c r="C18" s="91" t="s">
        <v>675</v>
      </c>
      <c r="D18" s="110">
        <f>INDEX(data!$A$3:$AI$128, MATCH('Table for manuscript'!$C18, data!$C$3:$C$128,0), MATCH('Table for manuscript'!D$1, data!$A$3:$AI$3,0))</f>
        <v>1.0227290322580644</v>
      </c>
      <c r="E18" s="108">
        <f>INDEX(data!$A$3:$AI$128, MATCH('Table for manuscript'!$C18, data!$C$3:$C$128,0), MATCH('Table for manuscript'!E$1, data!$A$3:$AI$3,0))</f>
        <v>114.84492999999999</v>
      </c>
      <c r="F18" s="109">
        <f>INDEX(data!$A$3:$AI$128, MATCH('Table for manuscript'!$C18, data!$C$3:$C$128,0), MATCH('Table for manuscript'!F$1, data!$A$3:$AI$3,0))</f>
        <v>112.29262725282767</v>
      </c>
      <c r="G18" s="110" t="str">
        <f>INDEX(References!$A$2:$C$58,MATCH(INDEX(data!$A$3:$AI$128, MATCH('Table for manuscript'!$C18, data!$C$3:$C$128,0), MATCH('Table for manuscript'!G$1, data!$A$3:$AI$3,0)), References!$C$2:$C$58,0),2)</f>
        <v>[10]</v>
      </c>
      <c r="H18" s="111">
        <f>INDEX(data!$A$3:$AI$128, MATCH('Table for manuscript'!$C18, data!$C$3:$C$128,0), MATCH('Table for manuscript'!H$1, data!$A$3:$AI$3,0))/100</f>
        <v>0.6</v>
      </c>
      <c r="I18" s="113">
        <f>INDEX(data!$A$3:$AI$128, MATCH('Table for manuscript'!$C18, data!$C$3:$C$128,0), MATCH('Table for manuscript'!I$1, data!$A$3:$AI$3,0))</f>
        <v>1676397</v>
      </c>
      <c r="J18" s="112">
        <f>INDEX(data!$A$3:$AI$128, MATCH('Table for manuscript'!$C18, data!$C$3:$C$128,0), MATCH('Table for manuscript'!J$1, data!$A$3:$AI$3,0))</f>
        <v>11.967214888552261</v>
      </c>
      <c r="K18" s="114">
        <f>INDEX(data!$A$3:$AI$128, MATCH('Table for manuscript'!$C18, data!$C$3:$C$128,0), MATCH('Table for manuscript'!K$1, data!$A$3:$AI$3,0))</f>
        <v>4.5</v>
      </c>
      <c r="L18" s="114">
        <f>INDEX(data!$A$3:$AI$128, MATCH('Table for manuscript'!$C18, data!$C$3:$C$128,0), MATCH('Table for manuscript'!L$1, data!$A$3:$AI$3,0))</f>
        <v>0</v>
      </c>
      <c r="M18" s="114">
        <f>INDEX(data!$A$3:$AI$128, MATCH('Table for manuscript'!$C18, data!$C$3:$C$128,0), MATCH('Table for manuscript'!M$1, data!$A$3:$AI$3,0))</f>
        <v>0</v>
      </c>
      <c r="N18" s="114">
        <f>INDEX(data!$A$3:$AI$128, MATCH('Table for manuscript'!$C18, data!$C$3:$C$128,0), MATCH('Table for manuscript'!N$1, data!$A$3:$AI$3,0))</f>
        <v>0</v>
      </c>
      <c r="O18" s="114">
        <f>INDEX(data!$A$3:$AI$128, MATCH('Table for manuscript'!$C18, data!$C$3:$C$128,0), MATCH('Table for manuscript'!O$1, data!$A$3:$AI$3,0))</f>
        <v>0</v>
      </c>
      <c r="P18" s="114">
        <f>INDEX(data!$A$3:$AI$128, MATCH('Table for manuscript'!$C18, data!$C$3:$C$128,0), MATCH('Table for manuscript'!P$1, data!$A$3:$AI$3,0))</f>
        <v>0</v>
      </c>
      <c r="Q18" s="20" t="str">
        <f>INDEX(data!$A$3:$AI$128, MATCH('Table for manuscript'!$C18, data!$C$3:$C$128,0), MATCH('Table for manuscript'!Q$1, data!$A$3:$AI$3,0))</f>
        <v>Xpert combined with LF-LAM for HIV-infected individuals with signs/symptoms of TB in Uganda</v>
      </c>
    </row>
    <row r="19" spans="1:17">
      <c r="A19" s="91">
        <v>17</v>
      </c>
      <c r="B19" s="91" t="s">
        <v>256</v>
      </c>
      <c r="C19" s="91" t="s">
        <v>263</v>
      </c>
      <c r="D19" s="110">
        <f>INDEX(data!$A$3:$AI$128, MATCH('Table for manuscript'!$C19, data!$C$3:$C$128,0), MATCH('Table for manuscript'!D$1, data!$A$3:$AI$3,0))</f>
        <v>2.5300829136076335E-2</v>
      </c>
      <c r="E19" s="108">
        <f>INDEX(data!$A$3:$AI$128, MATCH('Table for manuscript'!$C19, data!$C$3:$C$128,0), MATCH('Table for manuscript'!E$1, data!$A$3:$AI$3,0))</f>
        <v>0.44957035273342705</v>
      </c>
      <c r="F19" s="109">
        <f>INDEX(data!$A$3:$AI$128, MATCH('Table for manuscript'!$C19, data!$C$3:$C$128,0), MATCH('Table for manuscript'!F$1, data!$A$3:$AI$3,0))</f>
        <v>17.768996830715984</v>
      </c>
      <c r="G19" s="110" t="str">
        <f>INDEX(References!$A$2:$C$58,MATCH(INDEX(data!$A$3:$AI$128, MATCH('Table for manuscript'!$C19, data!$C$3:$C$128,0), MATCH('Table for manuscript'!G$1, data!$A$3:$AI$3,0)), References!$C$2:$C$58,0),2)</f>
        <v>[1]</v>
      </c>
      <c r="H19" s="111">
        <f>INDEX(data!$A$3:$AI$128, MATCH('Table for manuscript'!$C19, data!$C$3:$C$128,0), MATCH('Table for manuscript'!H$1, data!$A$3:$AI$3,0))/100</f>
        <v>0.7</v>
      </c>
      <c r="I19" s="113">
        <f>INDEX(data!$A$3:$AI$128, MATCH('Table for manuscript'!$C19, data!$C$3:$C$128,0), MATCH('Table for manuscript'!I$1, data!$A$3:$AI$3,0))</f>
        <v>21985281.554685716</v>
      </c>
      <c r="J19" s="112">
        <f>INDEX(data!$A$3:$AI$128, MATCH('Table for manuscript'!$C19, data!$C$3:$C$128,0), MATCH('Table for manuscript'!J$1, data!$A$3:$AI$3,0))</f>
        <v>3.5582518935295386</v>
      </c>
      <c r="K19" s="114">
        <f>INDEX(data!$A$3:$AI$128, MATCH('Table for manuscript'!$C19, data!$C$3:$C$128,0), MATCH('Table for manuscript'!K$1, data!$A$3:$AI$3,0))</f>
        <v>0</v>
      </c>
      <c r="L19" s="114">
        <f>INDEX(data!$A$3:$AI$128, MATCH('Table for manuscript'!$C19, data!$C$3:$C$128,0), MATCH('Table for manuscript'!L$1, data!$A$3:$AI$3,0))</f>
        <v>5</v>
      </c>
      <c r="M19" s="114">
        <f>INDEX(data!$A$3:$AI$128, MATCH('Table for manuscript'!$C19, data!$C$3:$C$128,0), MATCH('Table for manuscript'!M$1, data!$A$3:$AI$3,0))</f>
        <v>0.2</v>
      </c>
      <c r="N19" s="114">
        <f>INDEX(data!$A$3:$AI$128, MATCH('Table for manuscript'!$C19, data!$C$3:$C$128,0), MATCH('Table for manuscript'!N$1, data!$A$3:$AI$3,0))</f>
        <v>0</v>
      </c>
      <c r="O19" s="114">
        <f>INDEX(data!$A$3:$AI$128, MATCH('Table for manuscript'!$C19, data!$C$3:$C$128,0), MATCH('Table for manuscript'!O$1, data!$A$3:$AI$3,0))</f>
        <v>0</v>
      </c>
      <c r="P19" s="114">
        <f>INDEX(data!$A$3:$AI$128, MATCH('Table for manuscript'!$C19, data!$C$3:$C$128,0), MATCH('Table for manuscript'!P$1, data!$A$3:$AI$3,0))</f>
        <v>0</v>
      </c>
      <c r="Q19" s="20" t="str">
        <f>INDEX(data!$A$3:$AI$128, MATCH('Table for manuscript'!$C19,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INDEX(data!$A$3:$AI$128, MATCH('Table for manuscript'!$C20, data!$C$3:$C$128,0), MATCH('Table for manuscript'!D$1, data!$A$3:$AI$3,0))</f>
        <v>2.5300829136076335E-2</v>
      </c>
      <c r="E20" s="108">
        <f>INDEX(data!$A$3:$AI$128, MATCH('Table for manuscript'!$C20, data!$C$3:$C$128,0), MATCH('Table for manuscript'!E$1, data!$A$3:$AI$3,0))</f>
        <v>0.44957035273342705</v>
      </c>
      <c r="F20" s="109">
        <f>INDEX(data!$A$3:$AI$128, MATCH('Table for manuscript'!$C20, data!$C$3:$C$128,0), MATCH('Table for manuscript'!F$1, data!$A$3:$AI$3,0))</f>
        <v>17.768996830715984</v>
      </c>
      <c r="G20" s="110" t="str">
        <f>INDEX(References!$A$2:$C$58,MATCH(INDEX(data!$A$3:$AI$128, MATCH('Table for manuscript'!$C20, data!$C$3:$C$128,0), MATCH('Table for manuscript'!G$1, data!$A$3:$AI$3,0)), References!$C$2:$C$58,0),2)</f>
        <v>[1]</v>
      </c>
      <c r="H20" s="111">
        <f>INDEX(data!$A$3:$AI$128, MATCH('Table for manuscript'!$C20, data!$C$3:$C$128,0), MATCH('Table for manuscript'!H$1, data!$A$3:$AI$3,0))/100</f>
        <v>0.7</v>
      </c>
      <c r="I20" s="113">
        <f>INDEX(data!$A$3:$AI$128, MATCH('Table for manuscript'!$C20, data!$C$3:$C$128,0), MATCH('Table for manuscript'!I$1, data!$A$3:$AI$3,0))</f>
        <v>21985281.554685716</v>
      </c>
      <c r="J20" s="112">
        <f>INDEX(data!$A$3:$AI$128, MATCH('Table for manuscript'!$C20, data!$C$3:$C$128,0), MATCH('Table for manuscript'!J$1, data!$A$3:$AI$3,0))</f>
        <v>0.81775968405107113</v>
      </c>
      <c r="K20" s="114">
        <f>INDEX(data!$A$3:$AI$128, MATCH('Table for manuscript'!$C20, data!$C$3:$C$128,0), MATCH('Table for manuscript'!K$1, data!$A$3:$AI$3,0))</f>
        <v>0</v>
      </c>
      <c r="L20" s="114">
        <f>INDEX(data!$A$3:$AI$128, MATCH('Table for manuscript'!$C20, data!$C$3:$C$128,0), MATCH('Table for manuscript'!L$1, data!$A$3:$AI$3,0))</f>
        <v>5</v>
      </c>
      <c r="M20" s="114">
        <f>INDEX(data!$A$3:$AI$128, MATCH('Table for manuscript'!$C20, data!$C$3:$C$128,0), MATCH('Table for manuscript'!M$1, data!$A$3:$AI$3,0))</f>
        <v>0.2</v>
      </c>
      <c r="N20" s="114">
        <f>INDEX(data!$A$3:$AI$128, MATCH('Table for manuscript'!$C20, data!$C$3:$C$128,0), MATCH('Table for manuscript'!N$1, data!$A$3:$AI$3,0))</f>
        <v>0</v>
      </c>
      <c r="O20" s="114">
        <f>INDEX(data!$A$3:$AI$128, MATCH('Table for manuscript'!$C20, data!$C$3:$C$128,0), MATCH('Table for manuscript'!O$1, data!$A$3:$AI$3,0))</f>
        <v>0</v>
      </c>
      <c r="P20" s="114">
        <f>INDEX(data!$A$3:$AI$128, MATCH('Table for manuscript'!$C20, data!$C$3:$C$128,0), MATCH('Table for manuscript'!P$1, data!$A$3:$AI$3,0))</f>
        <v>0</v>
      </c>
      <c r="Q20" s="20" t="str">
        <f>INDEX(data!$A$3:$AI$128, MATCH('Table for manuscript'!$C20,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INDEX(data!$A$3:$AI$128, MATCH('Table for manuscript'!$C21, data!$C$3:$C$128,0), MATCH('Table for manuscript'!D$1, data!$A$3:$AI$3,0))</f>
        <v>0.10020130350923125</v>
      </c>
      <c r="E21" s="108">
        <f>INDEX(data!$A$3:$AI$128, MATCH('Table for manuscript'!$C21, data!$C$3:$C$128,0), MATCH('Table for manuscript'!E$1, data!$A$3:$AI$3,0))</f>
        <v>1.7804766444891407</v>
      </c>
      <c r="F21" s="109">
        <f>INDEX(data!$A$3:$AI$128, MATCH('Table for manuscript'!$C21, data!$C$3:$C$128,0), MATCH('Table for manuscript'!F$1, data!$A$3:$AI$3,0))</f>
        <v>17.768996830715988</v>
      </c>
      <c r="G21" s="110" t="str">
        <f>INDEX(References!$A$2:$C$58,MATCH(INDEX(data!$A$3:$AI$128, MATCH('Table for manuscript'!$C21, data!$C$3:$C$128,0), MATCH('Table for manuscript'!G$1, data!$A$3:$AI$3,0)), References!$C$2:$C$58,0),2)</f>
        <v>[1]</v>
      </c>
      <c r="H21" s="111">
        <f>INDEX(data!$A$3:$AI$128, MATCH('Table for manuscript'!$C21, data!$C$3:$C$128,0), MATCH('Table for manuscript'!H$1, data!$A$3:$AI$3,0))/100</f>
        <v>0.7</v>
      </c>
      <c r="I21" s="113">
        <f>INDEX(data!$A$3:$AI$128, MATCH('Table for manuscript'!$C21, data!$C$3:$C$128,0), MATCH('Table for manuscript'!I$1, data!$A$3:$AI$3,0))</f>
        <v>5551283.5925571434</v>
      </c>
      <c r="J21" s="112">
        <f>INDEX(data!$A$3:$AI$128, MATCH('Table for manuscript'!$C21, data!$C$3:$C$128,0), MATCH('Table for manuscript'!J$1, data!$A$3:$AI$3,0))</f>
        <v>5.4450827742912793</v>
      </c>
      <c r="K21" s="114">
        <f>INDEX(data!$A$3:$AI$128, MATCH('Table for manuscript'!$C21, data!$C$3:$C$128,0), MATCH('Table for manuscript'!K$1, data!$A$3:$AI$3,0))</f>
        <v>0</v>
      </c>
      <c r="L21" s="114">
        <f>INDEX(data!$A$3:$AI$128, MATCH('Table for manuscript'!$C21, data!$C$3:$C$128,0), MATCH('Table for manuscript'!L$1, data!$A$3:$AI$3,0))</f>
        <v>5</v>
      </c>
      <c r="M21" s="114">
        <f>INDEX(data!$A$3:$AI$128, MATCH('Table for manuscript'!$C21, data!$C$3:$C$128,0), MATCH('Table for manuscript'!M$1, data!$A$3:$AI$3,0))</f>
        <v>0.2</v>
      </c>
      <c r="N21" s="114">
        <f>INDEX(data!$A$3:$AI$128, MATCH('Table for manuscript'!$C21, data!$C$3:$C$128,0), MATCH('Table for manuscript'!N$1, data!$A$3:$AI$3,0))</f>
        <v>0</v>
      </c>
      <c r="O21" s="114">
        <f>INDEX(data!$A$3:$AI$128, MATCH('Table for manuscript'!$C21, data!$C$3:$C$128,0), MATCH('Table for manuscript'!O$1, data!$A$3:$AI$3,0))</f>
        <v>0</v>
      </c>
      <c r="P21" s="114">
        <f>INDEX(data!$A$3:$AI$128, MATCH('Table for manuscript'!$C21, data!$C$3:$C$128,0), MATCH('Table for manuscript'!P$1, data!$A$3:$AI$3,0))</f>
        <v>0</v>
      </c>
      <c r="Q21" s="20" t="str">
        <f>INDEX(data!$A$3:$AI$128, MATCH('Table for manuscript'!$C21,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INDEX(data!$A$3:$AI$128, MATCH('Table for manuscript'!$C22, data!$C$3:$C$128,0), MATCH('Table for manuscript'!D$1, data!$A$3:$AI$3,0))</f>
        <v>2.5300829136076335E-2</v>
      </c>
      <c r="E22" s="108">
        <f>INDEX(data!$A$3:$AI$128, MATCH('Table for manuscript'!$C22, data!$C$3:$C$128,0), MATCH('Table for manuscript'!E$1, data!$A$3:$AI$3,0))</f>
        <v>0.44957035273342705</v>
      </c>
      <c r="F22" s="109">
        <f>INDEX(data!$A$3:$AI$128, MATCH('Table for manuscript'!$C22, data!$C$3:$C$128,0), MATCH('Table for manuscript'!F$1, data!$A$3:$AI$3,0))</f>
        <v>17.768996830715984</v>
      </c>
      <c r="G22" s="110" t="str">
        <f>INDEX(References!$A$2:$C$58,MATCH(INDEX(data!$A$3:$AI$128, MATCH('Table for manuscript'!$C22, data!$C$3:$C$128,0), MATCH('Table for manuscript'!G$1, data!$A$3:$AI$3,0)), References!$C$2:$C$58,0),2)</f>
        <v>[1]</v>
      </c>
      <c r="H22" s="111">
        <f>INDEX(data!$A$3:$AI$128, MATCH('Table for manuscript'!$C22, data!$C$3:$C$128,0), MATCH('Table for manuscript'!H$1, data!$A$3:$AI$3,0))/100</f>
        <v>0.7</v>
      </c>
      <c r="I22" s="113">
        <f>INDEX(data!$A$3:$AI$128, MATCH('Table for manuscript'!$C22, data!$C$3:$C$128,0), MATCH('Table for manuscript'!I$1, data!$A$3:$AI$3,0))</f>
        <v>21985281.554685716</v>
      </c>
      <c r="J22" s="112">
        <f>INDEX(data!$A$3:$AI$128, MATCH('Table for manuscript'!$C22, data!$C$3:$C$128,0), MATCH('Table for manuscript'!J$1, data!$A$3:$AI$3,0))</f>
        <v>0.43879787924691621</v>
      </c>
      <c r="K22" s="114">
        <f>INDEX(data!$A$3:$AI$128, MATCH('Table for manuscript'!$C22, data!$C$3:$C$128,0), MATCH('Table for manuscript'!K$1, data!$A$3:$AI$3,0))</f>
        <v>0</v>
      </c>
      <c r="L22" s="114">
        <f>INDEX(data!$A$3:$AI$128, MATCH('Table for manuscript'!$C22, data!$C$3:$C$128,0), MATCH('Table for manuscript'!L$1, data!$A$3:$AI$3,0))</f>
        <v>5</v>
      </c>
      <c r="M22" s="114">
        <f>INDEX(data!$A$3:$AI$128, MATCH('Table for manuscript'!$C22, data!$C$3:$C$128,0), MATCH('Table for manuscript'!M$1, data!$A$3:$AI$3,0))</f>
        <v>0.2</v>
      </c>
      <c r="N22" s="114">
        <f>INDEX(data!$A$3:$AI$128, MATCH('Table for manuscript'!$C22, data!$C$3:$C$128,0), MATCH('Table for manuscript'!N$1, data!$A$3:$AI$3,0))</f>
        <v>0</v>
      </c>
      <c r="O22" s="114">
        <f>INDEX(data!$A$3:$AI$128, MATCH('Table for manuscript'!$C22, data!$C$3:$C$128,0), MATCH('Table for manuscript'!O$1, data!$A$3:$AI$3,0))</f>
        <v>0</v>
      </c>
      <c r="P22" s="114">
        <f>INDEX(data!$A$3:$AI$128, MATCH('Table for manuscript'!$C22, data!$C$3:$C$128,0), MATCH('Table for manuscript'!P$1, data!$A$3:$AI$3,0))</f>
        <v>0</v>
      </c>
      <c r="Q22" s="20" t="str">
        <f>INDEX(data!$A$3:$AI$128, MATCH('Table for manuscript'!$C22,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10">
        <f>INDEX(data!$A$3:$AI$128, MATCH('Table for manuscript'!$C23, data!$C$3:$C$128,0), MATCH('Table for manuscript'!D$1, data!$A$3:$AI$3,0))</f>
        <v>2.1956612310187725E-3</v>
      </c>
      <c r="E23" s="108">
        <f>INDEX(data!$A$3:$AI$128, MATCH('Table for manuscript'!$C23, data!$C$3:$C$128,0), MATCH('Table for manuscript'!E$1, data!$A$3:$AI$3,0))</f>
        <v>0.46570600652427308</v>
      </c>
      <c r="F23" s="109">
        <f>INDEX(data!$A$3:$AI$128, MATCH('Table for manuscript'!$C23, data!$C$3:$C$128,0), MATCH('Table for manuscript'!F$1, data!$A$3:$AI$3,0))</f>
        <v>212.10285081555523</v>
      </c>
      <c r="G23" s="110" t="str">
        <f>INDEX(References!$A$2:$C$58,MATCH(INDEX(data!$A$3:$AI$128, MATCH('Table for manuscript'!$C23, data!$C$3:$C$128,0), MATCH('Table for manuscript'!G$1, data!$A$3:$AI$3,0)), References!$C$2:$C$58,0),2)</f>
        <v>[1]</v>
      </c>
      <c r="H23" s="111">
        <f>INDEX(data!$A$3:$AI$128, MATCH('Table for manuscript'!$C23, data!$C$3:$C$128,0), MATCH('Table for manuscript'!H$1, data!$A$3:$AI$3,0))/100</f>
        <v>0.71</v>
      </c>
      <c r="I23" s="113">
        <f>INDEX(data!$A$3:$AI$128, MATCH('Table for manuscript'!$C23, data!$C$3:$C$128,0), MATCH('Table for manuscript'!I$1, data!$A$3:$AI$3,0))</f>
        <v>7136300</v>
      </c>
      <c r="J23" s="112">
        <f>INDEX(data!$A$3:$AI$128, MATCH('Table for manuscript'!$C23, data!$C$3:$C$128,0), MATCH('Table for manuscript'!J$1, data!$A$3:$AI$3,0))</f>
        <v>1E-35</v>
      </c>
      <c r="K23" s="114">
        <f>INDEX(data!$A$3:$AI$128, MATCH('Table for manuscript'!$C23, data!$C$3:$C$128,0), MATCH('Table for manuscript'!K$1, data!$A$3:$AI$3,0))</f>
        <v>0</v>
      </c>
      <c r="L23" s="114">
        <f>INDEX(data!$A$3:$AI$128, MATCH('Table for manuscript'!$C23, data!$C$3:$C$128,0), MATCH('Table for manuscript'!L$1, data!$A$3:$AI$3,0))</f>
        <v>0</v>
      </c>
      <c r="M23" s="114">
        <f>INDEX(data!$A$3:$AI$128, MATCH('Table for manuscript'!$C23, data!$C$3:$C$128,0), MATCH('Table for manuscript'!M$1, data!$A$3:$AI$3,0))</f>
        <v>0</v>
      </c>
      <c r="N23" s="114">
        <f>INDEX(data!$A$3:$AI$128, MATCH('Table for manuscript'!$C23, data!$C$3:$C$128,0), MATCH('Table for manuscript'!N$1, data!$A$3:$AI$3,0))</f>
        <v>0</v>
      </c>
      <c r="O23" s="114">
        <f>INDEX(data!$A$3:$AI$128, MATCH('Table for manuscript'!$C23, data!$C$3:$C$128,0), MATCH('Table for manuscript'!O$1, data!$A$3:$AI$3,0))</f>
        <v>0</v>
      </c>
      <c r="P23" s="114">
        <f>INDEX(data!$A$3:$AI$128, MATCH('Table for manuscript'!$C23, data!$C$3:$C$128,0), MATCH('Table for manuscript'!P$1, data!$A$3:$AI$3,0))</f>
        <v>0</v>
      </c>
      <c r="Q23" s="20" t="str">
        <f>INDEX(data!$A$3:$AI$128, MATCH('Table for manuscript'!$C23, data!$C$3:$C$128,0),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10">
        <f>INDEX(data!$A$3:$AI$128, MATCH('Table for manuscript'!$C24, data!$C$3:$C$128,0), MATCH('Table for manuscript'!D$1, data!$A$3:$AI$3,0))</f>
        <v>0.3</v>
      </c>
      <c r="E24" s="108">
        <f>INDEX(data!$A$3:$AI$128, MATCH('Table for manuscript'!$C24, data!$C$3:$C$128,0), MATCH('Table for manuscript'!E$1, data!$A$3:$AI$3,0))</f>
        <v>74.96592839698009</v>
      </c>
      <c r="F24" s="109">
        <f>INDEX(data!$A$3:$AI$128, MATCH('Table for manuscript'!$C24, data!$C$3:$C$128,0), MATCH('Table for manuscript'!F$1, data!$A$3:$AI$3,0))</f>
        <v>249.88642798993365</v>
      </c>
      <c r="G24" s="110" t="str">
        <f>INDEX(References!$A$2:$C$58,MATCH(INDEX(data!$A$3:$AI$128, MATCH('Table for manuscript'!$C24, data!$C$3:$C$128,0), MATCH('Table for manuscript'!G$1, data!$A$3:$AI$3,0)), References!$C$2:$C$58,0),2)</f>
        <v>[11]</v>
      </c>
      <c r="H24" s="111">
        <f>INDEX(data!$A$3:$AI$128, MATCH('Table for manuscript'!$C24, data!$C$3:$C$128,0), MATCH('Table for manuscript'!H$1, data!$A$3:$AI$3,0))/100</f>
        <v>0.46333329999999995</v>
      </c>
      <c r="I24" s="113">
        <f>INDEX(data!$A$3:$AI$128, MATCH('Table for manuscript'!$C24, data!$C$3:$C$128,0), MATCH('Table for manuscript'!I$1, data!$A$3:$AI$3,0))</f>
        <v>905008.38617688115</v>
      </c>
      <c r="J24" s="112">
        <f>INDEX(data!$A$3:$AI$128, MATCH('Table for manuscript'!$C24, data!$C$3:$C$128,0), MATCH('Table for manuscript'!J$1, data!$A$3:$AI$3,0))</f>
        <v>4.9163766181313751</v>
      </c>
      <c r="K24" s="114">
        <f>INDEX(data!$A$3:$AI$128, MATCH('Table for manuscript'!$C24, data!$C$3:$C$128,0), MATCH('Table for manuscript'!K$1, data!$A$3:$AI$3,0))</f>
        <v>5</v>
      </c>
      <c r="L24" s="114">
        <f>INDEX(data!$A$3:$AI$128, MATCH('Table for manuscript'!$C24, data!$C$3:$C$128,0), MATCH('Table for manuscript'!L$1, data!$A$3:$AI$3,0))</f>
        <v>3.5</v>
      </c>
      <c r="M24" s="114">
        <f>INDEX(data!$A$3:$AI$128, MATCH('Table for manuscript'!$C24, data!$C$3:$C$128,0), MATCH('Table for manuscript'!M$1, data!$A$3:$AI$3,0))</f>
        <v>0</v>
      </c>
      <c r="N24" s="114">
        <f>INDEX(data!$A$3:$AI$128, MATCH('Table for manuscript'!$C24, data!$C$3:$C$128,0), MATCH('Table for manuscript'!N$1, data!$A$3:$AI$3,0))</f>
        <v>0</v>
      </c>
      <c r="O24" s="114">
        <f>INDEX(data!$A$3:$AI$128, MATCH('Table for manuscript'!$C24, data!$C$3:$C$128,0), MATCH('Table for manuscript'!O$1, data!$A$3:$AI$3,0))</f>
        <v>0</v>
      </c>
      <c r="P24" s="114">
        <f>INDEX(data!$A$3:$AI$128, MATCH('Table for manuscript'!$C24, data!$C$3:$C$128,0), MATCH('Table for manuscript'!P$1, data!$A$3:$AI$3,0))</f>
        <v>0</v>
      </c>
      <c r="Q24" s="20" t="str">
        <f>INDEX(data!$A$3:$AI$128, MATCH('Table for manuscript'!$C24, data!$C$3:$C$128,0), MATCH('Table for manuscript'!Q$1, data!$A$3:$AI$3,0))</f>
        <v/>
      </c>
    </row>
    <row r="25" spans="1:17">
      <c r="A25" s="91">
        <v>23</v>
      </c>
      <c r="B25" s="91" t="s">
        <v>1050</v>
      </c>
      <c r="C25" s="91" t="s">
        <v>1056</v>
      </c>
      <c r="D25" s="110">
        <f>INDEX(data!$A$3:$AI$128, MATCH('Table for manuscript'!$C25, data!$C$3:$C$128,0), MATCH('Table for manuscript'!D$1, data!$A$3:$AI$3,0))</f>
        <v>0.03</v>
      </c>
      <c r="E25" s="108">
        <f>INDEX(data!$A$3:$AI$128, MATCH('Table for manuscript'!$C25, data!$C$3:$C$128,0), MATCH('Table for manuscript'!E$1, data!$A$3:$AI$3,0))</f>
        <v>3.4511600000000002</v>
      </c>
      <c r="F25" s="109">
        <f>INDEX(data!$A$3:$AI$128, MATCH('Table for manuscript'!$C25, data!$C$3:$C$128,0), MATCH('Table for manuscript'!F$1, data!$A$3:$AI$3,0))</f>
        <v>115.03866666666669</v>
      </c>
      <c r="G25" s="110" t="str">
        <f>INDEX(References!$A$2:$C$58,MATCH(INDEX(data!$A$3:$AI$128, MATCH('Table for manuscript'!$C25, data!$C$3:$C$128,0), MATCH('Table for manuscript'!G$1, data!$A$3:$AI$3,0)), References!$C$2:$C$58,0),2)</f>
        <v>[12]</v>
      </c>
      <c r="H25" s="111">
        <f>INDEX(data!$A$3:$AI$128, MATCH('Table for manuscript'!$C25, data!$C$3:$C$128,0), MATCH('Table for manuscript'!H$1, data!$A$3:$AI$3,0))/100</f>
        <v>0.7</v>
      </c>
      <c r="I25" s="113">
        <f>INDEX(data!$A$3:$AI$128, MATCH('Table for manuscript'!$C25, data!$C$3:$C$128,0), MATCH('Table for manuscript'!I$1, data!$A$3:$AI$3,0))</f>
        <v>18272752.542372882</v>
      </c>
      <c r="J25" s="112">
        <f>INDEX(data!$A$3:$AI$128, MATCH('Table for manuscript'!$C25, data!$C$3:$C$128,0), MATCH('Table for manuscript'!J$1, data!$A$3:$AI$3,0))</f>
        <v>1.1074509260873111</v>
      </c>
      <c r="K25" s="114">
        <f>INDEX(data!$A$3:$AI$128, MATCH('Table for manuscript'!$C25, data!$C$3:$C$128,0), MATCH('Table for manuscript'!K$1, data!$A$3:$AI$3,0))</f>
        <v>5</v>
      </c>
      <c r="L25" s="114">
        <f>INDEX(data!$A$3:$AI$128, MATCH('Table for manuscript'!$C25, data!$C$3:$C$128,0), MATCH('Table for manuscript'!L$1, data!$A$3:$AI$3,0))</f>
        <v>3.5</v>
      </c>
      <c r="M25" s="114">
        <f>INDEX(data!$A$3:$AI$128, MATCH('Table for manuscript'!$C25, data!$C$3:$C$128,0), MATCH('Table for manuscript'!M$1, data!$A$3:$AI$3,0))</f>
        <v>0</v>
      </c>
      <c r="N25" s="114">
        <f>INDEX(data!$A$3:$AI$128, MATCH('Table for manuscript'!$C25, data!$C$3:$C$128,0), MATCH('Table for manuscript'!N$1, data!$A$3:$AI$3,0))</f>
        <v>0</v>
      </c>
      <c r="O25" s="114">
        <f>INDEX(data!$A$3:$AI$128, MATCH('Table for manuscript'!$C25, data!$C$3:$C$128,0), MATCH('Table for manuscript'!O$1, data!$A$3:$AI$3,0))</f>
        <v>0</v>
      </c>
      <c r="P25" s="114">
        <f>INDEX(data!$A$3:$AI$128, MATCH('Table for manuscript'!$C25, data!$C$3:$C$128,0), MATCH('Table for manuscript'!P$1, data!$A$3:$AI$3,0))</f>
        <v>0</v>
      </c>
      <c r="Q25" s="20" t="str">
        <f>INDEX(data!$A$3:$AI$128, MATCH('Table for manuscript'!$C25, data!$C$3:$C$128,0), MATCH('Table for manuscript'!Q$1, data!$A$3:$AI$3,0))</f>
        <v>ORS was combined with zinc for treatment of all children with acute diarrhoea</v>
      </c>
    </row>
    <row r="26" spans="1:17">
      <c r="A26" s="91">
        <v>24</v>
      </c>
      <c r="B26" s="91" t="s">
        <v>1050</v>
      </c>
      <c r="C26" s="91" t="s">
        <v>1052</v>
      </c>
      <c r="D26" s="110">
        <f>INDEX(data!$A$3:$AI$128, MATCH('Table for manuscript'!$C26, data!$C$3:$C$128,0), MATCH('Table for manuscript'!D$1, data!$A$3:$AI$3,0))</f>
        <v>2.1041282804930415E-2</v>
      </c>
      <c r="E26" s="108">
        <f>INDEX(data!$A$3:$AI$128, MATCH('Table for manuscript'!$C26, data!$C$3:$C$128,0), MATCH('Table for manuscript'!E$1, data!$A$3:$AI$3,0))</f>
        <v>1.0022241169442405</v>
      </c>
      <c r="F26" s="109">
        <f>INDEX(data!$A$3:$AI$128, MATCH('Table for manuscript'!$C26, data!$C$3:$C$128,0), MATCH('Table for manuscript'!F$1, data!$A$3:$AI$3,0))</f>
        <v>47.631322017562461</v>
      </c>
      <c r="G26" s="110" t="str">
        <f>INDEX(References!$A$2:$C$58,MATCH(INDEX(data!$A$3:$AI$128, MATCH('Table for manuscript'!$C26, data!$C$3:$C$128,0), MATCH('Table for manuscript'!G$1, data!$A$3:$AI$3,0)), References!$C$2:$C$58,0),2)</f>
        <v>[13]</v>
      </c>
      <c r="H26" s="111">
        <f>INDEX(data!$A$3:$AI$128, MATCH('Table for manuscript'!$C26, data!$C$3:$C$128,0), MATCH('Table for manuscript'!H$1, data!$A$3:$AI$3,0))/100</f>
        <v>0.71277789999999996</v>
      </c>
      <c r="I26" s="113">
        <f>INDEX(data!$A$3:$AI$128, MATCH('Table for manuscript'!$C26, data!$C$3:$C$128,0), MATCH('Table for manuscript'!I$1, data!$A$3:$AI$3,0))</f>
        <v>10723306.292198453</v>
      </c>
      <c r="J26" s="112">
        <f>INDEX(data!$A$3:$AI$128, MATCH('Table for manuscript'!$C26, data!$C$3:$C$128,0), MATCH('Table for manuscript'!J$1, data!$A$3:$AI$3,0))</f>
        <v>0.15557379355117937</v>
      </c>
      <c r="K26" s="114">
        <f>INDEX(data!$A$3:$AI$128, MATCH('Table for manuscript'!$C26, data!$C$3:$C$128,0), MATCH('Table for manuscript'!K$1, data!$A$3:$AI$3,0))</f>
        <v>5</v>
      </c>
      <c r="L26" s="114">
        <f>INDEX(data!$A$3:$AI$128, MATCH('Table for manuscript'!$C26, data!$C$3:$C$128,0), MATCH('Table for manuscript'!L$1, data!$A$3:$AI$3,0))</f>
        <v>3.5</v>
      </c>
      <c r="M26" s="114">
        <f>INDEX(data!$A$3:$AI$128, MATCH('Table for manuscript'!$C26, data!$C$3:$C$128,0), MATCH('Table for manuscript'!M$1, data!$A$3:$AI$3,0))</f>
        <v>0</v>
      </c>
      <c r="N26" s="114">
        <f>INDEX(data!$A$3:$AI$128, MATCH('Table for manuscript'!$C26, data!$C$3:$C$128,0), MATCH('Table for manuscript'!N$1, data!$A$3:$AI$3,0))</f>
        <v>0</v>
      </c>
      <c r="O26" s="114">
        <f>INDEX(data!$A$3:$AI$128, MATCH('Table for manuscript'!$C26, data!$C$3:$C$128,0), MATCH('Table for manuscript'!O$1, data!$A$3:$AI$3,0))</f>
        <v>0</v>
      </c>
      <c r="P26" s="114">
        <f>INDEX(data!$A$3:$AI$128, MATCH('Table for manuscript'!$C26, data!$C$3:$C$128,0), MATCH('Table for manuscript'!P$1, data!$A$3:$AI$3,0))</f>
        <v>0</v>
      </c>
      <c r="Q26" s="20" t="str">
        <f>INDEX(data!$A$3:$AI$128, MATCH('Table for manuscript'!$C26, data!$C$3:$C$128,0), MATCH('Table for manuscript'!Q$1, data!$A$3:$AI$3,0))</f>
        <v>Case management of childhoof pneumonia (CM) (95%)</v>
      </c>
    </row>
    <row r="27" spans="1:17">
      <c r="A27" s="91">
        <v>25</v>
      </c>
      <c r="B27" s="91" t="s">
        <v>1050</v>
      </c>
      <c r="C27" s="91" t="s">
        <v>1063</v>
      </c>
      <c r="D27" s="110">
        <f>INDEX(data!$A$3:$AI$128, MATCH('Table for manuscript'!$C27, data!$C$3:$C$128,0), MATCH('Table for manuscript'!D$1, data!$A$3:$AI$3,0))</f>
        <v>0.59</v>
      </c>
      <c r="E27" s="108">
        <f>INDEX(data!$A$3:$AI$128, MATCH('Table for manuscript'!$C27, data!$C$3:$C$128,0), MATCH('Table for manuscript'!E$1, data!$A$3:$AI$3,0))</f>
        <v>58.930600000000005</v>
      </c>
      <c r="F27" s="109">
        <f>INDEX(data!$A$3:$AI$128, MATCH('Table for manuscript'!$C27, data!$C$3:$C$128,0), MATCH('Table for manuscript'!F$1, data!$A$3:$AI$3,0))</f>
        <v>99.882372881355948</v>
      </c>
      <c r="G27" s="110" t="str">
        <f>INDEX(References!$A$2:$C$58,MATCH(INDEX(data!$A$3:$AI$128, MATCH('Table for manuscript'!$C27, data!$C$3:$C$128,0), MATCH('Table for manuscript'!G$1, data!$A$3:$AI$3,0)), References!$C$2:$C$58,0),2)</f>
        <v>[14]</v>
      </c>
      <c r="H27" s="111">
        <f>INDEX(data!$A$3:$AI$128, MATCH('Table for manuscript'!$C27, data!$C$3:$C$128,0), MATCH('Table for manuscript'!H$1, data!$A$3:$AI$3,0))/100</f>
        <v>1</v>
      </c>
      <c r="I27" s="113">
        <f>INDEX(data!$A$3:$AI$128, MATCH('Table for manuscript'!$C27, data!$C$3:$C$128,0), MATCH('Table for manuscript'!I$1, data!$A$3:$AI$3,0))</f>
        <v>199339.11864406781</v>
      </c>
      <c r="J27" s="112">
        <f>INDEX(data!$A$3:$AI$128, MATCH('Table for manuscript'!$C27, data!$C$3:$C$128,0), MATCH('Table for manuscript'!J$1, data!$A$3:$AI$3,0))</f>
        <v>2.0872188549000406</v>
      </c>
      <c r="K27" s="114">
        <f>INDEX(data!$A$3:$AI$128, MATCH('Table for manuscript'!$C27, data!$C$3:$C$128,0), MATCH('Table for manuscript'!K$1, data!$A$3:$AI$3,0))</f>
        <v>5</v>
      </c>
      <c r="L27" s="114">
        <f>INDEX(data!$A$3:$AI$128, MATCH('Table for manuscript'!$C27, data!$C$3:$C$128,0), MATCH('Table for manuscript'!L$1, data!$A$3:$AI$3,0))</f>
        <v>3.5</v>
      </c>
      <c r="M27" s="114">
        <f>INDEX(data!$A$3:$AI$128, MATCH('Table for manuscript'!$C27, data!$C$3:$C$128,0), MATCH('Table for manuscript'!M$1, data!$A$3:$AI$3,0))</f>
        <v>0</v>
      </c>
      <c r="N27" s="114">
        <f>INDEX(data!$A$3:$AI$128, MATCH('Table for manuscript'!$C27, data!$C$3:$C$128,0), MATCH('Table for manuscript'!N$1, data!$A$3:$AI$3,0))</f>
        <v>0</v>
      </c>
      <c r="O27" s="114">
        <f>INDEX(data!$A$3:$AI$128, MATCH('Table for manuscript'!$C27, data!$C$3:$C$128,0), MATCH('Table for manuscript'!O$1, data!$A$3:$AI$3,0))</f>
        <v>0</v>
      </c>
      <c r="P27" s="114">
        <f>INDEX(data!$A$3:$AI$128, MATCH('Table for manuscript'!$C27, data!$C$3:$C$128,0), MATCH('Table for manuscript'!P$1, data!$A$3:$AI$3,0))</f>
        <v>0</v>
      </c>
      <c r="Q27" s="20" t="str">
        <f>INDEX(data!$A$3:$AI$128, MATCH('Table for manuscript'!$C27, data!$C$3:$C$128,0), MATCH('Table for manuscript'!Q$1, data!$A$3:$AI$3,0))</f>
        <v>Current treatment of diarrhea (using oral rehydration salt (ORS) and intravenous (IV) fluid)</v>
      </c>
    </row>
    <row r="28" spans="1:17">
      <c r="A28" s="91">
        <v>26</v>
      </c>
      <c r="B28" s="91" t="s">
        <v>354</v>
      </c>
      <c r="C28" s="91" t="s">
        <v>406</v>
      </c>
      <c r="D28" s="110">
        <f>INDEX(data!$A$3:$AI$128, MATCH('Table for manuscript'!$C28, data!$C$3:$C$128,0), MATCH('Table for manuscript'!D$1, data!$A$3:$AI$3,0))</f>
        <v>1.5653339582855353E-2</v>
      </c>
      <c r="E28" s="108">
        <f>INDEX(data!$A$3:$AI$128, MATCH('Table for manuscript'!$C28, data!$C$3:$C$128,0), MATCH('Table for manuscript'!E$1, data!$A$3:$AI$3,0))</f>
        <v>0.33102391087782185</v>
      </c>
      <c r="F28" s="109">
        <f>INDEX(data!$A$3:$AI$128, MATCH('Table for manuscript'!$C28, data!$C$3:$C$128,0), MATCH('Table for manuscript'!F$1, data!$A$3:$AI$3,0))</f>
        <v>21.147174960695459</v>
      </c>
      <c r="G28" s="110" t="str">
        <f>INDEX(References!$A$2:$C$58,MATCH(INDEX(data!$A$3:$AI$128, MATCH('Table for manuscript'!$C28, data!$C$3:$C$128,0), MATCH('Table for manuscript'!G$1, data!$A$3:$AI$3,0)), References!$C$2:$C$58,0),2)</f>
        <v>[15]</v>
      </c>
      <c r="H28" s="111">
        <f>INDEX(data!$A$3:$AI$128, MATCH('Table for manuscript'!$C28, data!$C$3:$C$128,0), MATCH('Table for manuscript'!H$1, data!$A$3:$AI$3,0))/100</f>
        <v>1</v>
      </c>
      <c r="I28" s="113">
        <f>INDEX(data!$A$3:$AI$128, MATCH('Table for manuscript'!$C28, data!$C$3:$C$128,0), MATCH('Table for manuscript'!I$1, data!$A$3:$AI$3,0))</f>
        <v>25302307.680659998</v>
      </c>
      <c r="J28" s="112">
        <f>INDEX(data!$A$3:$AI$128, MATCH('Table for manuscript'!$C28, data!$C$3:$C$128,0), MATCH('Table for manuscript'!J$1, data!$A$3:$AI$3,0))</f>
        <v>2.5430331638173551</v>
      </c>
      <c r="K28" s="114">
        <f>INDEX(data!$A$3:$AI$128, MATCH('Table for manuscript'!$C28, data!$C$3:$C$128,0), MATCH('Table for manuscript'!K$1, data!$A$3:$AI$3,0))</f>
        <v>3.5</v>
      </c>
      <c r="L28" s="114">
        <f>INDEX(data!$A$3:$AI$128, MATCH('Table for manuscript'!$C28, data!$C$3:$C$128,0), MATCH('Table for manuscript'!L$1, data!$A$3:$AI$3,0))</f>
        <v>1</v>
      </c>
      <c r="M28" s="114">
        <f>INDEX(data!$A$3:$AI$128, MATCH('Table for manuscript'!$C28, data!$C$3:$C$128,0), MATCH('Table for manuscript'!M$1, data!$A$3:$AI$3,0))</f>
        <v>0</v>
      </c>
      <c r="N28" s="114">
        <f>INDEX(data!$A$3:$AI$128, MATCH('Table for manuscript'!$C28, data!$C$3:$C$128,0), MATCH('Table for manuscript'!N$1, data!$A$3:$AI$3,0))</f>
        <v>0</v>
      </c>
      <c r="O28" s="114">
        <f>INDEX(data!$A$3:$AI$128, MATCH('Table for manuscript'!$C28, data!$C$3:$C$128,0), MATCH('Table for manuscript'!O$1, data!$A$3:$AI$3,0))</f>
        <v>0</v>
      </c>
      <c r="P28" s="114">
        <f>INDEX(data!$A$3:$AI$128, MATCH('Table for manuscript'!$C28, data!$C$3:$C$128,0), MATCH('Table for manuscript'!P$1, data!$A$3:$AI$3,0))</f>
        <v>0</v>
      </c>
      <c r="Q28" s="20" t="str">
        <f>INDEX(data!$A$3:$AI$128, MATCH('Table for manuscript'!$C28, data!$C$3:$C$128,0), MATCH('Table for manuscript'!Q$1, data!$A$3:$AI$3,0))</f>
        <v>Case management with artemisinin based combination therapy (80% coverage)</v>
      </c>
    </row>
    <row r="29" spans="1:17">
      <c r="A29" s="91">
        <v>27</v>
      </c>
      <c r="B29" s="91" t="s">
        <v>354</v>
      </c>
      <c r="C29" s="91" t="s">
        <v>437</v>
      </c>
      <c r="D29" s="110">
        <f>INDEX(data!$A$3:$AI$128, MATCH('Table for manuscript'!$C29, data!$C$3:$C$128,0), MATCH('Table for manuscript'!D$1, data!$A$3:$AI$3,0))</f>
        <v>0.7</v>
      </c>
      <c r="E29" s="108">
        <f>INDEX(data!$A$3:$AI$128, MATCH('Table for manuscript'!$C29, data!$C$3:$C$128,0), MATCH('Table for manuscript'!E$1, data!$A$3:$AI$3,0))</f>
        <v>3.5759999999999996</v>
      </c>
      <c r="F29" s="109">
        <f>INDEX(data!$A$3:$AI$128, MATCH('Table for manuscript'!$C29, data!$C$3:$C$128,0), MATCH('Table for manuscript'!F$1, data!$A$3:$AI$3,0))</f>
        <v>5.1085714285714285</v>
      </c>
      <c r="G29" s="110" t="str">
        <f>INDEX(References!$A$2:$C$58,MATCH(INDEX(data!$A$3:$AI$128, MATCH('Table for manuscript'!$C29, data!$C$3:$C$128,0), MATCH('Table for manuscript'!G$1, data!$A$3:$AI$3,0)), References!$C$2:$C$58,0),2)</f>
        <v>[16]</v>
      </c>
      <c r="H29" s="111">
        <f>INDEX(data!$A$3:$AI$128, MATCH('Table for manuscript'!$C29, data!$C$3:$C$128,0), MATCH('Table for manuscript'!H$1, data!$A$3:$AI$3,0))/100</f>
        <v>1</v>
      </c>
      <c r="I29" s="113">
        <f>INDEX(data!$A$3:$AI$128, MATCH('Table for manuscript'!$C29, data!$C$3:$C$128,0), MATCH('Table for manuscript'!I$1, data!$A$3:$AI$3,0))</f>
        <v>27946.856000000011</v>
      </c>
      <c r="J29" s="112">
        <f>INDEX(data!$A$3:$AI$128, MATCH('Table for manuscript'!$C29, data!$C$3:$C$128,0), MATCH('Table for manuscript'!J$1, data!$A$3:$AI$3,0))</f>
        <v>12.887247752786616</v>
      </c>
      <c r="K29" s="114">
        <f>INDEX(data!$A$3:$AI$128, MATCH('Table for manuscript'!$C29, data!$C$3:$C$128,0), MATCH('Table for manuscript'!K$1, data!$A$3:$AI$3,0))</f>
        <v>5</v>
      </c>
      <c r="L29" s="114">
        <f>INDEX(data!$A$3:$AI$128, MATCH('Table for manuscript'!$C29, data!$C$3:$C$128,0), MATCH('Table for manuscript'!L$1, data!$A$3:$AI$3,0))</f>
        <v>3.5</v>
      </c>
      <c r="M29" s="114">
        <f>INDEX(data!$A$3:$AI$128, MATCH('Table for manuscript'!$C29, data!$C$3:$C$128,0), MATCH('Table for manuscript'!M$1, data!$A$3:$AI$3,0))</f>
        <v>0</v>
      </c>
      <c r="N29" s="114">
        <f>INDEX(data!$A$3:$AI$128, MATCH('Table for manuscript'!$C29, data!$C$3:$C$128,0), MATCH('Table for manuscript'!N$1, data!$A$3:$AI$3,0))</f>
        <v>0</v>
      </c>
      <c r="O29" s="114">
        <f>INDEX(data!$A$3:$AI$128, MATCH('Table for manuscript'!$C29, data!$C$3:$C$128,0), MATCH('Table for manuscript'!O$1, data!$A$3:$AI$3,0))</f>
        <v>0</v>
      </c>
      <c r="P29" s="114">
        <f>INDEX(data!$A$3:$AI$128, MATCH('Table for manuscript'!$C29, data!$C$3:$C$128,0), MATCH('Table for manuscript'!P$1, data!$A$3:$AI$3,0))</f>
        <v>0</v>
      </c>
      <c r="Q29" s="20" t="str">
        <f>INDEX(data!$A$3:$AI$128, MATCH('Table for manuscript'!$C29, data!$C$3:$C$128,0), MATCH('Table for manuscript'!Q$1, data!$A$3:$AI$3,0))</f>
        <v>Parental artesunate</v>
      </c>
    </row>
    <row r="30" spans="1:17">
      <c r="A30" s="91">
        <v>28</v>
      </c>
      <c r="B30" s="91" t="s">
        <v>354</v>
      </c>
      <c r="C30" s="91" t="s">
        <v>426</v>
      </c>
      <c r="D30" s="110">
        <f>INDEX(data!$A$3:$AI$128, MATCH('Table for manuscript'!$C30, data!$C$3:$C$128,0), MATCH('Table for manuscript'!D$1, data!$A$3:$AI$3,0))</f>
        <v>3.0923886007400765</v>
      </c>
      <c r="E30" s="108">
        <f>INDEX(data!$A$3:$AI$128, MATCH('Table for manuscript'!$C30, data!$C$3:$C$128,0), MATCH('Table for manuscript'!E$1, data!$A$3:$AI$3,0))</f>
        <v>251.40397038198773</v>
      </c>
      <c r="F30" s="109">
        <f>INDEX(data!$A$3:$AI$128, MATCH('Table for manuscript'!$C30, data!$C$3:$C$128,0), MATCH('Table for manuscript'!F$1, data!$A$3:$AI$3,0))</f>
        <v>81.297664310954076</v>
      </c>
      <c r="G30" s="110" t="str">
        <f>INDEX(References!$A$2:$C$58,MATCH(INDEX(data!$A$3:$AI$128, MATCH('Table for manuscript'!$C30, data!$C$3:$C$128,0), MATCH('Table for manuscript'!G$1, data!$A$3:$AI$3,0)), References!$C$2:$C$58,0),2)</f>
        <v>[17]</v>
      </c>
      <c r="H30" s="111">
        <f>INDEX(data!$A$3:$AI$128, MATCH('Table for manuscript'!$C30, data!$C$3:$C$128,0), MATCH('Table for manuscript'!H$1, data!$A$3:$AI$3,0))/100</f>
        <v>0.87</v>
      </c>
      <c r="I30" s="113">
        <f>INDEX(data!$A$3:$AI$128, MATCH('Table for manuscript'!$C30, data!$C$3:$C$128,0), MATCH('Table for manuscript'!I$1, data!$A$3:$AI$3,0))</f>
        <v>2416001.1187536586</v>
      </c>
      <c r="J30" s="112">
        <f>INDEX(data!$A$3:$AI$128, MATCH('Table for manuscript'!$C30, data!$C$3:$C$128,0), MATCH('Table for manuscript'!J$1, data!$A$3:$AI$3,0))</f>
        <v>2.5430331638173551</v>
      </c>
      <c r="K30" s="114">
        <f>INDEX(data!$A$3:$AI$128, MATCH('Table for manuscript'!$C30, data!$C$3:$C$128,0), MATCH('Table for manuscript'!K$1, data!$A$3:$AI$3,0))</f>
        <v>0</v>
      </c>
      <c r="L30" s="114">
        <f>INDEX(data!$A$3:$AI$128, MATCH('Table for manuscript'!$C30, data!$C$3:$C$128,0), MATCH('Table for manuscript'!L$1, data!$A$3:$AI$3,0))</f>
        <v>3.5</v>
      </c>
      <c r="M30" s="114">
        <f>INDEX(data!$A$3:$AI$128, MATCH('Table for manuscript'!$C30, data!$C$3:$C$128,0), MATCH('Table for manuscript'!M$1, data!$A$3:$AI$3,0))</f>
        <v>0</v>
      </c>
      <c r="N30" s="114">
        <f>INDEX(data!$A$3:$AI$128, MATCH('Table for manuscript'!$C30, data!$C$3:$C$128,0), MATCH('Table for manuscript'!N$1, data!$A$3:$AI$3,0))</f>
        <v>0</v>
      </c>
      <c r="O30" s="114">
        <f>INDEX(data!$A$3:$AI$128, MATCH('Table for manuscript'!$C30, data!$C$3:$C$128,0), MATCH('Table for manuscript'!O$1, data!$A$3:$AI$3,0))</f>
        <v>0</v>
      </c>
      <c r="P30" s="114">
        <f>INDEX(data!$A$3:$AI$128, MATCH('Table for manuscript'!$C30, data!$C$3:$C$128,0), MATCH('Table for manuscript'!P$1, data!$A$3:$AI$3,0))</f>
        <v>0</v>
      </c>
      <c r="Q30" s="20" t="str">
        <f>INDEX(data!$A$3:$AI$128, MATCH('Table for manuscript'!$C30, data!$C$3:$C$128,0),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INDEX(data!$A$3:$AI$128, MATCH('Table for manuscript'!$C31, data!$C$3:$C$128,0), MATCH('Table for manuscript'!D$1, data!$A$3:$AI$3,0))</f>
        <v>0.76270000000000016</v>
      </c>
      <c r="E31" s="108">
        <f>INDEX(data!$A$3:$AI$128, MATCH('Table for manuscript'!$C31, data!$C$3:$C$128,0), MATCH('Table for manuscript'!E$1, data!$A$3:$AI$3,0))</f>
        <v>6.2788972420000002</v>
      </c>
      <c r="F31" s="109">
        <f>INDEX(data!$A$3:$AI$128, MATCH('Table for manuscript'!$C31, data!$C$3:$C$128,0), MATCH('Table for manuscript'!F$1, data!$A$3:$AI$3,0))</f>
        <v>8.2324599999999979</v>
      </c>
      <c r="G31" s="110" t="str">
        <f>INDEX(References!$A$2:$C$58,MATCH(INDEX(data!$A$3:$AI$128, MATCH('Table for manuscript'!$C31, data!$C$3:$C$128,0), MATCH('Table for manuscript'!G$1, data!$A$3:$AI$3,0)), References!$C$2:$C$58,0),2)</f>
        <v>[18]</v>
      </c>
      <c r="H31" s="111">
        <f>INDEX(data!$A$3:$AI$128, MATCH('Table for manuscript'!$C31, data!$C$3:$C$128,0), MATCH('Table for manuscript'!H$1, data!$A$3:$AI$3,0))/100</f>
        <v>0.7</v>
      </c>
      <c r="I31" s="113">
        <f>INDEX(data!$A$3:$AI$128, MATCH('Table for manuscript'!$C31, data!$C$3:$C$128,0), MATCH('Table for manuscript'!I$1, data!$A$3:$AI$3,0))</f>
        <v>2852575.6533428575</v>
      </c>
      <c r="J31" s="112">
        <f>INDEX(data!$A$3:$AI$128, MATCH('Table for manuscript'!$C31, data!$C$3:$C$128,0), MATCH('Table for manuscript'!J$1, data!$A$3:$AI$3,0))</f>
        <v>9.25</v>
      </c>
      <c r="K31" s="114">
        <f>INDEX(data!$A$3:$AI$128, MATCH('Table for manuscript'!$C31, data!$C$3:$C$128,0), MATCH('Table for manuscript'!K$1, data!$A$3:$AI$3,0))</f>
        <v>0</v>
      </c>
      <c r="L31" s="114">
        <f>INDEX(data!$A$3:$AI$128, MATCH('Table for manuscript'!$C31, data!$C$3:$C$128,0), MATCH('Table for manuscript'!L$1, data!$A$3:$AI$3,0))</f>
        <v>0</v>
      </c>
      <c r="M31" s="114">
        <f>INDEX(data!$A$3:$AI$128, MATCH('Table for manuscript'!$C31, data!$C$3:$C$128,0), MATCH('Table for manuscript'!M$1, data!$A$3:$AI$3,0))</f>
        <v>0</v>
      </c>
      <c r="N31" s="114">
        <f>INDEX(data!$A$3:$AI$128, MATCH('Table for manuscript'!$C31, data!$C$3:$C$128,0), MATCH('Table for manuscript'!N$1, data!$A$3:$AI$3,0))</f>
        <v>0</v>
      </c>
      <c r="O31" s="114">
        <f>INDEX(data!$A$3:$AI$128, MATCH('Table for manuscript'!$C31, data!$C$3:$C$128,0), MATCH('Table for manuscript'!O$1, data!$A$3:$AI$3,0))</f>
        <v>0</v>
      </c>
      <c r="P31" s="114">
        <f>INDEX(data!$A$3:$AI$128, MATCH('Table for manuscript'!$C31, data!$C$3:$C$128,0), MATCH('Table for manuscript'!P$1, data!$A$3:$AI$3,0))</f>
        <v>0</v>
      </c>
      <c r="Q31" s="20" t="str">
        <f>INDEX(data!$A$3:$AI$128, MATCH('Table for manuscript'!$C31, data!$C$3:$C$128,0), MATCH('Table for manuscript'!Q$1, data!$A$3:$AI$3,0))</f>
        <v>Long lasting insecticide treated net (LLIN) (80% coverage) and indoor residual spraying (IRS) (90% coverage)</v>
      </c>
    </row>
    <row r="32" spans="1:17">
      <c r="A32" s="91">
        <v>30</v>
      </c>
      <c r="B32" s="91" t="s">
        <v>354</v>
      </c>
      <c r="C32" s="91" t="s">
        <v>446</v>
      </c>
      <c r="D32" s="110">
        <f>INDEX(data!$A$3:$AI$128, MATCH('Table for manuscript'!$C32, data!$C$3:$C$128,0), MATCH('Table for manuscript'!D$1, data!$A$3:$AI$3,0))</f>
        <v>0.158</v>
      </c>
      <c r="E32" s="108">
        <f>INDEX(data!$A$3:$AI$128, MATCH('Table for manuscript'!$C32, data!$C$3:$C$128,0), MATCH('Table for manuscript'!E$1, data!$A$3:$AI$3,0))</f>
        <v>1.5338520000000002</v>
      </c>
      <c r="F32" s="109">
        <f>INDEX(data!$A$3:$AI$128, MATCH('Table for manuscript'!$C32, data!$C$3:$C$128,0), MATCH('Table for manuscript'!F$1, data!$A$3:$AI$3,0))</f>
        <v>9.7079240506329132</v>
      </c>
      <c r="G32" s="110" t="str">
        <f>INDEX(References!$A$2:$C$58,MATCH(INDEX(data!$A$3:$AI$128, MATCH('Table for manuscript'!$C32, data!$C$3:$C$128,0), MATCH('Table for manuscript'!G$1, data!$A$3:$AI$3,0)), References!$C$2:$C$58,0),2)</f>
        <v>[19]</v>
      </c>
      <c r="H32" s="111">
        <f>INDEX(data!$A$3:$AI$128, MATCH('Table for manuscript'!$C32, data!$C$3:$C$128,0), MATCH('Table for manuscript'!H$1, data!$A$3:$AI$3,0))/100</f>
        <v>0.41</v>
      </c>
      <c r="I32" s="113">
        <f>INDEX(data!$A$3:$AI$128, MATCH('Table for manuscript'!$C32, data!$C$3:$C$128,0), MATCH('Table for manuscript'!I$1, data!$A$3:$AI$3,0))</f>
        <v>8053337.0625121957</v>
      </c>
      <c r="J32" s="112">
        <f>INDEX(data!$A$3:$AI$128, MATCH('Table for manuscript'!$C32, data!$C$3:$C$128,0), MATCH('Table for manuscript'!J$1, data!$A$3:$AI$3,0))</f>
        <v>1.244</v>
      </c>
      <c r="K32" s="114">
        <f>INDEX(data!$A$3:$AI$128, MATCH('Table for manuscript'!$C32, data!$C$3:$C$128,0), MATCH('Table for manuscript'!K$1, data!$A$3:$AI$3,0))</f>
        <v>5</v>
      </c>
      <c r="L32" s="114">
        <f>INDEX(data!$A$3:$AI$128, MATCH('Table for manuscript'!$C32, data!$C$3:$C$128,0), MATCH('Table for manuscript'!L$1, data!$A$3:$AI$3,0))</f>
        <v>3.5</v>
      </c>
      <c r="M32" s="114">
        <f>INDEX(data!$A$3:$AI$128, MATCH('Table for manuscript'!$C32, data!$C$3:$C$128,0), MATCH('Table for manuscript'!M$1, data!$A$3:$AI$3,0))</f>
        <v>0</v>
      </c>
      <c r="N32" s="114">
        <f>INDEX(data!$A$3:$AI$128, MATCH('Table for manuscript'!$C32, data!$C$3:$C$128,0), MATCH('Table for manuscript'!N$1, data!$A$3:$AI$3,0))</f>
        <v>0</v>
      </c>
      <c r="O32" s="114">
        <f>INDEX(data!$A$3:$AI$128, MATCH('Table for manuscript'!$C32, data!$C$3:$C$128,0), MATCH('Table for manuscript'!O$1, data!$A$3:$AI$3,0))</f>
        <v>0</v>
      </c>
      <c r="P32" s="114">
        <f>INDEX(data!$A$3:$AI$128, MATCH('Table for manuscript'!$C32, data!$C$3:$C$128,0), MATCH('Table for manuscript'!P$1, data!$A$3:$AI$3,0))</f>
        <v>0</v>
      </c>
      <c r="Q32" s="20" t="str">
        <f>INDEX(data!$A$3:$AI$128, MATCH('Table for manuscript'!$C32, data!$C$3:$C$128,0),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INDEX(data!$A$3:$AI$128, MATCH('Table for manuscript'!$C33, data!$C$3:$C$128,0), MATCH('Table for manuscript'!D$1, data!$A$3:$AI$3,0))</f>
        <v>1.7834521637213367E-3</v>
      </c>
      <c r="E33" s="108">
        <f>INDEX(data!$A$3:$AI$128, MATCH('Table for manuscript'!$C33, data!$C$3:$C$128,0), MATCH('Table for manuscript'!E$1, data!$A$3:$AI$3,0))</f>
        <v>0.34557451874239431</v>
      </c>
      <c r="F33" s="109">
        <f>INDEX(data!$A$3:$AI$128, MATCH('Table for manuscript'!$C33, data!$C$3:$C$128,0), MATCH('Table for manuscript'!F$1, data!$A$3:$AI$3,0))</f>
        <v>193.76719251124817</v>
      </c>
      <c r="G33" s="110" t="str">
        <f>INDEX(References!$A$2:$C$58,MATCH(INDEX(data!$A$3:$AI$128, MATCH('Table for manuscript'!$C33, data!$C$3:$C$128,0), MATCH('Table for manuscript'!G$1, data!$A$3:$AI$3,0)), References!$C$2:$C$58,0),2)</f>
        <v>[15]</v>
      </c>
      <c r="H33" s="111">
        <f>INDEX(data!$A$3:$AI$128, MATCH('Table for manuscript'!$C33, data!$C$3:$C$128,0), MATCH('Table for manuscript'!H$1, data!$A$3:$AI$3,0))/100</f>
        <v>0.41</v>
      </c>
      <c r="I33" s="113">
        <f>INDEX(data!$A$3:$AI$128, MATCH('Table for manuscript'!$C33, data!$C$3:$C$128,0), MATCH('Table for manuscript'!I$1, data!$A$3:$AI$3,0))</f>
        <v>2573730.4292195127</v>
      </c>
      <c r="J33" s="112">
        <f>INDEX(data!$A$3:$AI$128, MATCH('Table for manuscript'!$C33, data!$C$3:$C$128,0), MATCH('Table for manuscript'!J$1, data!$A$3:$AI$3,0))</f>
        <v>5.9836074442761303E-2</v>
      </c>
      <c r="K33" s="114">
        <f>INDEX(data!$A$3:$AI$128, MATCH('Table for manuscript'!$C33, data!$C$3:$C$128,0), MATCH('Table for manuscript'!K$1, data!$A$3:$AI$3,0))</f>
        <v>0.5</v>
      </c>
      <c r="L33" s="114">
        <f>INDEX(data!$A$3:$AI$128, MATCH('Table for manuscript'!$C33, data!$C$3:$C$128,0), MATCH('Table for manuscript'!L$1, data!$A$3:$AI$3,0))</f>
        <v>0</v>
      </c>
      <c r="M33" s="114">
        <f>INDEX(data!$A$3:$AI$128, MATCH('Table for manuscript'!$C33, data!$C$3:$C$128,0), MATCH('Table for manuscript'!M$1, data!$A$3:$AI$3,0))</f>
        <v>0</v>
      </c>
      <c r="N33" s="114">
        <f>INDEX(data!$A$3:$AI$128, MATCH('Table for manuscript'!$C33, data!$C$3:$C$128,0), MATCH('Table for manuscript'!N$1, data!$A$3:$AI$3,0))</f>
        <v>0</v>
      </c>
      <c r="O33" s="114">
        <f>INDEX(data!$A$3:$AI$128, MATCH('Table for manuscript'!$C33, data!$C$3:$C$128,0), MATCH('Table for manuscript'!O$1, data!$A$3:$AI$3,0))</f>
        <v>0</v>
      </c>
      <c r="P33" s="114">
        <f>INDEX(data!$A$3:$AI$128, MATCH('Table for manuscript'!$C33, data!$C$3:$C$128,0), MATCH('Table for manuscript'!P$1, data!$A$3:$AI$3,0))</f>
        <v>0</v>
      </c>
      <c r="Q33" s="20" t="str">
        <f>INDEX(data!$A$3:$AI$128, MATCH('Table for manuscript'!$C33, data!$C$3:$C$128,0), MATCH('Table for manuscript'!Q$1, data!$A$3:$AI$3,0))</f>
        <v>Intermittent presumptive treatment with sulfadoxine-pyrimethamine in pregnancy for malaria 95% coverage</v>
      </c>
    </row>
    <row r="34" spans="1:17">
      <c r="A34" s="91">
        <v>32</v>
      </c>
      <c r="B34" s="91" t="s">
        <v>354</v>
      </c>
      <c r="C34" s="91" t="s">
        <v>356</v>
      </c>
      <c r="D34" s="110">
        <f>INDEX(data!$A$3:$AI$128, MATCH('Table for manuscript'!$C34, data!$C$3:$C$128,0), MATCH('Table for manuscript'!D$1, data!$A$3:$AI$3,0))</f>
        <v>3.0126518739503904E-4</v>
      </c>
      <c r="E34" s="108">
        <f>INDEX(data!$A$3:$AI$128, MATCH('Table for manuscript'!$C34, data!$C$3:$C$128,0), MATCH('Table for manuscript'!E$1, data!$A$3:$AI$3,0))</f>
        <v>6.7906794780372825E-3</v>
      </c>
      <c r="F34" s="109">
        <f>INDEX(data!$A$3:$AI$128, MATCH('Table for manuscript'!$C34, data!$C$3:$C$128,0), MATCH('Table for manuscript'!F$1, data!$A$3:$AI$3,0))</f>
        <v>22.540538243912298</v>
      </c>
      <c r="G34" s="110" t="str">
        <f>INDEX(References!$A$2:$C$58,MATCH(INDEX(data!$A$3:$AI$128, MATCH('Table for manuscript'!$C34, data!$C$3:$C$128,0), MATCH('Table for manuscript'!G$1, data!$A$3:$AI$3,0)), References!$C$2:$C$58,0),2)</f>
        <v>[20]</v>
      </c>
      <c r="H34" s="111">
        <f>INDEX(data!$A$3:$AI$128, MATCH('Table for manuscript'!$C34, data!$C$3:$C$128,0), MATCH('Table for manuscript'!H$1, data!$A$3:$AI$3,0))/100</f>
        <v>0.7</v>
      </c>
      <c r="I34" s="113">
        <f>INDEX(data!$A$3:$AI$128, MATCH('Table for manuscript'!$C34, data!$C$3:$C$128,0), MATCH('Table for manuscript'!I$1, data!$A$3:$AI$3,0))</f>
        <v>2573730.4292285717</v>
      </c>
      <c r="J34" s="112">
        <f>INDEX(data!$A$3:$AI$128, MATCH('Table for manuscript'!$C34, data!$C$3:$C$128,0), MATCH('Table for manuscript'!J$1, data!$A$3:$AI$3,0))</f>
        <v>2.9918037221380653</v>
      </c>
      <c r="K34" s="114">
        <f>INDEX(data!$A$3:$AI$128, MATCH('Table for manuscript'!$C34, data!$C$3:$C$128,0), MATCH('Table for manuscript'!K$1, data!$A$3:$AI$3,0))</f>
        <v>0.5</v>
      </c>
      <c r="L34" s="114">
        <f>INDEX(data!$A$3:$AI$128, MATCH('Table for manuscript'!$C34, data!$C$3:$C$128,0), MATCH('Table for manuscript'!L$1, data!$A$3:$AI$3,0))</f>
        <v>0</v>
      </c>
      <c r="M34" s="114">
        <f>INDEX(data!$A$3:$AI$128, MATCH('Table for manuscript'!$C34, data!$C$3:$C$128,0), MATCH('Table for manuscript'!M$1, data!$A$3:$AI$3,0))</f>
        <v>0</v>
      </c>
      <c r="N34" s="114">
        <f>INDEX(data!$A$3:$AI$128, MATCH('Table for manuscript'!$C34, data!$C$3:$C$128,0), MATCH('Table for manuscript'!N$1, data!$A$3:$AI$3,0))</f>
        <v>0</v>
      </c>
      <c r="O34" s="114">
        <f>INDEX(data!$A$3:$AI$128, MATCH('Table for manuscript'!$C34, data!$C$3:$C$128,0), MATCH('Table for manuscript'!O$1, data!$A$3:$AI$3,0))</f>
        <v>0</v>
      </c>
      <c r="P34" s="114">
        <f>INDEX(data!$A$3:$AI$128, MATCH('Table for manuscript'!$C34, data!$C$3:$C$128,0), MATCH('Table for manuscript'!P$1, data!$A$3:$AI$3,0))</f>
        <v>0</v>
      </c>
      <c r="Q34" s="20" t="str">
        <f>INDEX(data!$A$3:$AI$128, MATCH('Table for manuscript'!$C34, data!$C$3:$C$128,0), MATCH('Table for manuscript'!Q$1, data!$A$3:$AI$3,0))</f>
        <v>Long-lasting insecticide-treated bed nets (ITNs) + information on correct use and malaria transmission</v>
      </c>
    </row>
    <row r="35" spans="1:17">
      <c r="A35" s="91">
        <v>33</v>
      </c>
      <c r="B35" s="91" t="s">
        <v>973</v>
      </c>
      <c r="C35" s="91" t="s">
        <v>990</v>
      </c>
      <c r="D35" s="110">
        <f>INDEX(data!$A$3:$AI$128, MATCH('Table for manuscript'!$C35, data!$C$3:$C$128,0), MATCH('Table for manuscript'!D$1, data!$A$3:$AI$3,0))</f>
        <v>0.30671979703706725</v>
      </c>
      <c r="E35" s="108">
        <f>INDEX(data!$A$3:$AI$128, MATCH('Table for manuscript'!$C35, data!$C$3:$C$128,0), MATCH('Table for manuscript'!E$1, data!$A$3:$AI$3,0))</f>
        <v>37.058731669666038</v>
      </c>
      <c r="F35" s="109">
        <f>INDEX(data!$A$3:$AI$128, MATCH('Table for manuscript'!$C35, data!$C$3:$C$128,0), MATCH('Table for manuscript'!F$1, data!$A$3:$AI$3,0))</f>
        <v>120.82275753849521</v>
      </c>
      <c r="G35" s="110" t="str">
        <f>INDEX(References!$A$2:$C$58,MATCH(INDEX(data!$A$3:$AI$128, MATCH('Table for manuscript'!$C35, data!$C$3:$C$128,0), MATCH('Table for manuscript'!G$1, data!$A$3:$AI$3,0)), References!$C$2:$C$58,0),2)</f>
        <v>[21]</v>
      </c>
      <c r="H35" s="111">
        <f>INDEX(data!$A$3:$AI$128, MATCH('Table for manuscript'!$C35, data!$C$3:$C$128,0), MATCH('Table for manuscript'!H$1, data!$A$3:$AI$3,0))/100</f>
        <v>0.1</v>
      </c>
      <c r="I35" s="113">
        <f>INDEX(data!$A$3:$AI$128, MATCH('Table for manuscript'!$C35, data!$C$3:$C$128,0), MATCH('Table for manuscript'!I$1, data!$A$3:$AI$3,0))</f>
        <v>196292</v>
      </c>
      <c r="J35" s="112">
        <f>INDEX(data!$A$3:$AI$128, MATCH('Table for manuscript'!$C35, data!$C$3:$C$128,0), MATCH('Table for manuscript'!J$1, data!$A$3:$AI$3,0))</f>
        <v>7.9556770225377393</v>
      </c>
      <c r="K35" s="114">
        <f>INDEX(data!$A$3:$AI$128, MATCH('Table for manuscript'!$C35, data!$C$3:$C$128,0), MATCH('Table for manuscript'!K$1, data!$A$3:$AI$3,0))</f>
        <v>0</v>
      </c>
      <c r="L35" s="114">
        <f>INDEX(data!$A$3:$AI$128, MATCH('Table for manuscript'!$C35, data!$C$3:$C$128,0), MATCH('Table for manuscript'!L$1, data!$A$3:$AI$3,0))</f>
        <v>0</v>
      </c>
      <c r="M35" s="114">
        <f>INDEX(data!$A$3:$AI$128, MATCH('Table for manuscript'!$C35, data!$C$3:$C$128,0), MATCH('Table for manuscript'!M$1, data!$A$3:$AI$3,0))</f>
        <v>0</v>
      </c>
      <c r="N35" s="114">
        <f>INDEX(data!$A$3:$AI$128, MATCH('Table for manuscript'!$C35, data!$C$3:$C$128,0), MATCH('Table for manuscript'!N$1, data!$A$3:$AI$3,0))</f>
        <v>0</v>
      </c>
      <c r="O35" s="114">
        <f>INDEX(data!$A$3:$AI$128, MATCH('Table for manuscript'!$C35, data!$C$3:$C$128,0), MATCH('Table for manuscript'!O$1, data!$A$3:$AI$3,0))</f>
        <v>15</v>
      </c>
      <c r="P35" s="114">
        <f>INDEX(data!$A$3:$AI$128, MATCH('Table for manuscript'!$C35, data!$C$3:$C$128,0), MATCH('Table for manuscript'!P$1, data!$A$3:$AI$3,0))</f>
        <v>0</v>
      </c>
      <c r="Q35" s="20" t="str">
        <f>INDEX(data!$A$3:$AI$128, MATCH('Table for manuscript'!$C35, data!$C$3:$C$128,0), MATCH('Table for manuscript'!Q$1, data!$A$3:$AI$3,0))</f>
        <v>Older antiepileptic drug in primary care (50% coverage)</v>
      </c>
    </row>
    <row r="36" spans="1:17">
      <c r="A36" s="91">
        <v>34</v>
      </c>
      <c r="B36" s="91" t="s">
        <v>973</v>
      </c>
      <c r="C36" s="91" t="s">
        <v>994</v>
      </c>
      <c r="D36" s="110">
        <f>INDEX(data!$A$3:$AI$128, MATCH('Table for manuscript'!$C36, data!$C$3:$C$128,0), MATCH('Table for manuscript'!D$1, data!$A$3:$AI$3,0))</f>
        <v>1.7537121431558639E-2</v>
      </c>
      <c r="E36" s="108">
        <f>INDEX(data!$A$3:$AI$128, MATCH('Table for manuscript'!$C36, data!$C$3:$C$128,0), MATCH('Table for manuscript'!E$1, data!$A$3:$AI$3,0))</f>
        <v>10.595959654589281</v>
      </c>
      <c r="F36" s="109">
        <f>INDEX(data!$A$3:$AI$128, MATCH('Table for manuscript'!$C36, data!$C$3:$C$128,0), MATCH('Table for manuscript'!F$1, data!$A$3:$AI$3,0))</f>
        <v>604.2017611579912</v>
      </c>
      <c r="G36" s="110" t="str">
        <f>INDEX(References!$A$2:$C$58,MATCH(INDEX(data!$A$3:$AI$128, MATCH('Table for manuscript'!$C36, data!$C$3:$C$128,0), MATCH('Table for manuscript'!G$1, data!$A$3:$AI$3,0)), References!$C$2:$C$58,0),2)</f>
        <v>[21]</v>
      </c>
      <c r="H36" s="111">
        <f>INDEX(data!$A$3:$AI$128, MATCH('Table for manuscript'!$C36, data!$C$3:$C$128,0), MATCH('Table for manuscript'!H$1, data!$A$3:$AI$3,0))/100</f>
        <v>0.1</v>
      </c>
      <c r="I36" s="113">
        <f>INDEX(data!$A$3:$AI$128, MATCH('Table for manuscript'!$C36, data!$C$3:$C$128,0), MATCH('Table for manuscript'!I$1, data!$A$3:$AI$3,0))</f>
        <v>1134409</v>
      </c>
      <c r="J36" s="112">
        <f>INDEX(data!$A$3:$AI$128, MATCH('Table for manuscript'!$C36, data!$C$3:$C$128,0), MATCH('Table for manuscript'!J$1, data!$A$3:$AI$3,0))</f>
        <v>7.2254553045877516</v>
      </c>
      <c r="K36" s="114">
        <f>INDEX(data!$A$3:$AI$128, MATCH('Table for manuscript'!$C36, data!$C$3:$C$128,0), MATCH('Table for manuscript'!K$1, data!$A$3:$AI$3,0))</f>
        <v>0</v>
      </c>
      <c r="L36" s="114">
        <f>INDEX(data!$A$3:$AI$128, MATCH('Table for manuscript'!$C36, data!$C$3:$C$128,0), MATCH('Table for manuscript'!L$1, data!$A$3:$AI$3,0))</f>
        <v>0</v>
      </c>
      <c r="M36" s="114">
        <f>INDEX(data!$A$3:$AI$128, MATCH('Table for manuscript'!$C36, data!$C$3:$C$128,0), MATCH('Table for manuscript'!M$1, data!$A$3:$AI$3,0))</f>
        <v>0</v>
      </c>
      <c r="N36" s="114">
        <f>INDEX(data!$A$3:$AI$128, MATCH('Table for manuscript'!$C36, data!$C$3:$C$128,0), MATCH('Table for manuscript'!N$1, data!$A$3:$AI$3,0))</f>
        <v>0</v>
      </c>
      <c r="O36" s="114">
        <f>INDEX(data!$A$3:$AI$128, MATCH('Table for manuscript'!$C36, data!$C$3:$C$128,0), MATCH('Table for manuscript'!O$1, data!$A$3:$AI$3,0))</f>
        <v>25</v>
      </c>
      <c r="P36" s="114">
        <f>INDEX(data!$A$3:$AI$128, MATCH('Table for manuscript'!$C36, data!$C$3:$C$128,0), MATCH('Table for manuscript'!P$1, data!$A$3:$AI$3,0))</f>
        <v>0</v>
      </c>
      <c r="Q36" s="20" t="str">
        <f>INDEX(data!$A$3:$AI$128, MATCH('Table for manuscript'!$C36, data!$C$3:$C$128,0), MATCH('Table for manuscript'!Q$1, data!$A$3:$AI$3,0))</f>
        <v>Maintenance psychosocial treatment plus newer antidepressants (50% coverage)</v>
      </c>
    </row>
    <row r="37" spans="1:17">
      <c r="A37" s="91">
        <v>35</v>
      </c>
      <c r="B37" s="91" t="s">
        <v>973</v>
      </c>
      <c r="C37" s="91" t="s">
        <v>982</v>
      </c>
      <c r="D37" s="110">
        <f>INDEX(data!$A$3:$AI$128, MATCH('Table for manuscript'!$C37, data!$C$3:$C$128,0), MATCH('Table for manuscript'!D$1, data!$A$3:$AI$3,0))</f>
        <v>5.8907453419136391E-2</v>
      </c>
      <c r="E37" s="108">
        <f>INDEX(data!$A$3:$AI$128, MATCH('Table for manuscript'!$C37, data!$C$3:$C$128,0), MATCH('Table for manuscript'!E$1, data!$A$3:$AI$3,0))</f>
        <v>73.698510091728849</v>
      </c>
      <c r="F37" s="109">
        <f>INDEX(data!$A$3:$AI$128, MATCH('Table for manuscript'!$C37, data!$C$3:$C$128,0), MATCH('Table for manuscript'!F$1, data!$A$3:$AI$3,0))</f>
        <v>1251.0897316737089</v>
      </c>
      <c r="G37" s="110" t="str">
        <f>INDEX(References!$A$2:$C$58,MATCH(INDEX(data!$A$3:$AI$128, MATCH('Table for manuscript'!$C37, data!$C$3:$C$128,0), MATCH('Table for manuscript'!G$1, data!$A$3:$AI$3,0)), References!$C$2:$C$58,0),2)</f>
        <v>[21]</v>
      </c>
      <c r="H37" s="111">
        <f>INDEX(data!$A$3:$AI$128, MATCH('Table for manuscript'!$C37, data!$C$3:$C$128,0), MATCH('Table for manuscript'!H$1, data!$A$3:$AI$3,0))/100</f>
        <v>0.1</v>
      </c>
      <c r="I37" s="113">
        <f>INDEX(data!$A$3:$AI$128, MATCH('Table for manuscript'!$C37, data!$C$3:$C$128,0), MATCH('Table for manuscript'!I$1, data!$A$3:$AI$3,0))</f>
        <v>249501.6</v>
      </c>
      <c r="J37" s="112">
        <f>INDEX(data!$A$3:$AI$128, MATCH('Table for manuscript'!$C37, data!$C$3:$C$128,0), MATCH('Table for manuscript'!J$1, data!$A$3:$AI$3,0))</f>
        <v>18.063112314810279</v>
      </c>
      <c r="K37" s="114">
        <f>INDEX(data!$A$3:$AI$128, MATCH('Table for manuscript'!$C37, data!$C$3:$C$128,0), MATCH('Table for manuscript'!K$1, data!$A$3:$AI$3,0))</f>
        <v>0</v>
      </c>
      <c r="L37" s="114">
        <f>INDEX(data!$A$3:$AI$128, MATCH('Table for manuscript'!$C37, data!$C$3:$C$128,0), MATCH('Table for manuscript'!L$1, data!$A$3:$AI$3,0))</f>
        <v>0</v>
      </c>
      <c r="M37" s="114">
        <f>INDEX(data!$A$3:$AI$128, MATCH('Table for manuscript'!$C37, data!$C$3:$C$128,0), MATCH('Table for manuscript'!M$1, data!$A$3:$AI$3,0))</f>
        <v>0</v>
      </c>
      <c r="N37" s="114">
        <f>INDEX(data!$A$3:$AI$128, MATCH('Table for manuscript'!$C37, data!$C$3:$C$128,0), MATCH('Table for manuscript'!N$1, data!$A$3:$AI$3,0))</f>
        <v>0</v>
      </c>
      <c r="O37" s="114">
        <f>INDEX(data!$A$3:$AI$128, MATCH('Table for manuscript'!$C37, data!$C$3:$C$128,0), MATCH('Table for manuscript'!O$1, data!$A$3:$AI$3,0))</f>
        <v>25</v>
      </c>
      <c r="P37" s="114">
        <f>INDEX(data!$A$3:$AI$128, MATCH('Table for manuscript'!$C37, data!$C$3:$C$128,0), MATCH('Table for manuscript'!P$1, data!$A$3:$AI$3,0))</f>
        <v>0</v>
      </c>
      <c r="Q37" s="20" t="str">
        <f>INDEX(data!$A$3:$AI$128, MATCH('Table for manuscript'!$C37, data!$C$3:$C$128,0), MATCH('Table for manuscript'!Q$1, data!$A$3:$AI$3,0))</f>
        <v>Older anti-psychotic drug + psychosocial intervention  (80% coverage), community model</v>
      </c>
    </row>
    <row r="38" spans="1:17">
      <c r="A38" s="91">
        <v>36</v>
      </c>
      <c r="B38" s="91" t="s">
        <v>973</v>
      </c>
      <c r="C38" s="91" t="s">
        <v>986</v>
      </c>
      <c r="D38" s="110">
        <f>INDEX(data!$A$3:$AI$128, MATCH('Table for manuscript'!$C38, data!$C$3:$C$128,0), MATCH('Table for manuscript'!D$1, data!$A$3:$AI$3,0))</f>
        <v>9.4726134194169004E-2</v>
      </c>
      <c r="E38" s="108">
        <f>INDEX(data!$A$3:$AI$128, MATCH('Table for manuscript'!$C38, data!$C$3:$C$128,0), MATCH('Table for manuscript'!E$1, data!$A$3:$AI$3,0))</f>
        <v>77.253324831849511</v>
      </c>
      <c r="F38" s="109">
        <f>INDEX(data!$A$3:$AI$128, MATCH('Table for manuscript'!$C38, data!$C$3:$C$128,0), MATCH('Table for manuscript'!F$1, data!$A$3:$AI$3,0))</f>
        <v>815.54394137415295</v>
      </c>
      <c r="G38" s="110" t="str">
        <f>INDEX(References!$A$2:$C$58,MATCH(INDEX(data!$A$3:$AI$128, MATCH('Table for manuscript'!$C38, data!$C$3:$C$128,0), MATCH('Table for manuscript'!G$1, data!$A$3:$AI$3,0)), References!$C$2:$C$58,0),2)</f>
        <v>[21]</v>
      </c>
      <c r="H38" s="111">
        <f>INDEX(data!$A$3:$AI$128, MATCH('Table for manuscript'!$C38, data!$C$3:$C$128,0), MATCH('Table for manuscript'!H$1, data!$A$3:$AI$3,0))/100</f>
        <v>0.1</v>
      </c>
      <c r="I38" s="113">
        <f>INDEX(data!$A$3:$AI$128, MATCH('Table for manuscript'!$C38, data!$C$3:$C$128,0), MATCH('Table for manuscript'!I$1, data!$A$3:$AI$3,0))</f>
        <v>162168</v>
      </c>
      <c r="J38" s="112">
        <f>INDEX(data!$A$3:$AI$128, MATCH('Table for manuscript'!$C38, data!$C$3:$C$128,0), MATCH('Table for manuscript'!J$1, data!$A$3:$AI$3,0))</f>
        <v>63.01892415889025</v>
      </c>
      <c r="K38" s="114">
        <f>INDEX(data!$A$3:$AI$128, MATCH('Table for manuscript'!$C38, data!$C$3:$C$128,0), MATCH('Table for manuscript'!K$1, data!$A$3:$AI$3,0))</f>
        <v>0</v>
      </c>
      <c r="L38" s="114">
        <f>INDEX(data!$A$3:$AI$128, MATCH('Table for manuscript'!$C38, data!$C$3:$C$128,0), MATCH('Table for manuscript'!L$1, data!$A$3:$AI$3,0))</f>
        <v>0</v>
      </c>
      <c r="M38" s="114">
        <f>INDEX(data!$A$3:$AI$128, MATCH('Table for manuscript'!$C38, data!$C$3:$C$128,0), MATCH('Table for manuscript'!M$1, data!$A$3:$AI$3,0))</f>
        <v>0</v>
      </c>
      <c r="N38" s="114">
        <f>INDEX(data!$A$3:$AI$128, MATCH('Table for manuscript'!$C38, data!$C$3:$C$128,0), MATCH('Table for manuscript'!N$1, data!$A$3:$AI$3,0))</f>
        <v>0</v>
      </c>
      <c r="O38" s="114">
        <f>INDEX(data!$A$3:$AI$128, MATCH('Table for manuscript'!$C38, data!$C$3:$C$128,0), MATCH('Table for manuscript'!O$1, data!$A$3:$AI$3,0))</f>
        <v>25</v>
      </c>
      <c r="P38" s="114">
        <f>INDEX(data!$A$3:$AI$128, MATCH('Table for manuscript'!$C38, data!$C$3:$C$128,0), MATCH('Table for manuscript'!P$1, data!$A$3:$AI$3,0))</f>
        <v>0</v>
      </c>
      <c r="Q38" s="20" t="str">
        <f>INDEX(data!$A$3:$AI$128, MATCH('Table for manuscript'!$C38, data!$C$3:$C$128,0), MATCH('Table for manuscript'!Q$1, data!$A$3:$AI$3,0))</f>
        <v>Lithium (older mood stabiliser) alone (50% coverage), community model</v>
      </c>
    </row>
    <row r="39" spans="1:17">
      <c r="A39" s="91">
        <v>37</v>
      </c>
      <c r="B39" s="91" t="s">
        <v>973</v>
      </c>
      <c r="C39" s="91" t="s">
        <v>975</v>
      </c>
      <c r="D39" s="110">
        <f>INDEX(data!$A$3:$AI$128, MATCH('Table for manuscript'!$C39, data!$C$3:$C$128,0), MATCH('Table for manuscript'!D$1, data!$A$3:$AI$3,0))</f>
        <v>2.6575592039555396E-2</v>
      </c>
      <c r="E39" s="108">
        <f>INDEX(data!$A$3:$AI$128, MATCH('Table for manuscript'!$C39, data!$C$3:$C$128,0), MATCH('Table for manuscript'!E$1, data!$A$3:$AI$3,0))</f>
        <v>10.331157464673016</v>
      </c>
      <c r="F39" s="109">
        <f>INDEX(data!$A$3:$AI$128, MATCH('Table for manuscript'!$C39, data!$C$3:$C$128,0), MATCH('Table for manuscript'!F$1, data!$A$3:$AI$3,0))</f>
        <v>388.74608886590408</v>
      </c>
      <c r="G39" s="110" t="str">
        <f>INDEX(References!$A$2:$C$58,MATCH(INDEX(data!$A$3:$AI$128, MATCH('Table for manuscript'!$C39, data!$C$3:$C$128,0), MATCH('Table for manuscript'!G$1, data!$A$3:$AI$3,0)), References!$C$2:$C$58,0),2)</f>
        <v>[21]</v>
      </c>
      <c r="H39" s="111">
        <f>INDEX(data!$A$3:$AI$128, MATCH('Table for manuscript'!$C39, data!$C$3:$C$128,0), MATCH('Table for manuscript'!H$1, data!$A$3:$AI$3,0))/100</f>
        <v>0.1</v>
      </c>
      <c r="I39" s="113">
        <f>INDEX(data!$A$3:$AI$128, MATCH('Table for manuscript'!$C39, data!$C$3:$C$128,0), MATCH('Table for manuscript'!I$1, data!$A$3:$AI$3,0))</f>
        <v>1134409</v>
      </c>
      <c r="J39" s="112">
        <f>INDEX(data!$A$3:$AI$128, MATCH('Table for manuscript'!$C39, data!$C$3:$C$128,0), MATCH('Table for manuscript'!J$1, data!$A$3:$AI$3,0))</f>
        <v>6.252198175634434</v>
      </c>
      <c r="K39" s="114">
        <f>INDEX(data!$A$3:$AI$128, MATCH('Table for manuscript'!$C39, data!$C$3:$C$128,0), MATCH('Table for manuscript'!K$1, data!$A$3:$AI$3,0))</f>
        <v>0</v>
      </c>
      <c r="L39" s="114">
        <f>INDEX(data!$A$3:$AI$128, MATCH('Table for manuscript'!$C39, data!$C$3:$C$128,0), MATCH('Table for manuscript'!L$1, data!$A$3:$AI$3,0))</f>
        <v>0</v>
      </c>
      <c r="M39" s="114">
        <f>INDEX(data!$A$3:$AI$128, MATCH('Table for manuscript'!$C39, data!$C$3:$C$128,0), MATCH('Table for manuscript'!M$1, data!$A$3:$AI$3,0))</f>
        <v>0</v>
      </c>
      <c r="N39" s="114">
        <f>INDEX(data!$A$3:$AI$128, MATCH('Table for manuscript'!$C39, data!$C$3:$C$128,0), MATCH('Table for manuscript'!N$1, data!$A$3:$AI$3,0))</f>
        <v>0</v>
      </c>
      <c r="O39" s="114">
        <f>INDEX(data!$A$3:$AI$128, MATCH('Table for manuscript'!$C39, data!$C$3:$C$128,0), MATCH('Table for manuscript'!O$1, data!$A$3:$AI$3,0))</f>
        <v>15</v>
      </c>
      <c r="P39" s="114">
        <f>INDEX(data!$A$3:$AI$128, MATCH('Table for manuscript'!$C39, data!$C$3:$C$128,0), MATCH('Table for manuscript'!P$1, data!$A$3:$AI$3,0))</f>
        <v>0</v>
      </c>
      <c r="Q39" s="20" t="str">
        <f>INDEX(data!$A$3:$AI$128, MATCH('Table for manuscript'!$C39, data!$C$3:$C$128,0), MATCH('Table for manuscript'!Q$1, data!$A$3:$AI$3,0))</f>
        <v>Episodic treatment with newer antidepressants (TCAs) (50% coverage)</v>
      </c>
    </row>
    <row r="40" spans="1:17">
      <c r="A40" s="91">
        <v>38</v>
      </c>
      <c r="B40" s="91" t="s">
        <v>973</v>
      </c>
      <c r="C40" s="91" t="s">
        <v>998</v>
      </c>
      <c r="D40" s="110">
        <f>INDEX(data!$A$3:$AI$128, MATCH('Table for manuscript'!$C40, data!$C$3:$C$128,0), MATCH('Table for manuscript'!D$1, data!$A$3:$AI$3,0))</f>
        <v>0.44096921332133215</v>
      </c>
      <c r="E40" s="108">
        <f>INDEX(data!$A$3:$AI$128, MATCH('Table for manuscript'!$C40, data!$C$3:$C$128,0), MATCH('Table for manuscript'!E$1, data!$A$3:$AI$3,0))</f>
        <v>551.69205477055186</v>
      </c>
      <c r="F40" s="109">
        <f>INDEX(data!$A$3:$AI$128, MATCH('Table for manuscript'!$C40, data!$C$3:$C$128,0), MATCH('Table for manuscript'!F$1, data!$A$3:$AI$3,0))</f>
        <v>1251.0897316737087</v>
      </c>
      <c r="G40" s="110" t="str">
        <f>INDEX(References!$A$2:$C$58,MATCH(INDEX(data!$A$3:$AI$128, MATCH('Table for manuscript'!$C40, data!$C$3:$C$128,0), MATCH('Table for manuscript'!G$1, data!$A$3:$AI$3,0)), References!$C$2:$C$58,0),2)</f>
        <v>[21]</v>
      </c>
      <c r="H40" s="111">
        <f>INDEX(data!$A$3:$AI$128, MATCH('Table for manuscript'!$C40, data!$C$3:$C$128,0), MATCH('Table for manuscript'!H$1, data!$A$3:$AI$3,0))/100</f>
        <v>0.1</v>
      </c>
      <c r="I40" s="113">
        <f>INDEX(data!$A$3:$AI$128, MATCH('Table for manuscript'!$C40, data!$C$3:$C$128,0), MATCH('Table for manuscript'!I$1, data!$A$3:$AI$3,0))</f>
        <v>33330</v>
      </c>
      <c r="J40" s="112">
        <f>INDEX(data!$A$3:$AI$128, MATCH('Table for manuscript'!$C40, data!$C$3:$C$128,0), MATCH('Table for manuscript'!J$1, data!$A$3:$AI$3,0))</f>
        <v>18.063112314810279</v>
      </c>
      <c r="K40" s="114">
        <f>INDEX(data!$A$3:$AI$128, MATCH('Table for manuscript'!$C40, data!$C$3:$C$128,0), MATCH('Table for manuscript'!K$1, data!$A$3:$AI$3,0))</f>
        <v>0</v>
      </c>
      <c r="L40" s="114">
        <f>INDEX(data!$A$3:$AI$128, MATCH('Table for manuscript'!$C40, data!$C$3:$C$128,0), MATCH('Table for manuscript'!L$1, data!$A$3:$AI$3,0))</f>
        <v>0</v>
      </c>
      <c r="M40" s="114">
        <f>INDEX(data!$A$3:$AI$128, MATCH('Table for manuscript'!$C40, data!$C$3:$C$128,0), MATCH('Table for manuscript'!M$1, data!$A$3:$AI$3,0))</f>
        <v>0</v>
      </c>
      <c r="N40" s="114">
        <f>INDEX(data!$A$3:$AI$128, MATCH('Table for manuscript'!$C40, data!$C$3:$C$128,0), MATCH('Table for manuscript'!N$1, data!$A$3:$AI$3,0))</f>
        <v>0</v>
      </c>
      <c r="O40" s="114">
        <f>INDEX(data!$A$3:$AI$128, MATCH('Table for manuscript'!$C40, data!$C$3:$C$128,0), MATCH('Table for manuscript'!O$1, data!$A$3:$AI$3,0))</f>
        <v>25</v>
      </c>
      <c r="P40" s="114">
        <f>INDEX(data!$A$3:$AI$128, MATCH('Table for manuscript'!$C40, data!$C$3:$C$128,0), MATCH('Table for manuscript'!P$1, data!$A$3:$AI$3,0))</f>
        <v>0</v>
      </c>
      <c r="Q40" s="20" t="str">
        <f>INDEX(data!$A$3:$AI$128, MATCH('Table for manuscript'!$C40, data!$C$3:$C$128,0), MATCH('Table for manuscript'!Q$1, data!$A$3:$AI$3,0))</f>
        <v>Older anti-psychotic drug + psychosocial intervention  (80% coverage), community model</v>
      </c>
    </row>
    <row r="41" spans="1:17">
      <c r="A41" s="91">
        <v>39</v>
      </c>
      <c r="B41" s="91" t="s">
        <v>763</v>
      </c>
      <c r="C41" s="91" t="s">
        <v>826</v>
      </c>
      <c r="D41" s="110">
        <f>INDEX(data!$A$3:$AI$128, MATCH('Table for manuscript'!$C41, data!$C$3:$C$128,0), MATCH('Table for manuscript'!D$1, data!$A$3:$AI$3,0))</f>
        <v>21.260869565217391</v>
      </c>
      <c r="E41" s="108">
        <f>INDEX(data!$A$3:$AI$128, MATCH('Table for manuscript'!$C41, data!$C$3:$C$128,0), MATCH('Table for manuscript'!E$1, data!$A$3:$AI$3,0))</f>
        <v>637.59063478260873</v>
      </c>
      <c r="F41" s="109">
        <f>INDEX(data!$A$3:$AI$128, MATCH('Table for manuscript'!$C41, data!$C$3:$C$128,0), MATCH('Table for manuscript'!F$1, data!$A$3:$AI$3,0))</f>
        <v>29.988925562372192</v>
      </c>
      <c r="G41" s="110" t="str">
        <f>INDEX(References!$A$2:$C$58,MATCH(INDEX(data!$A$3:$AI$128, MATCH('Table for manuscript'!$C41, data!$C$3:$C$128,0), MATCH('Table for manuscript'!G$1, data!$A$3:$AI$3,0)), References!$C$2:$C$58,0),2)</f>
        <v>[22]</v>
      </c>
      <c r="H41" s="111">
        <f>INDEX(data!$A$3:$AI$128, MATCH('Table for manuscript'!$C41, data!$C$3:$C$128,0), MATCH('Table for manuscript'!H$1, data!$A$3:$AI$3,0))/100</f>
        <v>0.9</v>
      </c>
      <c r="I41" s="113">
        <f>INDEX(data!$A$3:$AI$128, MATCH('Table for manuscript'!$C41, data!$C$3:$C$128,0), MATCH('Table for manuscript'!I$1, data!$A$3:$AI$3,0))</f>
        <v>124.75079999999998</v>
      </c>
      <c r="J41" s="112">
        <f>INDEX(data!$A$3:$AI$128, MATCH('Table for manuscript'!$C41, data!$C$3:$C$128,0), MATCH('Table for manuscript'!J$1, data!$A$3:$AI$3,0))</f>
        <v>778.21550000000002</v>
      </c>
      <c r="K41" s="114">
        <f>INDEX(data!$A$3:$AI$128, MATCH('Table for manuscript'!$C41, data!$C$3:$C$128,0), MATCH('Table for manuscript'!K$1, data!$A$3:$AI$3,0))</f>
        <v>172</v>
      </c>
      <c r="L41" s="114">
        <f>INDEX(data!$A$3:$AI$128, MATCH('Table for manuscript'!$C41, data!$C$3:$C$128,0), MATCH('Table for manuscript'!L$1, data!$A$3:$AI$3,0))</f>
        <v>137.6</v>
      </c>
      <c r="M41" s="114">
        <f>INDEX(data!$A$3:$AI$128, MATCH('Table for manuscript'!$C41, data!$C$3:$C$128,0), MATCH('Table for manuscript'!M$1, data!$A$3:$AI$3,0))</f>
        <v>5</v>
      </c>
      <c r="N41" s="114">
        <f>INDEX(data!$A$3:$AI$128, MATCH('Table for manuscript'!$C41, data!$C$3:$C$128,0), MATCH('Table for manuscript'!N$1, data!$A$3:$AI$3,0))</f>
        <v>0</v>
      </c>
      <c r="O41" s="114">
        <f>INDEX(data!$A$3:$AI$128, MATCH('Table for manuscript'!$C41, data!$C$3:$C$128,0), MATCH('Table for manuscript'!O$1, data!$A$3:$AI$3,0))</f>
        <v>0</v>
      </c>
      <c r="P41" s="114">
        <f>INDEX(data!$A$3:$AI$128, MATCH('Table for manuscript'!$C41, data!$C$3:$C$128,0), MATCH('Table for manuscript'!P$1, data!$A$3:$AI$3,0))</f>
        <v>0</v>
      </c>
      <c r="Q41" s="20" t="str">
        <f>INDEX(data!$A$3:$AI$128, MATCH('Table for manuscript'!$C41, data!$C$3:$C$128,0), MATCH('Table for manuscript'!Q$1, data!$A$3:$AI$3,0))</f>
        <v>Amputation, using Zambian life expectancy</v>
      </c>
    </row>
    <row r="42" spans="1:17">
      <c r="A42" s="91">
        <v>40</v>
      </c>
      <c r="B42" s="91" t="s">
        <v>763</v>
      </c>
      <c r="C42" s="91" t="s">
        <v>880</v>
      </c>
      <c r="D42" s="110">
        <f>INDEX(data!$A$3:$AI$128, MATCH('Table for manuscript'!$C42, data!$C$3:$C$128,0), MATCH('Table for manuscript'!D$1, data!$A$3:$AI$3,0))</f>
        <v>1.047475056118023E-2</v>
      </c>
      <c r="E42" s="108">
        <f>INDEX(data!$A$3:$AI$128, MATCH('Table for manuscript'!$C42, data!$C$3:$C$128,0), MATCH('Table for manuscript'!E$1, data!$A$3:$AI$3,0))</f>
        <v>61.74615462934343</v>
      </c>
      <c r="F42" s="109">
        <f>INDEX(data!$A$3:$AI$128, MATCH('Table for manuscript'!$C42, data!$C$3:$C$128,0), MATCH('Table for manuscript'!F$1, data!$A$3:$AI$3,0))</f>
        <v>5894.761337628096</v>
      </c>
      <c r="G42" s="110" t="str">
        <f>INDEX(References!$A$2:$C$58,MATCH(INDEX(data!$A$3:$AI$128, MATCH('Table for manuscript'!$C42, data!$C$3:$C$128,0), MATCH('Table for manuscript'!G$1, data!$A$3:$AI$3,0)), References!$C$2:$C$58,0),2)</f>
        <v>[23]</v>
      </c>
      <c r="H42" s="111">
        <f>INDEX(data!$A$3:$AI$128, MATCH('Table for manuscript'!$C42, data!$C$3:$C$128,0), MATCH('Table for manuscript'!H$1, data!$A$3:$AI$3,0))/100</f>
        <v>0.36</v>
      </c>
      <c r="I42" s="113">
        <f>INDEX(data!$A$3:$AI$128, MATCH('Table for manuscript'!$C42, data!$C$3:$C$128,0), MATCH('Table for manuscript'!I$1, data!$A$3:$AI$3,0))</f>
        <v>245126.24</v>
      </c>
      <c r="J42" s="112">
        <f>INDEX(data!$A$3:$AI$128, MATCH('Table for manuscript'!$C42, data!$C$3:$C$128,0), MATCH('Table for manuscript'!J$1, data!$A$3:$AI$3,0))</f>
        <v>18.018137916576499</v>
      </c>
      <c r="K42" s="114">
        <f>INDEX(data!$A$3:$AI$128, MATCH('Table for manuscript'!$C42, data!$C$3:$C$128,0), MATCH('Table for manuscript'!K$1, data!$A$3:$AI$3,0))</f>
        <v>3.5</v>
      </c>
      <c r="L42" s="114">
        <f>INDEX(data!$A$3:$AI$128, MATCH('Table for manuscript'!$C42, data!$C$3:$C$128,0), MATCH('Table for manuscript'!L$1, data!$A$3:$AI$3,0))</f>
        <v>1</v>
      </c>
      <c r="M42" s="114">
        <f>INDEX(data!$A$3:$AI$128, MATCH('Table for manuscript'!$C42, data!$C$3:$C$128,0), MATCH('Table for manuscript'!M$1, data!$A$3:$AI$3,0))</f>
        <v>0</v>
      </c>
      <c r="N42" s="114">
        <f>INDEX(data!$A$3:$AI$128, MATCH('Table for manuscript'!$C42, data!$C$3:$C$128,0), MATCH('Table for manuscript'!N$1, data!$A$3:$AI$3,0))</f>
        <v>0</v>
      </c>
      <c r="O42" s="114">
        <f>INDEX(data!$A$3:$AI$128, MATCH('Table for manuscript'!$C42, data!$C$3:$C$128,0), MATCH('Table for manuscript'!O$1, data!$A$3:$AI$3,0))</f>
        <v>0</v>
      </c>
      <c r="P42" s="114">
        <f>INDEX(data!$A$3:$AI$128, MATCH('Table for manuscript'!$C42, data!$C$3:$C$128,0), MATCH('Table for manuscript'!P$1, data!$A$3:$AI$3,0))</f>
        <v>0</v>
      </c>
      <c r="Q42" s="20" t="str">
        <f>INDEX(data!$A$3:$AI$128, MATCH('Table for manuscript'!$C42, data!$C$3:$C$128,0), MATCH('Table for manuscript'!Q$1, data!$A$3:$AI$3,0))</f>
        <v>Inhaled bronchodilator</v>
      </c>
    </row>
    <row r="43" spans="1:17">
      <c r="A43" s="91">
        <v>41</v>
      </c>
      <c r="B43" s="91" t="s">
        <v>763</v>
      </c>
      <c r="C43" s="91" t="s">
        <v>884</v>
      </c>
      <c r="D43" s="110">
        <f>INDEX(data!$A$3:$AI$128, MATCH('Table for manuscript'!$C43, data!$C$3:$C$128,0), MATCH('Table for manuscript'!D$1, data!$A$3:$AI$3,0))</f>
        <v>4.0634808211475037E-3</v>
      </c>
      <c r="E43" s="108">
        <f>INDEX(data!$A$3:$AI$128, MATCH('Table for manuscript'!$C43, data!$C$3:$C$128,0), MATCH('Table for manuscript'!E$1, data!$A$3:$AI$3,0))</f>
        <v>10.112297395017196</v>
      </c>
      <c r="F43" s="109">
        <f>INDEX(data!$A$3:$AI$128, MATCH('Table for manuscript'!$C43, data!$C$3:$C$128,0), MATCH('Table for manuscript'!F$1, data!$A$3:$AI$3,0))</f>
        <v>2488.5800721366618</v>
      </c>
      <c r="G43" s="110" t="str">
        <f>INDEX(References!$A$2:$C$58,MATCH(INDEX(data!$A$3:$AI$128, MATCH('Table for manuscript'!$C43, data!$C$3:$C$128,0), MATCH('Table for manuscript'!G$1, data!$A$3:$AI$3,0)), References!$C$2:$C$58,0),2)</f>
        <v>[23]</v>
      </c>
      <c r="H43" s="111">
        <f>INDEX(data!$A$3:$AI$128, MATCH('Table for manuscript'!$C43, data!$C$3:$C$128,0), MATCH('Table for manuscript'!H$1, data!$A$3:$AI$3,0))/100</f>
        <v>0.36</v>
      </c>
      <c r="I43" s="113">
        <f>INDEX(data!$A$3:$AI$128, MATCH('Table for manuscript'!$C43, data!$C$3:$C$128,0), MATCH('Table for manuscript'!I$1, data!$A$3:$AI$3,0))</f>
        <v>490252.48</v>
      </c>
      <c r="J43" s="112">
        <f>INDEX(data!$A$3:$AI$128, MATCH('Table for manuscript'!$C43, data!$C$3:$C$128,0), MATCH('Table for manuscript'!J$1, data!$A$3:$AI$3,0))</f>
        <v>48.812773628543603</v>
      </c>
      <c r="K43" s="114">
        <f>INDEX(data!$A$3:$AI$128, MATCH('Table for manuscript'!$C43, data!$C$3:$C$128,0), MATCH('Table for manuscript'!K$1, data!$A$3:$AI$3,0))</f>
        <v>3.5</v>
      </c>
      <c r="L43" s="114">
        <f>INDEX(data!$A$3:$AI$128, MATCH('Table for manuscript'!$C43, data!$C$3:$C$128,0), MATCH('Table for manuscript'!L$1, data!$A$3:$AI$3,0))</f>
        <v>1</v>
      </c>
      <c r="M43" s="114">
        <f>INDEX(data!$A$3:$AI$128, MATCH('Table for manuscript'!$C43, data!$C$3:$C$128,0), MATCH('Table for manuscript'!M$1, data!$A$3:$AI$3,0))</f>
        <v>0</v>
      </c>
      <c r="N43" s="114">
        <f>INDEX(data!$A$3:$AI$128, MATCH('Table for manuscript'!$C43, data!$C$3:$C$128,0), MATCH('Table for manuscript'!N$1, data!$A$3:$AI$3,0))</f>
        <v>0</v>
      </c>
      <c r="O43" s="114">
        <f>INDEX(data!$A$3:$AI$128, MATCH('Table for manuscript'!$C43, data!$C$3:$C$128,0), MATCH('Table for manuscript'!O$1, data!$A$3:$AI$3,0))</f>
        <v>0</v>
      </c>
      <c r="P43" s="114">
        <f>INDEX(data!$A$3:$AI$128, MATCH('Table for manuscript'!$C43, data!$C$3:$C$128,0), MATCH('Table for manuscript'!P$1, data!$A$3:$AI$3,0))</f>
        <v>0</v>
      </c>
      <c r="Q43" s="20" t="str">
        <f>INDEX(data!$A$3:$AI$128, MATCH('Table for manuscript'!$C43, data!$C$3:$C$128,0), MATCH('Table for manuscript'!Q$1, data!$A$3:$AI$3,0))</f>
        <v>Low dose inhaled corticosteroids + long acting beta agonists</v>
      </c>
    </row>
    <row r="44" spans="1:17">
      <c r="A44" s="91">
        <v>42</v>
      </c>
      <c r="B44" s="91" t="s">
        <v>763</v>
      </c>
      <c r="C44" s="91" t="s">
        <v>947</v>
      </c>
      <c r="D44" s="110">
        <f>INDEX(data!$A$3:$AI$128, MATCH('Table for manuscript'!$C44, data!$C$3:$C$128,0), MATCH('Table for manuscript'!D$1, data!$A$3:$AI$3,0))</f>
        <v>3.5320584926884133</v>
      </c>
      <c r="E44" s="108">
        <f>INDEX(data!$A$3:$AI$128, MATCH('Table for manuscript'!$C44, data!$C$3:$C$128,0), MATCH('Table for manuscript'!E$1, data!$A$3:$AI$3,0))</f>
        <v>5467.5947221597298</v>
      </c>
      <c r="F44" s="109">
        <f>INDEX(data!$A$3:$AI$128, MATCH('Table for manuscript'!$C44, data!$C$3:$C$128,0), MATCH('Table for manuscript'!F$1, data!$A$3:$AI$3,0))</f>
        <v>1547.9909898089174</v>
      </c>
      <c r="G44" s="110" t="str">
        <f>INDEX(References!$A$2:$C$58,MATCH(INDEX(data!$A$3:$AI$128, MATCH('Table for manuscript'!$C44, data!$C$3:$C$128,0), MATCH('Table for manuscript'!G$1, data!$A$3:$AI$3,0)), References!$C$2:$C$58,0),2)</f>
        <v>[24]</v>
      </c>
      <c r="H44" s="111">
        <f>INDEX(data!$A$3:$AI$128, MATCH('Table for manuscript'!$C44, data!$C$3:$C$128,0), MATCH('Table for manuscript'!H$1, data!$A$3:$AI$3,0))/100</f>
        <v>0.5</v>
      </c>
      <c r="I44" s="113">
        <f>INDEX(data!$A$3:$AI$128, MATCH('Table for manuscript'!$C44, data!$C$3:$C$128,0), MATCH('Table for manuscript'!I$1, data!$A$3:$AI$3,0))</f>
        <v>2835000</v>
      </c>
      <c r="J44" s="112">
        <f>INDEX(data!$A$3:$AI$128, MATCH('Table for manuscript'!$C44, data!$C$3:$C$128,0), MATCH('Table for manuscript'!J$1, data!$A$3:$AI$3,0))</f>
        <v>392.51165641615722</v>
      </c>
      <c r="K44" s="114">
        <f>INDEX(data!$A$3:$AI$128, MATCH('Table for manuscript'!$C44, data!$C$3:$C$128,0), MATCH('Table for manuscript'!K$1, data!$A$3:$AI$3,0))</f>
        <v>172</v>
      </c>
      <c r="L44" s="114">
        <f>INDEX(data!$A$3:$AI$128, MATCH('Table for manuscript'!$C44, data!$C$3:$C$128,0), MATCH('Table for manuscript'!L$1, data!$A$3:$AI$3,0))</f>
        <v>137.6</v>
      </c>
      <c r="M44" s="114">
        <f>INDEX(data!$A$3:$AI$128, MATCH('Table for manuscript'!$C44, data!$C$3:$C$128,0), MATCH('Table for manuscript'!M$1, data!$A$3:$AI$3,0))</f>
        <v>5</v>
      </c>
      <c r="N44" s="114">
        <f>INDEX(data!$A$3:$AI$128, MATCH('Table for manuscript'!$C44, data!$C$3:$C$128,0), MATCH('Table for manuscript'!N$1, data!$A$3:$AI$3,0))</f>
        <v>0</v>
      </c>
      <c r="O44" s="114">
        <f>INDEX(data!$A$3:$AI$128, MATCH('Table for manuscript'!$C44, data!$C$3:$C$128,0), MATCH('Table for manuscript'!O$1, data!$A$3:$AI$3,0))</f>
        <v>0</v>
      </c>
      <c r="P44" s="114">
        <f>INDEX(data!$A$3:$AI$128, MATCH('Table for manuscript'!$C44, data!$C$3:$C$128,0), MATCH('Table for manuscript'!P$1, data!$A$3:$AI$3,0))</f>
        <v>0</v>
      </c>
      <c r="Q44" s="20" t="str">
        <f>INDEX(data!$A$3:$AI$128, MATCH('Table for manuscript'!$C44, data!$C$3:$C$128,0), MATCH('Table for manuscript'!Q$1, data!$A$3:$AI$3,0))</f>
        <v>Biennial clinical breast examination (CBE) screening + Treatment of breast cancer, stages I-IV</v>
      </c>
    </row>
    <row r="45" spans="1:17">
      <c r="A45" s="91">
        <v>43</v>
      </c>
      <c r="B45" s="91" t="s">
        <v>763</v>
      </c>
      <c r="C45" s="91" t="s">
        <v>954</v>
      </c>
      <c r="D45" s="110">
        <f>INDEX(data!$A$3:$AI$128, MATCH('Table for manuscript'!$C45, data!$C$3:$C$128,0), MATCH('Table for manuscript'!D$1, data!$A$3:$AI$3,0))</f>
        <v>0.38556701030927837</v>
      </c>
      <c r="E45" s="108">
        <f>INDEX(data!$A$3:$AI$128, MATCH('Table for manuscript'!$C45, data!$C$3:$C$128,0), MATCH('Table for manuscript'!E$1, data!$A$3:$AI$3,0))</f>
        <v>7418.0838927835039</v>
      </c>
      <c r="F45" s="109">
        <f>INDEX(data!$A$3:$AI$128, MATCH('Table for manuscript'!$C45, data!$C$3:$C$128,0), MATCH('Table for manuscript'!F$1, data!$A$3:$AI$3,0))</f>
        <v>19239.415443850263</v>
      </c>
      <c r="G45" s="110" t="str">
        <f>INDEX(References!$A$2:$C$58,MATCH(INDEX(data!$A$3:$AI$128, MATCH('Table for manuscript'!$C45, data!$C$3:$C$128,0), MATCH('Table for manuscript'!G$1, data!$A$3:$AI$3,0)), References!$C$2:$C$58,0),2)</f>
        <v>[24]</v>
      </c>
      <c r="H45" s="111">
        <f>INDEX(data!$A$3:$AI$128, MATCH('Table for manuscript'!$C45, data!$C$3:$C$128,0), MATCH('Table for manuscript'!H$1, data!$A$3:$AI$3,0))/100</f>
        <v>0.1</v>
      </c>
      <c r="I45" s="113">
        <f>INDEX(data!$A$3:$AI$128, MATCH('Table for manuscript'!$C45, data!$C$3:$C$128,0), MATCH('Table for manuscript'!I$1, data!$A$3:$AI$3,0))</f>
        <v>13811</v>
      </c>
      <c r="J45" s="112">
        <f>INDEX(data!$A$3:$AI$128, MATCH('Table for manuscript'!$C45, data!$C$3:$C$128,0), MATCH('Table for manuscript'!J$1, data!$A$3:$AI$3,0))</f>
        <v>235.70975488260115</v>
      </c>
      <c r="K45" s="114">
        <f>INDEX(data!$A$3:$AI$128, MATCH('Table for manuscript'!$C45, data!$C$3:$C$128,0), MATCH('Table for manuscript'!K$1, data!$A$3:$AI$3,0))</f>
        <v>172</v>
      </c>
      <c r="L45" s="114">
        <f>INDEX(data!$A$3:$AI$128, MATCH('Table for manuscript'!$C45, data!$C$3:$C$128,0), MATCH('Table for manuscript'!L$1, data!$A$3:$AI$3,0))</f>
        <v>137.6</v>
      </c>
      <c r="M45" s="114">
        <f>INDEX(data!$A$3:$AI$128, MATCH('Table for manuscript'!$C45, data!$C$3:$C$128,0), MATCH('Table for manuscript'!M$1, data!$A$3:$AI$3,0))</f>
        <v>5</v>
      </c>
      <c r="N45" s="114">
        <f>INDEX(data!$A$3:$AI$128, MATCH('Table for manuscript'!$C45, data!$C$3:$C$128,0), MATCH('Table for manuscript'!N$1, data!$A$3:$AI$3,0))</f>
        <v>0</v>
      </c>
      <c r="O45" s="114">
        <f>INDEX(data!$A$3:$AI$128, MATCH('Table for manuscript'!$C45, data!$C$3:$C$128,0), MATCH('Table for manuscript'!O$1, data!$A$3:$AI$3,0))</f>
        <v>0</v>
      </c>
      <c r="P45" s="114">
        <f>INDEX(data!$A$3:$AI$128, MATCH('Table for manuscript'!$C45, data!$C$3:$C$128,0), MATCH('Table for manuscript'!P$1, data!$A$3:$AI$3,0))</f>
        <v>0</v>
      </c>
      <c r="Q45" s="20" t="str">
        <f>INDEX(data!$A$3:$AI$128, MATCH('Table for manuscript'!$C45, data!$C$3:$C$128,0), MATCH('Table for manuscript'!Q$1, data!$A$3:$AI$3,0))</f>
        <v>Basic palliative care (BPC) for breast cancer</v>
      </c>
    </row>
    <row r="46" spans="1:17">
      <c r="A46" s="91">
        <v>44</v>
      </c>
      <c r="B46" s="91" t="s">
        <v>763</v>
      </c>
      <c r="C46" s="91" t="s">
        <v>960</v>
      </c>
      <c r="D46" s="110">
        <f>INDEX(data!$A$3:$AI$128, MATCH('Table for manuscript'!$C46, data!$C$3:$C$128,0), MATCH('Table for manuscript'!D$1, data!$A$3:$AI$3,0))</f>
        <v>5.0100000000000003E-4</v>
      </c>
      <c r="E46" s="108">
        <f>INDEX(data!$A$3:$AI$128, MATCH('Table for manuscript'!$C46, data!$C$3:$C$128,0), MATCH('Table for manuscript'!E$1, data!$A$3:$AI$3,0))</f>
        <v>0.49752126604184815</v>
      </c>
      <c r="F46" s="109">
        <f>INDEX(data!$A$3:$AI$128, MATCH('Table for manuscript'!$C46, data!$C$3:$C$128,0), MATCH('Table for manuscript'!F$1, data!$A$3:$AI$3,0))</f>
        <v>993.0564192452058</v>
      </c>
      <c r="G46" s="110" t="str">
        <f>INDEX(References!$A$2:$C$58,MATCH(INDEX(data!$A$3:$AI$128, MATCH('Table for manuscript'!$C46, data!$C$3:$C$128,0), MATCH('Table for manuscript'!G$1, data!$A$3:$AI$3,0)), References!$C$2:$C$58,0),2)</f>
        <v>[25]</v>
      </c>
      <c r="H46" s="111">
        <f>INDEX(data!$A$3:$AI$128, MATCH('Table for manuscript'!$C46, data!$C$3:$C$128,0), MATCH('Table for manuscript'!H$1, data!$A$3:$AI$3,0))/100</f>
        <v>0.5</v>
      </c>
      <c r="I46" s="113">
        <f>INDEX(data!$A$3:$AI$128, MATCH('Table for manuscript'!$C46, data!$C$3:$C$128,0), MATCH('Table for manuscript'!I$1, data!$A$3:$AI$3,0))</f>
        <v>1401400</v>
      </c>
      <c r="J46" s="112">
        <f>INDEX(data!$A$3:$AI$128, MATCH('Table for manuscript'!$C46, data!$C$3:$C$128,0), MATCH('Table for manuscript'!J$1, data!$A$3:$AI$3,0))</f>
        <v>397.73734025082507</v>
      </c>
      <c r="K46" s="114">
        <f>INDEX(data!$A$3:$AI$128, MATCH('Table for manuscript'!$C46, data!$C$3:$C$128,0), MATCH('Table for manuscript'!K$1, data!$A$3:$AI$3,0))</f>
        <v>172</v>
      </c>
      <c r="L46" s="114">
        <f>INDEX(data!$A$3:$AI$128, MATCH('Table for manuscript'!$C46, data!$C$3:$C$128,0), MATCH('Table for manuscript'!L$1, data!$A$3:$AI$3,0))</f>
        <v>137.6</v>
      </c>
      <c r="M46" s="114">
        <f>INDEX(data!$A$3:$AI$128, MATCH('Table for manuscript'!$C46, data!$C$3:$C$128,0), MATCH('Table for manuscript'!M$1, data!$A$3:$AI$3,0))</f>
        <v>5</v>
      </c>
      <c r="N46" s="114">
        <f>INDEX(data!$A$3:$AI$128, MATCH('Table for manuscript'!$C46, data!$C$3:$C$128,0), MATCH('Table for manuscript'!N$1, data!$A$3:$AI$3,0))</f>
        <v>0</v>
      </c>
      <c r="O46" s="114">
        <f>INDEX(data!$A$3:$AI$128, MATCH('Table for manuscript'!$C46, data!$C$3:$C$128,0), MATCH('Table for manuscript'!O$1, data!$A$3:$AI$3,0))</f>
        <v>0</v>
      </c>
      <c r="P46" s="114">
        <f>INDEX(data!$A$3:$AI$128, MATCH('Table for manuscript'!$C46, data!$C$3:$C$128,0), MATCH('Table for manuscript'!P$1, data!$A$3:$AI$3,0))</f>
        <v>0</v>
      </c>
      <c r="Q46" s="20" t="str">
        <f>INDEX(data!$A$3:$AI$128, MATCH('Table for manuscript'!$C46, data!$C$3:$C$128,0), MATCH('Table for manuscript'!Q$1, data!$A$3:$AI$3,0))</f>
        <v>Optimal  programme- treatment of stages I-IV cancer, plus biannual mammographic screening for 50-70 years</v>
      </c>
    </row>
    <row r="47" spans="1:17">
      <c r="A47" s="91">
        <v>45</v>
      </c>
      <c r="B47" s="91" t="s">
        <v>763</v>
      </c>
      <c r="C47" s="91" t="s">
        <v>965</v>
      </c>
      <c r="D47" s="110" t="e">
        <f>INDEX(data!$A$3:$AI$128, MATCH('Table for manuscript'!$C47, data!$C$3:$C$128,0), MATCH('Table for manuscript'!D$1, data!$A$3:$AI$3,0))</f>
        <v>#N/A</v>
      </c>
      <c r="E47" s="108" t="e">
        <f>INDEX(data!$A$3:$AI$128, MATCH('Table for manuscript'!$C47, data!$C$3:$C$128,0), MATCH('Table for manuscript'!E$1, data!$A$3:$AI$3,0))</f>
        <v>#N/A</v>
      </c>
      <c r="F47" s="109" t="e">
        <f>INDEX(data!$A$3:$AI$128, MATCH('Table for manuscript'!$C47, data!$C$3:$C$128,0), MATCH('Table for manuscript'!F$1, data!$A$3:$AI$3,0))</f>
        <v>#N/A</v>
      </c>
      <c r="G47" s="110" t="e">
        <f>INDEX(References!$A$2:$C$58,MATCH(INDEX(data!$A$3:$AI$128, MATCH('Table for manuscript'!$C47, data!$C$3:$C$128,0), MATCH('Table for manuscript'!G$1, data!$A$3:$AI$3,0)), References!$C$2:$C$58,0),2)</f>
        <v>#N/A</v>
      </c>
      <c r="H47" s="111" t="e">
        <f>INDEX(data!$A$3:$AI$128, MATCH('Table for manuscript'!$C47, data!$C$3:$C$128,0), MATCH('Table for manuscript'!H$1, data!$A$3:$AI$3,0))/100</f>
        <v>#N/A</v>
      </c>
      <c r="I47" s="113" t="e">
        <f>INDEX(data!$A$3:$AI$128, MATCH('Table for manuscript'!$C47, data!$C$3:$C$128,0), MATCH('Table for manuscript'!I$1, data!$A$3:$AI$3,0))</f>
        <v>#N/A</v>
      </c>
      <c r="J47" s="112" t="e">
        <f>INDEX(data!$A$3:$AI$128, MATCH('Table for manuscript'!$C47, data!$C$3:$C$128,0), MATCH('Table for manuscript'!J$1, data!$A$3:$AI$3,0))</f>
        <v>#N/A</v>
      </c>
      <c r="K47" s="114" t="e">
        <f>INDEX(data!$A$3:$AI$128, MATCH('Table for manuscript'!$C47, data!$C$3:$C$128,0), MATCH('Table for manuscript'!K$1, data!$A$3:$AI$3,0))</f>
        <v>#N/A</v>
      </c>
      <c r="L47" s="114" t="e">
        <f>INDEX(data!$A$3:$AI$128, MATCH('Table for manuscript'!$C47, data!$C$3:$C$128,0), MATCH('Table for manuscript'!L$1, data!$A$3:$AI$3,0))</f>
        <v>#N/A</v>
      </c>
      <c r="M47" s="114" t="e">
        <f>INDEX(data!$A$3:$AI$128, MATCH('Table for manuscript'!$C47, data!$C$3:$C$128,0), MATCH('Table for manuscript'!M$1, data!$A$3:$AI$3,0))</f>
        <v>#N/A</v>
      </c>
      <c r="N47" s="114" t="e">
        <f>INDEX(data!$A$3:$AI$128, MATCH('Table for manuscript'!$C47, data!$C$3:$C$128,0), MATCH('Table for manuscript'!N$1, data!$A$3:$AI$3,0))</f>
        <v>#N/A</v>
      </c>
      <c r="O47" s="114" t="e">
        <f>INDEX(data!$A$3:$AI$128, MATCH('Table for manuscript'!$C47, data!$C$3:$C$128,0), MATCH('Table for manuscript'!O$1, data!$A$3:$AI$3,0))</f>
        <v>#N/A</v>
      </c>
      <c r="P47" s="114" t="e">
        <f>INDEX(data!$A$3:$AI$128, MATCH('Table for manuscript'!$C47, data!$C$3:$C$128,0), MATCH('Table for manuscript'!P$1, data!$A$3:$AI$3,0))</f>
        <v>#N/A</v>
      </c>
      <c r="Q47" s="20" t="e">
        <f>INDEX(data!$A$3:$AI$128, MATCH('Table for manuscript'!$C47, data!$C$3:$C$128,0), MATCH('Table for manuscript'!Q$1, data!$A$3:$AI$3,0))</f>
        <v>#N/A</v>
      </c>
    </row>
    <row r="48" spans="1:17">
      <c r="A48" s="91">
        <v>46</v>
      </c>
      <c r="B48" s="91" t="s">
        <v>763</v>
      </c>
      <c r="C48" s="91" t="s">
        <v>806</v>
      </c>
      <c r="D48" s="110">
        <f>INDEX(data!$A$3:$AI$128, MATCH('Table for manuscript'!$C48, data!$C$3:$C$128,0), MATCH('Table for manuscript'!D$1, data!$A$3:$AI$3,0))</f>
        <v>1.1150000000000001E-3</v>
      </c>
      <c r="E48" s="108">
        <f>INDEX(data!$A$3:$AI$128, MATCH('Table for manuscript'!$C48, data!$C$3:$C$128,0), MATCH('Table for manuscript'!E$1, data!$A$3:$AI$3,0))</f>
        <v>0.29668699351119382</v>
      </c>
      <c r="F48" s="109">
        <f>INDEX(data!$A$3:$AI$128, MATCH('Table for manuscript'!$C48, data!$C$3:$C$128,0), MATCH('Table for manuscript'!F$1, data!$A$3:$AI$3,0))</f>
        <v>266.08698969613795</v>
      </c>
      <c r="G48" s="110" t="str">
        <f>INDEX(References!$A$2:$C$58,MATCH(INDEX(data!$A$3:$AI$128, MATCH('Table for manuscript'!$C48, data!$C$3:$C$128,0), MATCH('Table for manuscript'!G$1, data!$A$3:$AI$3,0)), References!$C$2:$C$58,0),2)</f>
        <v>[25]</v>
      </c>
      <c r="H48" s="111">
        <f>INDEX(data!$A$3:$AI$128, MATCH('Table for manuscript'!$C48, data!$C$3:$C$128,0), MATCH('Table for manuscript'!H$1, data!$A$3:$AI$3,0))/100</f>
        <v>0.1</v>
      </c>
      <c r="I48" s="113">
        <f>INDEX(data!$A$3:$AI$128, MATCH('Table for manuscript'!$C48, data!$C$3:$C$128,0), MATCH('Table for manuscript'!I$1, data!$A$3:$AI$3,0))</f>
        <v>213100</v>
      </c>
      <c r="J48" s="112">
        <f>INDEX(data!$A$3:$AI$128, MATCH('Table for manuscript'!$C48, data!$C$3:$C$128,0), MATCH('Table for manuscript'!J$1, data!$A$3:$AI$3,0))</f>
        <v>5.3255722653623225</v>
      </c>
      <c r="K48" s="114">
        <f>INDEX(data!$A$3:$AI$128, MATCH('Table for manuscript'!$C48, data!$C$3:$C$128,0), MATCH('Table for manuscript'!K$1, data!$A$3:$AI$3,0))</f>
        <v>172</v>
      </c>
      <c r="L48" s="114">
        <f>INDEX(data!$A$3:$AI$128, MATCH('Table for manuscript'!$C48, data!$C$3:$C$128,0), MATCH('Table for manuscript'!L$1, data!$A$3:$AI$3,0))</f>
        <v>137.6</v>
      </c>
      <c r="M48" s="114">
        <f>INDEX(data!$A$3:$AI$128, MATCH('Table for manuscript'!$C48, data!$C$3:$C$128,0), MATCH('Table for manuscript'!M$1, data!$A$3:$AI$3,0))</f>
        <v>5</v>
      </c>
      <c r="N48" s="114">
        <f>INDEX(data!$A$3:$AI$128, MATCH('Table for manuscript'!$C48, data!$C$3:$C$128,0), MATCH('Table for manuscript'!N$1, data!$A$3:$AI$3,0))</f>
        <v>0</v>
      </c>
      <c r="O48" s="114">
        <f>INDEX(data!$A$3:$AI$128, MATCH('Table for manuscript'!$C48, data!$C$3:$C$128,0), MATCH('Table for manuscript'!O$1, data!$A$3:$AI$3,0))</f>
        <v>0</v>
      </c>
      <c r="P48" s="114">
        <f>INDEX(data!$A$3:$AI$128, MATCH('Table for manuscript'!$C48, data!$C$3:$C$128,0), MATCH('Table for manuscript'!P$1, data!$A$3:$AI$3,0))</f>
        <v>0</v>
      </c>
      <c r="Q48" s="20" t="str">
        <f>INDEX(data!$A$3:$AI$128, MATCH('Table for manuscript'!$C48, data!$C$3:$C$128,0), MATCH('Table for manuscript'!Q$1, data!$A$3:$AI$3,0))</f>
        <v>Colonoscopy at age 50 (with surgical removal of polyps)+ cancer treatment</v>
      </c>
    </row>
    <row r="49" spans="1:17">
      <c r="A49" s="91">
        <v>47</v>
      </c>
      <c r="B49" s="91" t="s">
        <v>763</v>
      </c>
      <c r="C49" s="91" t="s">
        <v>811</v>
      </c>
      <c r="D49" s="110">
        <f>INDEX(data!$A$3:$AI$128, MATCH('Table for manuscript'!$C49, data!$C$3:$C$128,0), MATCH('Table for manuscript'!D$1, data!$A$3:$AI$3,0))</f>
        <v>7.9199999999999995E-4</v>
      </c>
      <c r="E49" s="108">
        <f>INDEX(data!$A$3:$AI$128, MATCH('Table for manuscript'!$C49, data!$C$3:$C$128,0), MATCH('Table for manuscript'!E$1, data!$A$3:$AI$3,0))</f>
        <v>0.12323921268926513</v>
      </c>
      <c r="F49" s="109">
        <f>INDEX(data!$A$3:$AI$128, MATCH('Table for manuscript'!$C49, data!$C$3:$C$128,0), MATCH('Table for manuscript'!F$1, data!$A$3:$AI$3,0))</f>
        <v>155.60506652684992</v>
      </c>
      <c r="G49" s="110" t="str">
        <f>INDEX(References!$A$2:$C$58,MATCH(INDEX(data!$A$3:$AI$128, MATCH('Table for manuscript'!$C49, data!$C$3:$C$128,0), MATCH('Table for manuscript'!G$1, data!$A$3:$AI$3,0)), References!$C$2:$C$58,0),2)</f>
        <v>[25]</v>
      </c>
      <c r="H49" s="111">
        <f>INDEX(data!$A$3:$AI$128, MATCH('Table for manuscript'!$C49, data!$C$3:$C$128,0), MATCH('Table for manuscript'!H$1, data!$A$3:$AI$3,0))/100</f>
        <v>1</v>
      </c>
      <c r="I49" s="113">
        <f>INDEX(data!$A$3:$AI$128, MATCH('Table for manuscript'!$C49, data!$C$3:$C$128,0), MATCH('Table for manuscript'!I$1, data!$A$3:$AI$3,0))</f>
        <v>1111</v>
      </c>
      <c r="J49" s="112">
        <f>INDEX(data!$A$3:$AI$128, MATCH('Table for manuscript'!$C49, data!$C$3:$C$128,0), MATCH('Table for manuscript'!J$1, data!$A$3:$AI$3,0))</f>
        <v>680.53561999567194</v>
      </c>
      <c r="K49" s="114">
        <f>INDEX(data!$A$3:$AI$128, MATCH('Table for manuscript'!$C49, data!$C$3:$C$128,0), MATCH('Table for manuscript'!K$1, data!$A$3:$AI$3,0))</f>
        <v>172</v>
      </c>
      <c r="L49" s="114">
        <f>INDEX(data!$A$3:$AI$128, MATCH('Table for manuscript'!$C49, data!$C$3:$C$128,0), MATCH('Table for manuscript'!L$1, data!$A$3:$AI$3,0))</f>
        <v>137.6</v>
      </c>
      <c r="M49" s="114">
        <f>INDEX(data!$A$3:$AI$128, MATCH('Table for manuscript'!$C49, data!$C$3:$C$128,0), MATCH('Table for manuscript'!M$1, data!$A$3:$AI$3,0))</f>
        <v>5</v>
      </c>
      <c r="N49" s="114">
        <f>INDEX(data!$A$3:$AI$128, MATCH('Table for manuscript'!$C49, data!$C$3:$C$128,0), MATCH('Table for manuscript'!N$1, data!$A$3:$AI$3,0))</f>
        <v>0</v>
      </c>
      <c r="O49" s="114">
        <f>INDEX(data!$A$3:$AI$128, MATCH('Table for manuscript'!$C49, data!$C$3:$C$128,0), MATCH('Table for manuscript'!O$1, data!$A$3:$AI$3,0))</f>
        <v>0</v>
      </c>
      <c r="P49" s="114">
        <f>INDEX(data!$A$3:$AI$128, MATCH('Table for manuscript'!$C49, data!$C$3:$C$128,0), MATCH('Table for manuscript'!P$1, data!$A$3:$AI$3,0))</f>
        <v>0</v>
      </c>
      <c r="Q49" s="20" t="str">
        <f>INDEX(data!$A$3:$AI$128, MATCH('Table for manuscript'!$C49, data!$C$3:$C$128,0), MATCH('Table for manuscript'!Q$1, data!$A$3:$AI$3,0))</f>
        <v>Cancer treatment by surgery, chemotherapy, and/or radiotherapy</v>
      </c>
    </row>
    <row r="50" spans="1:17">
      <c r="A50" s="91">
        <v>48</v>
      </c>
      <c r="B50" s="91" t="s">
        <v>763</v>
      </c>
      <c r="C50" s="91" t="s">
        <v>906</v>
      </c>
      <c r="D50" s="110">
        <f>INDEX(data!$A$3:$AI$128, MATCH('Table for manuscript'!$C50, data!$C$3:$C$128,0), MATCH('Table for manuscript'!D$1, data!$A$3:$AI$3,0))</f>
        <v>2.0500000000000001E-2</v>
      </c>
      <c r="E50" s="108">
        <f>INDEX(data!$A$3:$AI$128, MATCH('Table for manuscript'!$C50, data!$C$3:$C$128,0), MATCH('Table for manuscript'!E$1, data!$A$3:$AI$3,0))</f>
        <v>7.3078399999999997</v>
      </c>
      <c r="F50" s="109">
        <f>INDEX(data!$A$3:$AI$128, MATCH('Table for manuscript'!$C50, data!$C$3:$C$128,0), MATCH('Table for manuscript'!F$1, data!$A$3:$AI$3,0))</f>
        <v>356.47999999999996</v>
      </c>
      <c r="G50" s="110" t="str">
        <f>INDEX(References!$A$2:$C$58,MATCH(INDEX(data!$A$3:$AI$128, MATCH('Table for manuscript'!$C50, data!$C$3:$C$128,0), MATCH('Table for manuscript'!G$1, data!$A$3:$AI$3,0)), References!$C$2:$C$58,0),2)</f>
        <v>[26]</v>
      </c>
      <c r="H50" s="111">
        <f>INDEX(data!$A$3:$AI$128, MATCH('Table for manuscript'!$C50, data!$C$3:$C$128,0), MATCH('Table for manuscript'!H$1, data!$A$3:$AI$3,0))/100</f>
        <v>0.5</v>
      </c>
      <c r="I50" s="113">
        <f>INDEX(data!$A$3:$AI$128, MATCH('Table for manuscript'!$C50, data!$C$3:$C$128,0), MATCH('Table for manuscript'!I$1, data!$A$3:$AI$3,0))</f>
        <v>15812</v>
      </c>
      <c r="J50" s="112">
        <f>INDEX(data!$A$3:$AI$128, MATCH('Table for manuscript'!$C50, data!$C$3:$C$128,0), MATCH('Table for manuscript'!J$1, data!$A$3:$AI$3,0))</f>
        <v>9.9999999999999995E-7</v>
      </c>
      <c r="K50" s="114">
        <f>INDEX(data!$A$3:$AI$128, MATCH('Table for manuscript'!$C50, data!$C$3:$C$128,0), MATCH('Table for manuscript'!K$1, data!$A$3:$AI$3,0))</f>
        <v>0</v>
      </c>
      <c r="L50" s="114">
        <f>INDEX(data!$A$3:$AI$128, MATCH('Table for manuscript'!$C50, data!$C$3:$C$128,0), MATCH('Table for manuscript'!L$1, data!$A$3:$AI$3,0))</f>
        <v>60</v>
      </c>
      <c r="M50" s="114">
        <f>INDEX(data!$A$3:$AI$128, MATCH('Table for manuscript'!$C50, data!$C$3:$C$128,0), MATCH('Table for manuscript'!M$1, data!$A$3:$AI$3,0))</f>
        <v>0</v>
      </c>
      <c r="N50" s="114">
        <f>INDEX(data!$A$3:$AI$128, MATCH('Table for manuscript'!$C50, data!$C$3:$C$128,0), MATCH('Table for manuscript'!N$1, data!$A$3:$AI$3,0))</f>
        <v>0</v>
      </c>
      <c r="O50" s="114">
        <f>INDEX(data!$A$3:$AI$128, MATCH('Table for manuscript'!$C50, data!$C$3:$C$128,0), MATCH('Table for manuscript'!O$1, data!$A$3:$AI$3,0))</f>
        <v>0</v>
      </c>
      <c r="P50" s="114">
        <f>INDEX(data!$A$3:$AI$128, MATCH('Table for manuscript'!$C50, data!$C$3:$C$128,0), MATCH('Table for manuscript'!P$1, data!$A$3:$AI$3,0))</f>
        <v>0</v>
      </c>
      <c r="Q50" s="20" t="str">
        <f>INDEX(data!$A$3:$AI$128, MATCH('Table for manuscript'!$C50, data!$C$3:$C$128,0),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10">
        <f>INDEX(data!$A$3:$AI$128, MATCH('Table for manuscript'!$C51, data!$C$3:$C$128,0), MATCH('Table for manuscript'!D$1, data!$A$3:$AI$3,0))</f>
        <v>8.1189307927513731E-3</v>
      </c>
      <c r="E51" s="108">
        <f>INDEX(data!$A$3:$AI$128, MATCH('Table for manuscript'!$C51, data!$C$3:$C$128,0), MATCH('Table for manuscript'!E$1, data!$A$3:$AI$3,0))</f>
        <v>47.85915933998902</v>
      </c>
      <c r="F51" s="109">
        <f>INDEX(data!$A$3:$AI$128, MATCH('Table for manuscript'!$C51, data!$C$3:$C$128,0), MATCH('Table for manuscript'!F$1, data!$A$3:$AI$3,0))</f>
        <v>5894.761337628096</v>
      </c>
      <c r="G51" s="110" t="str">
        <f>INDEX(References!$A$2:$C$58,MATCH(INDEX(data!$A$3:$AI$128, MATCH('Table for manuscript'!$C51, data!$C$3:$C$128,0), MATCH('Table for manuscript'!G$1, data!$A$3:$AI$3,0)), References!$C$2:$C$58,0),2)</f>
        <v>[23]</v>
      </c>
      <c r="H51" s="111">
        <f>INDEX(data!$A$3:$AI$128, MATCH('Table for manuscript'!$C51, data!$C$3:$C$128,0), MATCH('Table for manuscript'!H$1, data!$A$3:$AI$3,0))/100</f>
        <v>0.11</v>
      </c>
      <c r="I51" s="113">
        <f>INDEX(data!$A$3:$AI$128, MATCH('Table for manuscript'!$C51, data!$C$3:$C$128,0), MATCH('Table for manuscript'!I$1, data!$A$3:$AI$3,0))</f>
        <v>316253</v>
      </c>
      <c r="J51" s="112">
        <f>INDEX(data!$A$3:$AI$128, MATCH('Table for manuscript'!$C51, data!$C$3:$C$128,0), MATCH('Table for manuscript'!J$1, data!$A$3:$AI$3,0))</f>
        <v>18.018137916576499</v>
      </c>
      <c r="K51" s="114">
        <f>INDEX(data!$A$3:$AI$128, MATCH('Table for manuscript'!$C51, data!$C$3:$C$128,0), MATCH('Table for manuscript'!K$1, data!$A$3:$AI$3,0))</f>
        <v>3.5</v>
      </c>
      <c r="L51" s="114">
        <f>INDEX(data!$A$3:$AI$128, MATCH('Table for manuscript'!$C51, data!$C$3:$C$128,0), MATCH('Table for manuscript'!L$1, data!$A$3:$AI$3,0))</f>
        <v>1</v>
      </c>
      <c r="M51" s="114">
        <f>INDEX(data!$A$3:$AI$128, MATCH('Table for manuscript'!$C51, data!$C$3:$C$128,0), MATCH('Table for manuscript'!M$1, data!$A$3:$AI$3,0))</f>
        <v>0</v>
      </c>
      <c r="N51" s="114">
        <f>INDEX(data!$A$3:$AI$128, MATCH('Table for manuscript'!$C51, data!$C$3:$C$128,0), MATCH('Table for manuscript'!N$1, data!$A$3:$AI$3,0))</f>
        <v>0</v>
      </c>
      <c r="O51" s="114">
        <f>INDEX(data!$A$3:$AI$128, MATCH('Table for manuscript'!$C51, data!$C$3:$C$128,0), MATCH('Table for manuscript'!O$1, data!$A$3:$AI$3,0))</f>
        <v>0</v>
      </c>
      <c r="P51" s="114">
        <f>INDEX(data!$A$3:$AI$128, MATCH('Table for manuscript'!$C51, data!$C$3:$C$128,0), MATCH('Table for manuscript'!P$1, data!$A$3:$AI$3,0))</f>
        <v>0</v>
      </c>
      <c r="Q51" s="20" t="str">
        <f>INDEX(data!$A$3:$AI$128, MATCH('Table for manuscript'!$C51, data!$C$3:$C$128,0), MATCH('Table for manuscript'!Q$1, data!$A$3:$AI$3,0))</f>
        <v>Inhaled bronchodilator</v>
      </c>
    </row>
    <row r="52" spans="1:17">
      <c r="A52" s="91">
        <v>50</v>
      </c>
      <c r="B52" s="91" t="s">
        <v>763</v>
      </c>
      <c r="C52" s="91" t="s">
        <v>870</v>
      </c>
      <c r="D52" s="110">
        <f>INDEX(data!$A$3:$AI$128, MATCH('Table for manuscript'!$C52, data!$C$3:$C$128,0), MATCH('Table for manuscript'!D$1, data!$A$3:$AI$3,0))</f>
        <v>1.1665130449355422E-2</v>
      </c>
      <c r="E52" s="108">
        <f>INDEX(data!$A$3:$AI$128, MATCH('Table for manuscript'!$C52, data!$C$3:$C$128,0), MATCH('Table for manuscript'!E$1, data!$A$3:$AI$3,0))</f>
        <v>200.47672279856943</v>
      </c>
      <c r="F52" s="109">
        <f>INDEX(data!$A$3:$AI$128, MATCH('Table for manuscript'!$C52, data!$C$3:$C$128,0), MATCH('Table for manuscript'!F$1, data!$A$3:$AI$3,0))</f>
        <v>17185.982074435105</v>
      </c>
      <c r="G52" s="110" t="str">
        <f>INDEX(References!$A$2:$C$58,MATCH(INDEX(data!$A$3:$AI$128, MATCH('Table for manuscript'!$C52, data!$C$3:$C$128,0), MATCH('Table for manuscript'!G$1, data!$A$3:$AI$3,0)), References!$C$2:$C$58,0),2)</f>
        <v>[23]</v>
      </c>
      <c r="H52" s="111">
        <f>INDEX(data!$A$3:$AI$128, MATCH('Table for manuscript'!$C52, data!$C$3:$C$128,0), MATCH('Table for manuscript'!H$1, data!$A$3:$AI$3,0))/100</f>
        <v>0.05</v>
      </c>
      <c r="I52" s="113">
        <f>INDEX(data!$A$3:$AI$128, MATCH('Table for manuscript'!$C52, data!$C$3:$C$128,0), MATCH('Table for manuscript'!I$1, data!$A$3:$AI$3,0))</f>
        <v>37950.36</v>
      </c>
      <c r="J52" s="112">
        <f>INDEX(data!$A$3:$AI$128, MATCH('Table for manuscript'!$C52, data!$C$3:$C$128,0), MATCH('Table for manuscript'!J$1, data!$A$3:$AI$3,0))</f>
        <v>43.225580177450766</v>
      </c>
      <c r="K52" s="114">
        <f>INDEX(data!$A$3:$AI$128, MATCH('Table for manuscript'!$C52, data!$C$3:$C$128,0), MATCH('Table for manuscript'!K$1, data!$A$3:$AI$3,0))</f>
        <v>5</v>
      </c>
      <c r="L52" s="114">
        <f>INDEX(data!$A$3:$AI$128, MATCH('Table for manuscript'!$C52, data!$C$3:$C$128,0), MATCH('Table for manuscript'!L$1, data!$A$3:$AI$3,0))</f>
        <v>12</v>
      </c>
      <c r="M52" s="114">
        <f>INDEX(data!$A$3:$AI$128, MATCH('Table for manuscript'!$C52, data!$C$3:$C$128,0), MATCH('Table for manuscript'!M$1, data!$A$3:$AI$3,0))</f>
        <v>2</v>
      </c>
      <c r="N52" s="114">
        <f>INDEX(data!$A$3:$AI$128, MATCH('Table for manuscript'!$C52, data!$C$3:$C$128,0), MATCH('Table for manuscript'!N$1, data!$A$3:$AI$3,0))</f>
        <v>0</v>
      </c>
      <c r="O52" s="114">
        <f>INDEX(data!$A$3:$AI$128, MATCH('Table for manuscript'!$C52, data!$C$3:$C$128,0), MATCH('Table for manuscript'!O$1, data!$A$3:$AI$3,0))</f>
        <v>0</v>
      </c>
      <c r="P52" s="114">
        <f>INDEX(data!$A$3:$AI$128, MATCH('Table for manuscript'!$C52, data!$C$3:$C$128,0), MATCH('Table for manuscript'!P$1, data!$A$3:$AI$3,0))</f>
        <v>0</v>
      </c>
      <c r="Q52" s="20" t="str">
        <f>INDEX(data!$A$3:$AI$128, MATCH('Table for manuscript'!$C52, data!$C$3:$C$128,0), MATCH('Table for manuscript'!Q$1, data!$A$3:$AI$3,0))</f>
        <v>Oxygen therapy + drugs</v>
      </c>
    </row>
    <row r="53" spans="1:17">
      <c r="A53" s="91">
        <v>51</v>
      </c>
      <c r="B53" s="91" t="s">
        <v>763</v>
      </c>
      <c r="C53" s="91" t="s">
        <v>866</v>
      </c>
      <c r="D53" s="110">
        <f>INDEX(data!$A$3:$AI$128, MATCH('Table for manuscript'!$C53, data!$C$3:$C$128,0), MATCH('Table for manuscript'!D$1, data!$A$3:$AI$3,0))</f>
        <v>8.1655913145487948E-3</v>
      </c>
      <c r="E53" s="108">
        <f>INDEX(data!$A$3:$AI$128, MATCH('Table for manuscript'!$C53, data!$C$3:$C$128,0), MATCH('Table for manuscript'!E$1, data!$A$3:$AI$3,0))</f>
        <v>62.469109298929297</v>
      </c>
      <c r="F53" s="109">
        <f>INDEX(data!$A$3:$AI$128, MATCH('Table for manuscript'!$C53, data!$C$3:$C$128,0), MATCH('Table for manuscript'!F$1, data!$A$3:$AI$3,0))</f>
        <v>7650.2860469672114</v>
      </c>
      <c r="G53" s="110" t="str">
        <f>INDEX(References!$A$2:$C$58,MATCH(INDEX(data!$A$3:$AI$128, MATCH('Table for manuscript'!$C53, data!$C$3:$C$128,0), MATCH('Table for manuscript'!G$1, data!$A$3:$AI$3,0)), References!$C$2:$C$58,0),2)</f>
        <v>[23]</v>
      </c>
      <c r="H53" s="111">
        <f>INDEX(data!$A$3:$AI$128, MATCH('Table for manuscript'!$C53, data!$C$3:$C$128,0), MATCH('Table for manuscript'!H$1, data!$A$3:$AI$3,0))/100</f>
        <v>0.05</v>
      </c>
      <c r="I53" s="113">
        <f>INDEX(data!$A$3:$AI$128, MATCH('Table for manuscript'!$C53, data!$C$3:$C$128,0), MATCH('Table for manuscript'!I$1, data!$A$3:$AI$3,0))</f>
        <v>37950.36</v>
      </c>
      <c r="J53" s="112">
        <f>INDEX(data!$A$3:$AI$128, MATCH('Table for manuscript'!$C53, data!$C$3:$C$128,0), MATCH('Table for manuscript'!J$1, data!$A$3:$AI$3,0))</f>
        <v>0.43700279701363343</v>
      </c>
      <c r="K53" s="114">
        <f>INDEX(data!$A$3:$AI$128, MATCH('Table for manuscript'!$C53, data!$C$3:$C$128,0), MATCH('Table for manuscript'!K$1, data!$A$3:$AI$3,0))</f>
        <v>3.5</v>
      </c>
      <c r="L53" s="114">
        <f>INDEX(data!$A$3:$AI$128, MATCH('Table for manuscript'!$C53, data!$C$3:$C$128,0), MATCH('Table for manuscript'!L$1, data!$A$3:$AI$3,0))</f>
        <v>1</v>
      </c>
      <c r="M53" s="114">
        <f>INDEX(data!$A$3:$AI$128, MATCH('Table for manuscript'!$C53, data!$C$3:$C$128,0), MATCH('Table for manuscript'!M$1, data!$A$3:$AI$3,0))</f>
        <v>0</v>
      </c>
      <c r="N53" s="114">
        <f>INDEX(data!$A$3:$AI$128, MATCH('Table for manuscript'!$C53, data!$C$3:$C$128,0), MATCH('Table for manuscript'!N$1, data!$A$3:$AI$3,0))</f>
        <v>0</v>
      </c>
      <c r="O53" s="114">
        <f>INDEX(data!$A$3:$AI$128, MATCH('Table for manuscript'!$C53, data!$C$3:$C$128,0), MATCH('Table for manuscript'!O$1, data!$A$3:$AI$3,0))</f>
        <v>0</v>
      </c>
      <c r="P53" s="114">
        <f>INDEX(data!$A$3:$AI$128, MATCH('Table for manuscript'!$C53, data!$C$3:$C$128,0), MATCH('Table for manuscript'!P$1, data!$A$3:$AI$3,0))</f>
        <v>0</v>
      </c>
      <c r="Q53" s="20" t="str">
        <f>INDEX(data!$A$3:$AI$128, MATCH('Table for manuscript'!$C53, data!$C$3:$C$128,0), MATCH('Table for manuscript'!Q$1, data!$A$3:$AI$3,0))</f>
        <v>Treatment of severe exacerbations</v>
      </c>
    </row>
    <row r="54" spans="1:17">
      <c r="A54" s="91">
        <v>52</v>
      </c>
      <c r="B54" s="91" t="s">
        <v>763</v>
      </c>
      <c r="C54" s="91" t="s">
        <v>836</v>
      </c>
      <c r="D54" s="110">
        <f>INDEX(data!$A$3:$AI$128, MATCH('Table for manuscript'!$C54, data!$C$3:$C$128,0), MATCH('Table for manuscript'!D$1, data!$A$3:$AI$3,0))</f>
        <v>6.125</v>
      </c>
      <c r="E54" s="108">
        <f>INDEX(data!$A$3:$AI$128, MATCH('Table for manuscript'!$C54, data!$C$3:$C$128,0), MATCH('Table for manuscript'!E$1, data!$A$3:$AI$3,0))</f>
        <v>163.96269750000002</v>
      </c>
      <c r="F54" s="109">
        <f>INDEX(data!$A$3:$AI$128, MATCH('Table for manuscript'!$C54, data!$C$3:$C$128,0), MATCH('Table for manuscript'!F$1, data!$A$3:$AI$3,0))</f>
        <v>26.769420000000004</v>
      </c>
      <c r="G54" s="110" t="str">
        <f>INDEX(References!$A$2:$C$58,MATCH(INDEX(data!$A$3:$AI$128, MATCH('Table for manuscript'!$C54, data!$C$3:$C$128,0), MATCH('Table for manuscript'!G$1, data!$A$3:$AI$3,0)), References!$C$2:$C$58,0),2)</f>
        <v>[22]</v>
      </c>
      <c r="H54" s="111">
        <f>INDEX(data!$A$3:$AI$128, MATCH('Table for manuscript'!$C54, data!$C$3:$C$128,0), MATCH('Table for manuscript'!H$1, data!$A$3:$AI$3,0))/100</f>
        <v>0.5</v>
      </c>
      <c r="I54" s="113">
        <f>INDEX(data!$A$3:$AI$128, MATCH('Table for manuscript'!$C54, data!$C$3:$C$128,0), MATCH('Table for manuscript'!I$1, data!$A$3:$AI$3,0))</f>
        <v>431.63776800000005</v>
      </c>
      <c r="J54" s="112">
        <f>INDEX(data!$A$3:$AI$128, MATCH('Table for manuscript'!$C54, data!$C$3:$C$128,0), MATCH('Table for manuscript'!J$1, data!$A$3:$AI$3,0))</f>
        <v>91.53</v>
      </c>
      <c r="K54" s="114">
        <f>INDEX(data!$A$3:$AI$128, MATCH('Table for manuscript'!$C54, data!$C$3:$C$128,0), MATCH('Table for manuscript'!K$1, data!$A$3:$AI$3,0))</f>
        <v>172</v>
      </c>
      <c r="L54" s="114">
        <f>INDEX(data!$A$3:$AI$128, MATCH('Table for manuscript'!$C54, data!$C$3:$C$128,0), MATCH('Table for manuscript'!L$1, data!$A$3:$AI$3,0))</f>
        <v>137.6</v>
      </c>
      <c r="M54" s="114">
        <f>INDEX(data!$A$3:$AI$128, MATCH('Table for manuscript'!$C54, data!$C$3:$C$128,0), MATCH('Table for manuscript'!M$1, data!$A$3:$AI$3,0))</f>
        <v>5</v>
      </c>
      <c r="N54" s="114">
        <f>INDEX(data!$A$3:$AI$128, MATCH('Table for manuscript'!$C54, data!$C$3:$C$128,0), MATCH('Table for manuscript'!N$1, data!$A$3:$AI$3,0))</f>
        <v>0</v>
      </c>
      <c r="O54" s="114">
        <f>INDEX(data!$A$3:$AI$128, MATCH('Table for manuscript'!$C54, data!$C$3:$C$128,0), MATCH('Table for manuscript'!O$1, data!$A$3:$AI$3,0))</f>
        <v>0</v>
      </c>
      <c r="P54" s="114">
        <f>INDEX(data!$A$3:$AI$128, MATCH('Table for manuscript'!$C54, data!$C$3:$C$128,0), MATCH('Table for manuscript'!P$1, data!$A$3:$AI$3,0))</f>
        <v>0</v>
      </c>
      <c r="Q54" s="20" t="str">
        <f>INDEX(data!$A$3:$AI$128, MATCH('Table for manuscript'!$C54, data!$C$3:$C$128,0), MATCH('Table for manuscript'!Q$1, data!$A$3:$AI$3,0))</f>
        <v>Elective inguinal hernia repair, using Zambian life expectancy</v>
      </c>
    </row>
    <row r="55" spans="1:17">
      <c r="A55" s="91">
        <v>53</v>
      </c>
      <c r="B55" s="91" t="s">
        <v>763</v>
      </c>
      <c r="C55" s="91" t="s">
        <v>831</v>
      </c>
      <c r="D55" s="110">
        <f>INDEX(data!$A$3:$AI$128, MATCH('Table for manuscript'!$C55, data!$C$3:$C$128,0), MATCH('Table for manuscript'!D$1, data!$A$3:$AI$3,0))</f>
        <v>35.833333333333336</v>
      </c>
      <c r="E55" s="108">
        <f>INDEX(data!$A$3:$AI$128, MATCH('Table for manuscript'!$C55, data!$C$3:$C$128,0), MATCH('Table for manuscript'!E$1, data!$A$3:$AI$3,0))</f>
        <v>265.85610000000003</v>
      </c>
      <c r="F55" s="109">
        <f>INDEX(data!$A$3:$AI$128, MATCH('Table for manuscript'!$C55, data!$C$3:$C$128,0), MATCH('Table for manuscript'!F$1, data!$A$3:$AI$3,0))</f>
        <v>7.4192400000000003</v>
      </c>
      <c r="G55" s="110" t="str">
        <f>INDEX(References!$A$2:$C$58,MATCH(INDEX(data!$A$3:$AI$128, MATCH('Table for manuscript'!$C55, data!$C$3:$C$128,0), MATCH('Table for manuscript'!G$1, data!$A$3:$AI$3,0)), References!$C$2:$C$58,0),2)</f>
        <v>[22]</v>
      </c>
      <c r="H55" s="111">
        <f>INDEX(data!$A$3:$AI$128, MATCH('Table for manuscript'!$C55, data!$C$3:$C$128,0), MATCH('Table for manuscript'!H$1, data!$A$3:$AI$3,0))/100</f>
        <v>0.9</v>
      </c>
      <c r="I55" s="113">
        <f>INDEX(data!$A$3:$AI$128, MATCH('Table for manuscript'!$C55, data!$C$3:$C$128,0), MATCH('Table for manuscript'!I$1, data!$A$3:$AI$3,0))</f>
        <v>727.71300000000008</v>
      </c>
      <c r="J55" s="112">
        <f>INDEX(data!$A$3:$AI$128, MATCH('Table for manuscript'!$C55, data!$C$3:$C$128,0), MATCH('Table for manuscript'!J$1, data!$A$3:$AI$3,0))</f>
        <v>91.53</v>
      </c>
      <c r="K55" s="114">
        <f>INDEX(data!$A$3:$AI$128, MATCH('Table for manuscript'!$C55, data!$C$3:$C$128,0), MATCH('Table for manuscript'!K$1, data!$A$3:$AI$3,0))</f>
        <v>12</v>
      </c>
      <c r="L55" s="114">
        <f>INDEX(data!$A$3:$AI$128, MATCH('Table for manuscript'!$C55, data!$C$3:$C$128,0), MATCH('Table for manuscript'!L$1, data!$A$3:$AI$3,0))</f>
        <v>12.5</v>
      </c>
      <c r="M55" s="114">
        <f>INDEX(data!$A$3:$AI$128, MATCH('Table for manuscript'!$C55, data!$C$3:$C$128,0), MATCH('Table for manuscript'!M$1, data!$A$3:$AI$3,0))</f>
        <v>0</v>
      </c>
      <c r="N55" s="114">
        <f>INDEX(data!$A$3:$AI$128, MATCH('Table for manuscript'!$C55, data!$C$3:$C$128,0), MATCH('Table for manuscript'!N$1, data!$A$3:$AI$3,0))</f>
        <v>0</v>
      </c>
      <c r="O55" s="114">
        <f>INDEX(data!$A$3:$AI$128, MATCH('Table for manuscript'!$C55, data!$C$3:$C$128,0), MATCH('Table for manuscript'!O$1, data!$A$3:$AI$3,0))</f>
        <v>0</v>
      </c>
      <c r="P55" s="114">
        <f>INDEX(data!$A$3:$AI$128, MATCH('Table for manuscript'!$C55, data!$C$3:$C$128,0), MATCH('Table for manuscript'!P$1, data!$A$3:$AI$3,0))</f>
        <v>0</v>
      </c>
      <c r="Q55" s="20" t="str">
        <f>INDEX(data!$A$3:$AI$128, MATCH('Table for manuscript'!$C55, data!$C$3:$C$128,0), MATCH('Table for manuscript'!Q$1, data!$A$3:$AI$3,0))</f>
        <v>Emergency inguinal hernia repair, using Zambian life expectancy</v>
      </c>
    </row>
    <row r="56" spans="1:17">
      <c r="A56" s="91">
        <v>54</v>
      </c>
      <c r="B56" s="91" t="s">
        <v>763</v>
      </c>
      <c r="C56" s="91" t="s">
        <v>780</v>
      </c>
      <c r="D56" s="110">
        <f>INDEX(data!$A$3:$AI$128, MATCH('Table for manuscript'!$C56, data!$C$3:$C$128,0), MATCH('Table for manuscript'!D$1, data!$A$3:$AI$3,0))</f>
        <v>1.1529999999999999E-3</v>
      </c>
      <c r="E56" s="108">
        <f>INDEX(data!$A$3:$AI$128, MATCH('Table for manuscript'!$C56, data!$C$3:$C$128,0), MATCH('Table for manuscript'!E$1, data!$A$3:$AI$3,0))</f>
        <v>0.50208568132663578</v>
      </c>
      <c r="F56" s="109">
        <f>INDEX(data!$A$3:$AI$128, MATCH('Table for manuscript'!$C56, data!$C$3:$C$128,0), MATCH('Table for manuscript'!F$1, data!$A$3:$AI$3,0))</f>
        <v>435.46026134140141</v>
      </c>
      <c r="G56" s="110" t="str">
        <f>INDEX(References!$A$2:$C$58,MATCH(INDEX(data!$A$3:$AI$128, MATCH('Table for manuscript'!$C56, data!$C$3:$C$128,0), MATCH('Table for manuscript'!G$1, data!$A$3:$AI$3,0)), References!$C$2:$C$58,0),2)</f>
        <v>[25]</v>
      </c>
      <c r="H56" s="111">
        <f>INDEX(data!$A$3:$AI$128, MATCH('Table for manuscript'!$C56, data!$C$3:$C$128,0), MATCH('Table for manuscript'!H$1, data!$A$3:$AI$3,0))/100</f>
        <v>0.1</v>
      </c>
      <c r="I56" s="113">
        <f>INDEX(data!$A$3:$AI$128, MATCH('Table for manuscript'!$C56, data!$C$3:$C$128,0), MATCH('Table for manuscript'!I$1, data!$A$3:$AI$3,0))</f>
        <v>3317026.1259999997</v>
      </c>
      <c r="J56" s="112">
        <f>INDEX(data!$A$3:$AI$128, MATCH('Table for manuscript'!$C56, data!$C$3:$C$128,0), MATCH('Table for manuscript'!J$1, data!$A$3:$AI$3,0))</f>
        <v>6.2275013607962109</v>
      </c>
      <c r="K56" s="114">
        <f>INDEX(data!$A$3:$AI$128, MATCH('Table for manuscript'!$C56, data!$C$3:$C$128,0), MATCH('Table for manuscript'!K$1, data!$A$3:$AI$3,0))</f>
        <v>0.3</v>
      </c>
      <c r="L56" s="114">
        <f>INDEX(data!$A$3:$AI$128, MATCH('Table for manuscript'!$C56, data!$C$3:$C$128,0), MATCH('Table for manuscript'!L$1, data!$A$3:$AI$3,0))</f>
        <v>0</v>
      </c>
      <c r="M56" s="114">
        <f>INDEX(data!$A$3:$AI$128, MATCH('Table for manuscript'!$C56, data!$C$3:$C$128,0), MATCH('Table for manuscript'!M$1, data!$A$3:$AI$3,0))</f>
        <v>0</v>
      </c>
      <c r="N56" s="114">
        <f>INDEX(data!$A$3:$AI$128, MATCH('Table for manuscript'!$C56, data!$C$3:$C$128,0), MATCH('Table for manuscript'!N$1, data!$A$3:$AI$3,0))</f>
        <v>0.75</v>
      </c>
      <c r="O56" s="114">
        <f>INDEX(data!$A$3:$AI$128, MATCH('Table for manuscript'!$C56, data!$C$3:$C$128,0), MATCH('Table for manuscript'!O$1, data!$A$3:$AI$3,0))</f>
        <v>0</v>
      </c>
      <c r="P56" s="114">
        <f>INDEX(data!$A$3:$AI$128, MATCH('Table for manuscript'!$C56, data!$C$3:$C$128,0), MATCH('Table for manuscript'!P$1, data!$A$3:$AI$3,0))</f>
        <v>0</v>
      </c>
      <c r="Q56" s="20" t="str">
        <f>INDEX(data!$A$3:$AI$128, MATCH('Table for manuscript'!$C56, data!$C$3:$C$128,0), MATCH('Table for manuscript'!Q$1, data!$A$3:$AI$3,0))</f>
        <v>Annual faecal occult blood test + sigmoidoscopy every 5 years (with surgical removal of polyps) + cancer treatment</v>
      </c>
    </row>
    <row r="57" spans="1:17">
      <c r="A57" s="91">
        <v>55</v>
      </c>
      <c r="B57" s="91" t="s">
        <v>763</v>
      </c>
      <c r="C57" s="91" t="s">
        <v>932</v>
      </c>
      <c r="D57" s="110">
        <f>INDEX(data!$A$3:$AI$128, MATCH('Table for manuscript'!$C57, data!$C$3:$C$128,0), MATCH('Table for manuscript'!D$1, data!$A$3:$AI$3,0))</f>
        <v>5.2649999999999997E-3</v>
      </c>
      <c r="E57" s="108">
        <f>INDEX(data!$A$3:$AI$128, MATCH('Table for manuscript'!$C57, data!$C$3:$C$128,0), MATCH('Table for manuscript'!E$1, data!$A$3:$AI$3,0))</f>
        <v>0.28299374765683105</v>
      </c>
      <c r="F57" s="109">
        <f>INDEX(data!$A$3:$AI$128, MATCH('Table for manuscript'!$C57, data!$C$3:$C$128,0), MATCH('Table for manuscript'!F$1, data!$A$3:$AI$3,0))</f>
        <v>53.749999554953668</v>
      </c>
      <c r="G57" s="110" t="str">
        <f>INDEX(References!$A$2:$C$58,MATCH(INDEX(data!$A$3:$AI$128, MATCH('Table for manuscript'!$C57, data!$C$3:$C$128,0), MATCH('Table for manuscript'!G$1, data!$A$3:$AI$3,0)), References!$C$2:$C$58,0),2)</f>
        <v>[27]</v>
      </c>
      <c r="H57" s="111">
        <f>INDEX(data!$A$3:$AI$128, MATCH('Table for manuscript'!$C57, data!$C$3:$C$128,0), MATCH('Table for manuscript'!H$1, data!$A$3:$AI$3,0))/100</f>
        <v>0.05</v>
      </c>
      <c r="I57" s="113">
        <f>INDEX(data!$A$3:$AI$128, MATCH('Table for manuscript'!$C57, data!$C$3:$C$128,0), MATCH('Table for manuscript'!I$1, data!$A$3:$AI$3,0))</f>
        <v>3212775</v>
      </c>
      <c r="J57" s="112">
        <f>INDEX(data!$A$3:$AI$128, MATCH('Table for manuscript'!$C57, data!$C$3:$C$128,0), MATCH('Table for manuscript'!J$1, data!$A$3:$AI$3,0))</f>
        <v>30.223511530903981</v>
      </c>
      <c r="K57" s="114">
        <f>INDEX(data!$A$3:$AI$128, MATCH('Table for manuscript'!$C57, data!$C$3:$C$128,0), MATCH('Table for manuscript'!K$1, data!$A$3:$AI$3,0))</f>
        <v>3.5</v>
      </c>
      <c r="L57" s="114">
        <f>INDEX(data!$A$3:$AI$128, MATCH('Table for manuscript'!$C57, data!$C$3:$C$128,0), MATCH('Table for manuscript'!L$1, data!$A$3:$AI$3,0))</f>
        <v>1</v>
      </c>
      <c r="M57" s="114">
        <f>INDEX(data!$A$3:$AI$128, MATCH('Table for manuscript'!$C57, data!$C$3:$C$128,0), MATCH('Table for manuscript'!M$1, data!$A$3:$AI$3,0))</f>
        <v>0</v>
      </c>
      <c r="N57" s="114">
        <f>INDEX(data!$A$3:$AI$128, MATCH('Table for manuscript'!$C57, data!$C$3:$C$128,0), MATCH('Table for manuscript'!N$1, data!$A$3:$AI$3,0))</f>
        <v>0</v>
      </c>
      <c r="O57" s="114">
        <f>INDEX(data!$A$3:$AI$128, MATCH('Table for manuscript'!$C57, data!$C$3:$C$128,0), MATCH('Table for manuscript'!O$1, data!$A$3:$AI$3,0))</f>
        <v>0</v>
      </c>
      <c r="P57" s="114">
        <f>INDEX(data!$A$3:$AI$128, MATCH('Table for manuscript'!$C57, data!$C$3:$C$128,0), MATCH('Table for manuscript'!P$1, data!$A$3:$AI$3,0))</f>
        <v>0</v>
      </c>
      <c r="Q57" s="20" t="str">
        <f>INDEX(data!$A$3:$AI$128, MATCH('Table for manuscript'!$C57, data!$C$3:$C$128,0),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10">
        <f>INDEX(data!$A$3:$AI$128, MATCH('Table for manuscript'!$C58, data!$C$3:$C$128,0), MATCH('Table for manuscript'!D$1, data!$A$3:$AI$3,0))</f>
        <v>3.163E-3</v>
      </c>
      <c r="E58" s="108">
        <f>INDEX(data!$A$3:$AI$128, MATCH('Table for manuscript'!$C58, data!$C$3:$C$128,0), MATCH('Table for manuscript'!E$1, data!$A$3:$AI$3,0))</f>
        <v>0.15062570439799072</v>
      </c>
      <c r="F58" s="109">
        <f>INDEX(data!$A$3:$AI$128, MATCH('Table for manuscript'!$C58, data!$C$3:$C$128,0), MATCH('Table for manuscript'!F$1, data!$A$3:$AI$3,0))</f>
        <v>47.621152196645816</v>
      </c>
      <c r="G58" s="110" t="str">
        <f>INDEX(References!$A$2:$C$58,MATCH(INDEX(data!$A$3:$AI$128, MATCH('Table for manuscript'!$C58, data!$C$3:$C$128,0), MATCH('Table for manuscript'!G$1, data!$A$3:$AI$3,0)), References!$C$2:$C$58,0),2)</f>
        <v>[27]</v>
      </c>
      <c r="H58" s="111">
        <f>INDEX(data!$A$3:$AI$128, MATCH('Table for manuscript'!$C58, data!$C$3:$C$128,0), MATCH('Table for manuscript'!H$1, data!$A$3:$AI$3,0))/100</f>
        <v>0.05</v>
      </c>
      <c r="I58" s="113">
        <f>INDEX(data!$A$3:$AI$128, MATCH('Table for manuscript'!$C58, data!$C$3:$C$128,0), MATCH('Table for manuscript'!I$1, data!$A$3:$AI$3,0))</f>
        <v>3212775</v>
      </c>
      <c r="J58" s="112">
        <f>INDEX(data!$A$3:$AI$128, MATCH('Table for manuscript'!$C58, data!$C$3:$C$128,0), MATCH('Table for manuscript'!J$1, data!$A$3:$AI$3,0))</f>
        <v>27.397716833477599</v>
      </c>
      <c r="K58" s="114">
        <f>INDEX(data!$A$3:$AI$128, MATCH('Table for manuscript'!$C58, data!$C$3:$C$128,0), MATCH('Table for manuscript'!K$1, data!$A$3:$AI$3,0))</f>
        <v>3.5</v>
      </c>
      <c r="L58" s="114">
        <f>INDEX(data!$A$3:$AI$128, MATCH('Table for manuscript'!$C58, data!$C$3:$C$128,0), MATCH('Table for manuscript'!L$1, data!$A$3:$AI$3,0))</f>
        <v>1</v>
      </c>
      <c r="M58" s="114">
        <f>INDEX(data!$A$3:$AI$128, MATCH('Table for manuscript'!$C58, data!$C$3:$C$128,0), MATCH('Table for manuscript'!M$1, data!$A$3:$AI$3,0))</f>
        <v>0</v>
      </c>
      <c r="N58" s="114">
        <f>INDEX(data!$A$3:$AI$128, MATCH('Table for manuscript'!$C58, data!$C$3:$C$128,0), MATCH('Table for manuscript'!N$1, data!$A$3:$AI$3,0))</f>
        <v>0</v>
      </c>
      <c r="O58" s="114">
        <f>INDEX(data!$A$3:$AI$128, MATCH('Table for manuscript'!$C58, data!$C$3:$C$128,0), MATCH('Table for manuscript'!O$1, data!$A$3:$AI$3,0))</f>
        <v>0</v>
      </c>
      <c r="P58" s="114">
        <f>INDEX(data!$A$3:$AI$128, MATCH('Table for manuscript'!$C58, data!$C$3:$C$128,0), MATCH('Table for manuscript'!P$1, data!$A$3:$AI$3,0))</f>
        <v>0</v>
      </c>
      <c r="Q58" s="20" t="str">
        <f>INDEX(data!$A$3:$AI$128, MATCH('Table for manuscript'!$C58, data!$C$3:$C$128,0), MATCH('Table for manuscript'!Q$1, data!$A$3:$AI$3,0))</f>
        <v>Preventive multidrug treatment for &gt;35% risk of cardiovascular event</v>
      </c>
    </row>
    <row r="59" spans="1:17">
      <c r="A59" s="91">
        <v>57</v>
      </c>
      <c r="B59" s="91" t="s">
        <v>763</v>
      </c>
      <c r="C59" s="91" t="s">
        <v>917</v>
      </c>
      <c r="D59" s="110">
        <f>INDEX(data!$A$3:$AI$128, MATCH('Table for manuscript'!$C59, data!$C$3:$C$128,0), MATCH('Table for manuscript'!D$1, data!$A$3:$AI$3,0))</f>
        <v>1.529E-3</v>
      </c>
      <c r="E59" s="108">
        <f>INDEX(data!$A$3:$AI$128, MATCH('Table for manuscript'!$C59, data!$C$3:$C$128,0), MATCH('Table for manuscript'!E$1, data!$A$3:$AI$3,0))</f>
        <v>1.446919645277668</v>
      </c>
      <c r="F59" s="109">
        <f>INDEX(data!$A$3:$AI$128, MATCH('Table for manuscript'!$C59, data!$C$3:$C$128,0), MATCH('Table for manuscript'!F$1, data!$A$3:$AI$3,0))</f>
        <v>946.31762281077044</v>
      </c>
      <c r="G59" s="110" t="str">
        <f>INDEX(References!$A$2:$C$58,MATCH(INDEX(data!$A$3:$AI$128, MATCH('Table for manuscript'!$C59, data!$C$3:$C$128,0), MATCH('Table for manuscript'!G$1, data!$A$3:$AI$3,0)), References!$C$2:$C$58,0),2)</f>
        <v>[27]</v>
      </c>
      <c r="H59" s="111">
        <f>INDEX(data!$A$3:$AI$128, MATCH('Table for manuscript'!$C59, data!$C$3:$C$128,0), MATCH('Table for manuscript'!H$1, data!$A$3:$AI$3,0))/100</f>
        <v>0.1</v>
      </c>
      <c r="I59" s="113">
        <f>INDEX(data!$A$3:$AI$128, MATCH('Table for manuscript'!$C59, data!$C$3:$C$128,0), MATCH('Table for manuscript'!I$1, data!$A$3:$AI$3,0))</f>
        <v>784741</v>
      </c>
      <c r="J59" s="112">
        <f>INDEX(data!$A$3:$AI$128, MATCH('Table for manuscript'!$C59, data!$C$3:$C$128,0), MATCH('Table for manuscript'!J$1, data!$A$3:$AI$3,0))</f>
        <v>1.0331625703310972</v>
      </c>
      <c r="K59" s="114">
        <f>INDEX(data!$A$3:$AI$128, MATCH('Table for manuscript'!$C59, data!$C$3:$C$128,0), MATCH('Table for manuscript'!K$1, data!$A$3:$AI$3,0))</f>
        <v>60</v>
      </c>
      <c r="L59" s="114">
        <f>INDEX(data!$A$3:$AI$128, MATCH('Table for manuscript'!$C59, data!$C$3:$C$128,0), MATCH('Table for manuscript'!L$1, data!$A$3:$AI$3,0))</f>
        <v>18</v>
      </c>
      <c r="M59" s="114">
        <f>INDEX(data!$A$3:$AI$128, MATCH('Table for manuscript'!$C59, data!$C$3:$C$128,0), MATCH('Table for manuscript'!M$1, data!$A$3:$AI$3,0))</f>
        <v>2.5</v>
      </c>
      <c r="N59" s="114">
        <f>INDEX(data!$A$3:$AI$128, MATCH('Table for manuscript'!$C59, data!$C$3:$C$128,0), MATCH('Table for manuscript'!N$1, data!$A$3:$AI$3,0))</f>
        <v>0</v>
      </c>
      <c r="O59" s="114">
        <f>INDEX(data!$A$3:$AI$128, MATCH('Table for manuscript'!$C59, data!$C$3:$C$128,0), MATCH('Table for manuscript'!O$1, data!$A$3:$AI$3,0))</f>
        <v>0</v>
      </c>
      <c r="P59" s="114">
        <f>INDEX(data!$A$3:$AI$128, MATCH('Table for manuscript'!$C59, data!$C$3:$C$128,0), MATCH('Table for manuscript'!P$1, data!$A$3:$AI$3,0))</f>
        <v>0</v>
      </c>
      <c r="Q59" s="20" t="str">
        <f>INDEX(data!$A$3:$AI$128, MATCH('Table for manuscript'!$C59, data!$C$3:$C$128,0), MATCH('Table for manuscript'!Q$1, data!$A$3:$AI$3,0))</f>
        <v>Retinopathy screening + photocoagulation + intensive glycaemic control</v>
      </c>
    </row>
    <row r="60" spans="1:17">
      <c r="A60" s="91">
        <v>58</v>
      </c>
      <c r="B60" s="91" t="s">
        <v>763</v>
      </c>
      <c r="C60" s="91" t="s">
        <v>1001</v>
      </c>
      <c r="D60" s="110">
        <f>INDEX(data!$A$3:$AI$128, MATCH('Table for manuscript'!$C60, data!$C$3:$C$128,0), MATCH('Table for manuscript'!D$1, data!$A$3:$AI$3,0))</f>
        <v>4.9077715710039535E-2</v>
      </c>
      <c r="E60" s="108">
        <f>INDEX(data!$A$3:$AI$128, MATCH('Table for manuscript'!$C60, data!$C$3:$C$128,0), MATCH('Table for manuscript'!E$1, data!$A$3:$AI$3,0))</f>
        <v>18.4651212097958</v>
      </c>
      <c r="F60" s="109">
        <f>INDEX(data!$A$3:$AI$128, MATCH('Table for manuscript'!$C60, data!$C$3:$C$128,0), MATCH('Table for manuscript'!F$1, data!$A$3:$AI$3,0))</f>
        <v>376.24247466795811</v>
      </c>
      <c r="G60" s="110" t="str">
        <f>INDEX(References!$A$2:$C$58,MATCH(INDEX(data!$A$3:$AI$128, MATCH('Table for manuscript'!$C60, data!$C$3:$C$128,0), MATCH('Table for manuscript'!G$1, data!$A$3:$AI$3,0)), References!$C$2:$C$58,0),2)</f>
        <v>[21]</v>
      </c>
      <c r="H60" s="111">
        <f>INDEX(data!$A$3:$AI$128, MATCH('Table for manuscript'!$C60, data!$C$3:$C$128,0), MATCH('Table for manuscript'!H$1, data!$A$3:$AI$3,0))/100</f>
        <v>0.3</v>
      </c>
      <c r="I60" s="113">
        <f>INDEX(data!$A$3:$AI$128, MATCH('Table for manuscript'!$C60, data!$C$3:$C$128,0), MATCH('Table for manuscript'!I$1, data!$A$3:$AI$3,0))</f>
        <v>415836</v>
      </c>
      <c r="J60" s="112">
        <f>INDEX(data!$A$3:$AI$128, MATCH('Table for manuscript'!$C60, data!$C$3:$C$128,0), MATCH('Table for manuscript'!J$1, data!$A$3:$AI$3,0))</f>
        <v>3.5938808584251324E-2</v>
      </c>
      <c r="K60" s="114">
        <f>INDEX(data!$A$3:$AI$128, MATCH('Table for manuscript'!$C60, data!$C$3:$C$128,0), MATCH('Table for manuscript'!K$1, data!$A$3:$AI$3,0))</f>
        <v>0</v>
      </c>
      <c r="L60" s="114">
        <f>INDEX(data!$A$3:$AI$128, MATCH('Table for manuscript'!$C60, data!$C$3:$C$128,0), MATCH('Table for manuscript'!L$1, data!$A$3:$AI$3,0))</f>
        <v>60</v>
      </c>
      <c r="M60" s="114">
        <f>INDEX(data!$A$3:$AI$128, MATCH('Table for manuscript'!$C60, data!$C$3:$C$128,0), MATCH('Table for manuscript'!M$1, data!$A$3:$AI$3,0))</f>
        <v>0</v>
      </c>
      <c r="N60" s="114">
        <f>INDEX(data!$A$3:$AI$128, MATCH('Table for manuscript'!$C60, data!$C$3:$C$128,0), MATCH('Table for manuscript'!N$1, data!$A$3:$AI$3,0))</f>
        <v>0</v>
      </c>
      <c r="O60" s="114">
        <f>INDEX(data!$A$3:$AI$128, MATCH('Table for manuscript'!$C60, data!$C$3:$C$128,0), MATCH('Table for manuscript'!O$1, data!$A$3:$AI$3,0))</f>
        <v>0</v>
      </c>
      <c r="P60" s="114">
        <f>INDEX(data!$A$3:$AI$128, MATCH('Table for manuscript'!$C60, data!$C$3:$C$128,0), MATCH('Table for manuscript'!P$1, data!$A$3:$AI$3,0))</f>
        <v>0</v>
      </c>
      <c r="Q60" s="20" t="str">
        <f>INDEX(data!$A$3:$AI$128, MATCH('Table for manuscript'!$C60, data!$C$3:$C$128,0), MATCH('Table for manuscript'!Q$1, data!$A$3:$AI$3,0))</f>
        <v>Brief advice on alcohol use in primary care including education and psychosocial counselling (30% coverage)</v>
      </c>
    </row>
    <row r="61" spans="1:17">
      <c r="A61" s="91">
        <v>59</v>
      </c>
      <c r="B61" s="91" t="s">
        <v>763</v>
      </c>
      <c r="C61" s="91" t="s">
        <v>1311</v>
      </c>
      <c r="D61" s="110">
        <f>INDEX(data!$A$3:$AI$128, MATCH('Table for manuscript'!$C61, data!$C$3:$C$128,0), MATCH('Table for manuscript'!D$1, data!$A$3:$AI$3,0))</f>
        <v>6.0287081339712917E-2</v>
      </c>
      <c r="E61" s="108">
        <f>INDEX(data!$A$3:$AI$128, MATCH('Table for manuscript'!$C61, data!$C$3:$C$128,0), MATCH('Table for manuscript'!E$1, data!$A$3:$AI$3,0))</f>
        <v>4.193794258373206</v>
      </c>
      <c r="F61" s="109">
        <f>INDEX(data!$A$3:$AI$128, MATCH('Table for manuscript'!$C61, data!$C$3:$C$128,0), MATCH('Table for manuscript'!F$1, data!$A$3:$AI$3,0))</f>
        <v>69.563730158730166</v>
      </c>
      <c r="G61" s="110" t="str">
        <f>INDEX(References!$A$2:$C$58,MATCH(INDEX(data!$A$3:$AI$128, MATCH('Table for manuscript'!$C61, data!$C$3:$C$128,0), MATCH('Table for manuscript'!G$1, data!$A$3:$AI$3,0)), References!$C$2:$C$58,0),2)</f>
        <v>[28]</v>
      </c>
      <c r="H61" s="111">
        <f>INDEX(data!$A$3:$AI$128, MATCH('Table for manuscript'!$C61, data!$C$3:$C$128,0), MATCH('Table for manuscript'!H$1, data!$A$3:$AI$3,0))/100</f>
        <v>7.8125E-3</v>
      </c>
      <c r="I61" s="113">
        <f>INDEX(data!$A$3:$AI$128, MATCH('Table for manuscript'!$C61, data!$C$3:$C$128,0), MATCH('Table for manuscript'!I$1, data!$A$3:$AI$3,0))</f>
        <v>1430071.69536</v>
      </c>
      <c r="J61" s="112">
        <f>INDEX(data!$A$3:$AI$128, MATCH('Table for manuscript'!$C61, data!$C$3:$C$128,0), MATCH('Table for manuscript'!J$1, data!$A$3:$AI$3,0))</f>
        <v>2.9900983932049336</v>
      </c>
      <c r="K61" s="114">
        <f>INDEX(data!$A$3:$AI$128, MATCH('Table for manuscript'!$C61, data!$C$3:$C$128,0), MATCH('Table for manuscript'!K$1, data!$A$3:$AI$3,0))</f>
        <v>3.5</v>
      </c>
      <c r="L61" s="114">
        <f>INDEX(data!$A$3:$AI$128, MATCH('Table for manuscript'!$C61, data!$C$3:$C$128,0), MATCH('Table for manuscript'!L$1, data!$A$3:$AI$3,0))</f>
        <v>1</v>
      </c>
      <c r="M61" s="114">
        <f>INDEX(data!$A$3:$AI$128, MATCH('Table for manuscript'!$C61, data!$C$3:$C$128,0), MATCH('Table for manuscript'!M$1, data!$A$3:$AI$3,0))</f>
        <v>0</v>
      </c>
      <c r="N61" s="114">
        <f>INDEX(data!$A$3:$AI$128, MATCH('Table for manuscript'!$C61, data!$C$3:$C$128,0), MATCH('Table for manuscript'!N$1, data!$A$3:$AI$3,0))</f>
        <v>0</v>
      </c>
      <c r="O61" s="114">
        <f>INDEX(data!$A$3:$AI$128, MATCH('Table for manuscript'!$C61, data!$C$3:$C$128,0), MATCH('Table for manuscript'!O$1, data!$A$3:$AI$3,0))</f>
        <v>0</v>
      </c>
      <c r="P61" s="114">
        <f>INDEX(data!$A$3:$AI$128, MATCH('Table for manuscript'!$C61, data!$C$3:$C$128,0), MATCH('Table for manuscript'!P$1, data!$A$3:$AI$3,0))</f>
        <v>0</v>
      </c>
      <c r="Q61" s="20" t="str">
        <f>INDEX(data!$A$3:$AI$128, MATCH('Table for manuscript'!$C61, data!$C$3:$C$128,0), MATCH('Table for manuscript'!Q$1, data!$A$3:$AI$3,0))</f>
        <v>Cervical screening with either HPV testing or visual inspection with acetic acid VIA</v>
      </c>
    </row>
    <row r="62" spans="1:17">
      <c r="A62" s="91">
        <v>60</v>
      </c>
      <c r="B62" s="91" t="s">
        <v>763</v>
      </c>
      <c r="C62" s="91" t="s">
        <v>821</v>
      </c>
      <c r="D62" s="110">
        <f>INDEX(data!$A$3:$AI$128, MATCH('Table for manuscript'!$C62, data!$C$3:$C$128,0), MATCH('Table for manuscript'!D$1, data!$A$3:$AI$3,0))</f>
        <v>1.2068965517241379</v>
      </c>
      <c r="E62" s="108">
        <f>INDEX(data!$A$3:$AI$128, MATCH('Table for manuscript'!$C62, data!$C$3:$C$128,0), MATCH('Table for manuscript'!E$1, data!$A$3:$AI$3,0))</f>
        <v>452.79490344827587</v>
      </c>
      <c r="F62" s="109">
        <f>INDEX(data!$A$3:$AI$128, MATCH('Table for manuscript'!$C62, data!$C$3:$C$128,0), MATCH('Table for manuscript'!F$1, data!$A$3:$AI$3,0))</f>
        <v>375.17292000000003</v>
      </c>
      <c r="G62" s="110" t="str">
        <f>INDEX(References!$A$2:$C$58,MATCH(INDEX(data!$A$3:$AI$128, MATCH('Table for manuscript'!$C62, data!$C$3:$C$128,0), MATCH('Table for manuscript'!G$1, data!$A$3:$AI$3,0)), References!$C$2:$C$58,0),2)</f>
        <v>[22]</v>
      </c>
      <c r="H62" s="111">
        <f>INDEX(data!$A$3:$AI$128, MATCH('Table for manuscript'!$C62, data!$C$3:$C$128,0), MATCH('Table for manuscript'!H$1, data!$A$3:$AI$3,0))/100</f>
        <v>0.9</v>
      </c>
      <c r="I62" s="113">
        <f>INDEX(data!$A$3:$AI$128, MATCH('Table for manuscript'!$C62, data!$C$3:$C$128,0), MATCH('Table for manuscript'!I$1, data!$A$3:$AI$3,0))</f>
        <v>41583.599999999999</v>
      </c>
      <c r="J62" s="112">
        <f>INDEX(data!$A$3:$AI$128, MATCH('Table for manuscript'!$C62, data!$C$3:$C$128,0), MATCH('Table for manuscript'!J$1, data!$A$3:$AI$3,0))</f>
        <v>24.905242881858626</v>
      </c>
      <c r="K62" s="114">
        <f>INDEX(data!$A$3:$AI$128, MATCH('Table for manuscript'!$C62, data!$C$3:$C$128,0), MATCH('Table for manuscript'!K$1, data!$A$3:$AI$3,0))</f>
        <v>12</v>
      </c>
      <c r="L62" s="114">
        <f>INDEX(data!$A$3:$AI$128, MATCH('Table for manuscript'!$C62, data!$C$3:$C$128,0), MATCH('Table for manuscript'!L$1, data!$A$3:$AI$3,0))</f>
        <v>12.5</v>
      </c>
      <c r="M62" s="114">
        <f>INDEX(data!$A$3:$AI$128, MATCH('Table for manuscript'!$C62, data!$C$3:$C$128,0), MATCH('Table for manuscript'!M$1, data!$A$3:$AI$3,0))</f>
        <v>0</v>
      </c>
      <c r="N62" s="114">
        <f>INDEX(data!$A$3:$AI$128, MATCH('Table for manuscript'!$C62, data!$C$3:$C$128,0), MATCH('Table for manuscript'!N$1, data!$A$3:$AI$3,0))</f>
        <v>0</v>
      </c>
      <c r="O62" s="114">
        <f>INDEX(data!$A$3:$AI$128, MATCH('Table for manuscript'!$C62, data!$C$3:$C$128,0), MATCH('Table for manuscript'!O$1, data!$A$3:$AI$3,0))</f>
        <v>0</v>
      </c>
      <c r="P62" s="114">
        <f>INDEX(data!$A$3:$AI$128, MATCH('Table for manuscript'!$C62, data!$C$3:$C$128,0), MATCH('Table for manuscript'!P$1, data!$A$3:$AI$3,0))</f>
        <v>0</v>
      </c>
      <c r="Q62" s="20" t="str">
        <f>INDEX(data!$A$3:$AI$128, MATCH('Table for manuscript'!$C62, data!$C$3:$C$128,0), MATCH('Table for manuscript'!Q$1, data!$A$3:$AI$3,0))</f>
        <v>Fracture/dislocation fixation, using Zambian life expectancy</v>
      </c>
    </row>
    <row r="63" spans="1:17">
      <c r="A63" s="91">
        <v>61</v>
      </c>
      <c r="B63" s="91" t="s">
        <v>763</v>
      </c>
      <c r="C63" s="91" t="s">
        <v>817</v>
      </c>
      <c r="D63" s="110">
        <f>INDEX(data!$A$3:$AI$128, MATCH('Table for manuscript'!$C63, data!$C$3:$C$128,0), MATCH('Table for manuscript'!D$1, data!$A$3:$AI$3,0))</f>
        <v>1.6116504854368932</v>
      </c>
      <c r="E63" s="108">
        <f>INDEX(data!$A$3:$AI$128, MATCH('Table for manuscript'!$C63, data!$C$3:$C$128,0), MATCH('Table for manuscript'!E$1, data!$A$3:$AI$3,0))</f>
        <v>177.25794951456311</v>
      </c>
      <c r="F63" s="109">
        <f>INDEX(data!$A$3:$AI$128, MATCH('Table for manuscript'!$C63, data!$C$3:$C$128,0), MATCH('Table for manuscript'!F$1, data!$A$3:$AI$3,0))</f>
        <v>109.98535421686748</v>
      </c>
      <c r="G63" s="110" t="str">
        <f>INDEX(References!$A$2:$C$58,MATCH(INDEX(data!$A$3:$AI$128, MATCH('Table for manuscript'!$C63, data!$C$3:$C$128,0), MATCH('Table for manuscript'!G$1, data!$A$3:$AI$3,0)), References!$C$2:$C$58,0),2)</f>
        <v>[22]</v>
      </c>
      <c r="H63" s="111">
        <f>INDEX(data!$A$3:$AI$128, MATCH('Table for manuscript'!$C63, data!$C$3:$C$128,0), MATCH('Table for manuscript'!H$1, data!$A$3:$AI$3,0))/100</f>
        <v>0.9</v>
      </c>
      <c r="I63" s="113">
        <f>INDEX(data!$A$3:$AI$128, MATCH('Table for manuscript'!$C63, data!$C$3:$C$128,0), MATCH('Table for manuscript'!I$1, data!$A$3:$AI$3,0))</f>
        <v>374252.4</v>
      </c>
      <c r="J63" s="112">
        <f>INDEX(data!$A$3:$AI$128, MATCH('Table for manuscript'!$C63, data!$C$3:$C$128,0), MATCH('Table for manuscript'!J$1, data!$A$3:$AI$3,0))</f>
        <v>5.2</v>
      </c>
      <c r="K63" s="114">
        <f>INDEX(data!$A$3:$AI$128, MATCH('Table for manuscript'!$C63, data!$C$3:$C$128,0), MATCH('Table for manuscript'!K$1, data!$A$3:$AI$3,0))</f>
        <v>12</v>
      </c>
      <c r="L63" s="114">
        <f>INDEX(data!$A$3:$AI$128, MATCH('Table for manuscript'!$C63, data!$C$3:$C$128,0), MATCH('Table for manuscript'!L$1, data!$A$3:$AI$3,0))</f>
        <v>12.5</v>
      </c>
      <c r="M63" s="114">
        <f>INDEX(data!$A$3:$AI$128, MATCH('Table for manuscript'!$C63, data!$C$3:$C$128,0), MATCH('Table for manuscript'!M$1, data!$A$3:$AI$3,0))</f>
        <v>0</v>
      </c>
      <c r="N63" s="114">
        <f>INDEX(data!$A$3:$AI$128, MATCH('Table for manuscript'!$C63, data!$C$3:$C$128,0), MATCH('Table for manuscript'!N$1, data!$A$3:$AI$3,0))</f>
        <v>0</v>
      </c>
      <c r="O63" s="114">
        <f>INDEX(data!$A$3:$AI$128, MATCH('Table for manuscript'!$C63, data!$C$3:$C$128,0), MATCH('Table for manuscript'!O$1, data!$A$3:$AI$3,0))</f>
        <v>0</v>
      </c>
      <c r="P63" s="114">
        <f>INDEX(data!$A$3:$AI$128, MATCH('Table for manuscript'!$C63, data!$C$3:$C$128,0), MATCH('Table for manuscript'!P$1, data!$A$3:$AI$3,0))</f>
        <v>0</v>
      </c>
      <c r="Q63" s="20" t="str">
        <f>INDEX(data!$A$3:$AI$128, MATCH('Table for manuscript'!$C63, data!$C$3:$C$128,0), MATCH('Table for manuscript'!Q$1, data!$A$3:$AI$3,0))</f>
        <v>Fracture/dislocation reduction, using Zambian life expectancy</v>
      </c>
    </row>
    <row r="64" spans="1:17">
      <c r="A64" s="91">
        <v>62</v>
      </c>
      <c r="B64" s="91" t="s">
        <v>1007</v>
      </c>
      <c r="C64" s="91" t="s">
        <v>1029</v>
      </c>
      <c r="D64" s="110">
        <f>INDEX(data!$A$3:$AI$128, MATCH('Table for manuscript'!$C64, data!$C$3:$C$128,0), MATCH('Table for manuscript'!D$1, data!$A$3:$AI$3,0))</f>
        <v>0.121465</v>
      </c>
      <c r="E64" s="108">
        <f>INDEX(data!$A$3:$AI$128, MATCH('Table for manuscript'!$C64, data!$C$3:$C$128,0), MATCH('Table for manuscript'!E$1, data!$A$3:$AI$3,0))</f>
        <v>14.840118</v>
      </c>
      <c r="F64" s="109">
        <f>INDEX(data!$A$3:$AI$128, MATCH('Table for manuscript'!$C64, data!$C$3:$C$128,0), MATCH('Table for manuscript'!F$1, data!$A$3:$AI$3,0))</f>
        <v>122.17608364549459</v>
      </c>
      <c r="G64" s="110" t="str">
        <f>INDEX(References!$A$2:$C$58,MATCH(INDEX(data!$A$3:$AI$128, MATCH('Table for manuscript'!$C64, data!$C$3:$C$128,0), MATCH('Table for manuscript'!G$1, data!$A$3:$AI$3,0)), References!$C$2:$C$58,0),2)</f>
        <v>[29]</v>
      </c>
      <c r="H64" s="111">
        <f>INDEX(data!$A$3:$AI$128, MATCH('Table for manuscript'!$C64, data!$C$3:$C$128,0), MATCH('Table for manuscript'!H$1, data!$A$3:$AI$3,0))/100</f>
        <v>0.8</v>
      </c>
      <c r="I64" s="113">
        <f>INDEX(data!$A$3:$AI$128, MATCH('Table for manuscript'!$C64, data!$C$3:$C$128,0), MATCH('Table for manuscript'!I$1, data!$A$3:$AI$3,0))</f>
        <v>6384460.4506000001</v>
      </c>
      <c r="J64" s="112">
        <f>INDEX(data!$A$3:$AI$128, MATCH('Table for manuscript'!$C64, data!$C$3:$C$128,0), MATCH('Table for manuscript'!J$1, data!$A$3:$AI$3,0))</f>
        <v>0.35901644665656784</v>
      </c>
      <c r="K64" s="114">
        <f>INDEX(data!$A$3:$AI$128, MATCH('Table for manuscript'!$C64, data!$C$3:$C$128,0), MATCH('Table for manuscript'!K$1, data!$A$3:$AI$3,0))</f>
        <v>0</v>
      </c>
      <c r="L64" s="114">
        <f>INDEX(data!$A$3:$AI$128, MATCH('Table for manuscript'!$C64, data!$C$3:$C$128,0), MATCH('Table for manuscript'!L$1, data!$A$3:$AI$3,0))</f>
        <v>0</v>
      </c>
      <c r="M64" s="114">
        <f>INDEX(data!$A$3:$AI$128, MATCH('Table for manuscript'!$C64, data!$C$3:$C$128,0), MATCH('Table for manuscript'!M$1, data!$A$3:$AI$3,0))</f>
        <v>0</v>
      </c>
      <c r="N64" s="114">
        <f>INDEX(data!$A$3:$AI$128, MATCH('Table for manuscript'!$C64, data!$C$3:$C$128,0), MATCH('Table for manuscript'!N$1, data!$A$3:$AI$3,0))</f>
        <v>0</v>
      </c>
      <c r="O64" s="114">
        <f>INDEX(data!$A$3:$AI$128, MATCH('Table for manuscript'!$C64, data!$C$3:$C$128,0), MATCH('Table for manuscript'!O$1, data!$A$3:$AI$3,0))</f>
        <v>0</v>
      </c>
      <c r="P64" s="114">
        <f>INDEX(data!$A$3:$AI$128, MATCH('Table for manuscript'!$C64, data!$C$3:$C$128,0), MATCH('Table for manuscript'!P$1, data!$A$3:$AI$3,0))</f>
        <v>0</v>
      </c>
      <c r="Q64" s="20" t="str">
        <f>INDEX(data!$A$3:$AI$128, MATCH('Table for manuscript'!$C64, data!$C$3:$C$128,0), MATCH('Table for manuscript'!Q$1, data!$A$3:$AI$3,0))</f>
        <v>Annual mass drug administration for protection against schistosomiasis and/or soil-transmitted helminthiasis (praziquantel and albendazole)</v>
      </c>
    </row>
    <row r="65" spans="1:17">
      <c r="A65" s="91">
        <v>63</v>
      </c>
      <c r="B65" s="91" t="s">
        <v>1007</v>
      </c>
      <c r="C65" s="91" t="s">
        <v>1038</v>
      </c>
      <c r="D65" s="110">
        <f>INDEX(data!$A$3:$AI$128, MATCH('Table for manuscript'!$C65, data!$C$3:$C$128,0), MATCH('Table for manuscript'!D$1, data!$A$3:$AI$3,0))</f>
        <v>2.0227686759008361E-2</v>
      </c>
      <c r="E65" s="108">
        <f>INDEX(data!$A$3:$AI$128, MATCH('Table for manuscript'!$C65, data!$C$3:$C$128,0), MATCH('Table for manuscript'!E$1, data!$A$3:$AI$3,0))</f>
        <v>1.2864673126141892</v>
      </c>
      <c r="F65" s="109">
        <f>INDEX(data!$A$3:$AI$128, MATCH('Table for manuscript'!$C65, data!$C$3:$C$128,0), MATCH('Table for manuscript'!F$1, data!$A$3:$AI$3,0))</f>
        <v>63.599329371721829</v>
      </c>
      <c r="G65" s="110" t="str">
        <f>INDEX(References!$A$2:$C$58,MATCH(INDEX(data!$A$3:$AI$128, MATCH('Table for manuscript'!$C65, data!$C$3:$C$128,0), MATCH('Table for manuscript'!G$1, data!$A$3:$AI$3,0)), References!$C$2:$C$58,0),2)</f>
        <v>[30]</v>
      </c>
      <c r="H65" s="111">
        <f>INDEX(data!$A$3:$AI$128, MATCH('Table for manuscript'!$C65, data!$C$3:$C$128,0), MATCH('Table for manuscript'!H$1, data!$A$3:$AI$3,0))/100</f>
        <v>0.8</v>
      </c>
      <c r="I65" s="113">
        <f>INDEX(data!$A$3:$AI$128, MATCH('Table for manuscript'!$C65, data!$C$3:$C$128,0), MATCH('Table for manuscript'!I$1, data!$A$3:$AI$3,0))</f>
        <v>12879700</v>
      </c>
      <c r="J65" s="112">
        <f>INDEX(data!$A$3:$AI$128, MATCH('Table for manuscript'!$C65, data!$C$3:$C$128,0), MATCH('Table for manuscript'!J$1, data!$A$3:$AI$3,0))</f>
        <v>0.53067410395620518</v>
      </c>
      <c r="K65" s="114">
        <f>INDEX(data!$A$3:$AI$128, MATCH('Table for manuscript'!$C65, data!$C$3:$C$128,0), MATCH('Table for manuscript'!K$1, data!$A$3:$AI$3,0))</f>
        <v>0</v>
      </c>
      <c r="L65" s="114">
        <f>INDEX(data!$A$3:$AI$128, MATCH('Table for manuscript'!$C65, data!$C$3:$C$128,0), MATCH('Table for manuscript'!L$1, data!$A$3:$AI$3,0))</f>
        <v>0</v>
      </c>
      <c r="M65" s="114">
        <f>INDEX(data!$A$3:$AI$128, MATCH('Table for manuscript'!$C65, data!$C$3:$C$128,0), MATCH('Table for manuscript'!M$1, data!$A$3:$AI$3,0))</f>
        <v>0</v>
      </c>
      <c r="N65" s="114">
        <f>INDEX(data!$A$3:$AI$128, MATCH('Table for manuscript'!$C65, data!$C$3:$C$128,0), MATCH('Table for manuscript'!N$1, data!$A$3:$AI$3,0))</f>
        <v>0</v>
      </c>
      <c r="O65" s="114">
        <f>INDEX(data!$A$3:$AI$128, MATCH('Table for manuscript'!$C65, data!$C$3:$C$128,0), MATCH('Table for manuscript'!O$1, data!$A$3:$AI$3,0))</f>
        <v>0</v>
      </c>
      <c r="P65" s="114">
        <f>INDEX(data!$A$3:$AI$128, MATCH('Table for manuscript'!$C65, data!$C$3:$C$128,0), MATCH('Table for manuscript'!P$1, data!$A$3:$AI$3,0))</f>
        <v>0</v>
      </c>
      <c r="Q65" s="20" t="str">
        <f>INDEX(data!$A$3:$AI$128, MATCH('Table for manuscript'!$C65, data!$C$3:$C$128,0), MATCH('Table for manuscript'!Q$1, data!$A$3:$AI$3,0))</f>
        <v>Mass treatment tetracycline ointment + trichiasis surgery for trachoma, 80% coverage</v>
      </c>
    </row>
    <row r="66" spans="1:17">
      <c r="A66" s="91">
        <v>64</v>
      </c>
      <c r="B66" s="91" t="s">
        <v>1007</v>
      </c>
      <c r="C66" s="91" t="s">
        <v>1044</v>
      </c>
      <c r="D66" s="110">
        <f>INDEX(data!$A$3:$AI$128, MATCH('Table for manuscript'!$C66, data!$C$3:$C$128,0), MATCH('Table for manuscript'!D$1, data!$A$3:$AI$3,0))</f>
        <v>0.10881417180939072</v>
      </c>
      <c r="E66" s="108">
        <f>INDEX(data!$A$3:$AI$128, MATCH('Table for manuscript'!$C66, data!$C$3:$C$128,0), MATCH('Table for manuscript'!E$1, data!$A$3:$AI$3,0))</f>
        <v>3.5701298816272535</v>
      </c>
      <c r="F66" s="109">
        <f>INDEX(data!$A$3:$AI$128, MATCH('Table for manuscript'!$C66, data!$C$3:$C$128,0), MATCH('Table for manuscript'!F$1, data!$A$3:$AI$3,0))</f>
        <v>32.809420154215147</v>
      </c>
      <c r="G66" s="110" t="str">
        <f>INDEX(References!$A$2:$C$58,MATCH(INDEX(data!$A$3:$AI$128, MATCH('Table for manuscript'!$C66, data!$C$3:$C$128,0), MATCH('Table for manuscript'!G$1, data!$A$3:$AI$3,0)), References!$C$2:$C$58,0),2)</f>
        <v>[30]</v>
      </c>
      <c r="H66" s="111">
        <f>INDEX(data!$A$3:$AI$128, MATCH('Table for manuscript'!$C66, data!$C$3:$C$128,0), MATCH('Table for manuscript'!H$1, data!$A$3:$AI$3,0))/100</f>
        <v>0.05</v>
      </c>
      <c r="I66" s="113">
        <f>INDEX(data!$A$3:$AI$128, MATCH('Table for manuscript'!$C66, data!$C$3:$C$128,0), MATCH('Table for manuscript'!I$1, data!$A$3:$AI$3,0))</f>
        <v>2377146.3777999999</v>
      </c>
      <c r="J66" s="112">
        <f>INDEX(data!$A$3:$AI$128, MATCH('Table for manuscript'!$C66, data!$C$3:$C$128,0), MATCH('Table for manuscript'!J$1, data!$A$3:$AI$3,0))</f>
        <v>9.7455612800259672</v>
      </c>
      <c r="K66" s="114">
        <f>INDEX(data!$A$3:$AI$128, MATCH('Table for manuscript'!$C66, data!$C$3:$C$128,0), MATCH('Table for manuscript'!K$1, data!$A$3:$AI$3,0))</f>
        <v>60</v>
      </c>
      <c r="L66" s="114">
        <f>INDEX(data!$A$3:$AI$128, MATCH('Table for manuscript'!$C66, data!$C$3:$C$128,0), MATCH('Table for manuscript'!L$1, data!$A$3:$AI$3,0))</f>
        <v>18</v>
      </c>
      <c r="M66" s="114">
        <f>INDEX(data!$A$3:$AI$128, MATCH('Table for manuscript'!$C66, data!$C$3:$C$128,0), MATCH('Table for manuscript'!M$1, data!$A$3:$AI$3,0))</f>
        <v>2.5</v>
      </c>
      <c r="N66" s="114">
        <f>INDEX(data!$A$3:$AI$128, MATCH('Table for manuscript'!$C66, data!$C$3:$C$128,0), MATCH('Table for manuscript'!N$1, data!$A$3:$AI$3,0))</f>
        <v>0</v>
      </c>
      <c r="O66" s="114">
        <f>INDEX(data!$A$3:$AI$128, MATCH('Table for manuscript'!$C66, data!$C$3:$C$128,0), MATCH('Table for manuscript'!O$1, data!$A$3:$AI$3,0))</f>
        <v>0</v>
      </c>
      <c r="P66" s="114">
        <f>INDEX(data!$A$3:$AI$128, MATCH('Table for manuscript'!$C66, data!$C$3:$C$128,0), MATCH('Table for manuscript'!P$1, data!$A$3:$AI$3,0))</f>
        <v>0</v>
      </c>
      <c r="Q66" s="20" t="str">
        <f>INDEX(data!$A$3:$AI$128, MATCH('Table for manuscript'!$C66, data!$C$3:$C$128,0), MATCH('Table for manuscript'!Q$1, data!$A$3:$AI$3,0))</f>
        <v>Trachoma for trichiasis surgery, 80% geographic coverage</v>
      </c>
    </row>
    <row r="67" spans="1:17">
      <c r="A67" s="91">
        <v>65</v>
      </c>
      <c r="B67" s="91" t="s">
        <v>685</v>
      </c>
      <c r="C67" s="91" t="s">
        <v>693</v>
      </c>
      <c r="D67" s="110">
        <f>INDEX(data!$A$3:$AI$128, MATCH('Table for manuscript'!$C67, data!$C$3:$C$128,0), MATCH('Table for manuscript'!D$1, data!$A$3:$AI$3,0))</f>
        <v>0.4</v>
      </c>
      <c r="E67" s="108">
        <f>INDEX(data!$A$3:$AI$128, MATCH('Table for manuscript'!$C67, data!$C$3:$C$128,0), MATCH('Table for manuscript'!E$1, data!$A$3:$AI$3,0))</f>
        <v>581.19600000000003</v>
      </c>
      <c r="F67" s="109">
        <f>INDEX(data!$A$3:$AI$128, MATCH('Table for manuscript'!$C67, data!$C$3:$C$128,0), MATCH('Table for manuscript'!F$1, data!$A$3:$AI$3,0))</f>
        <v>1452.99</v>
      </c>
      <c r="G67" s="110" t="str">
        <f>INDEX(References!$A$2:$C$58,MATCH(INDEX(data!$A$3:$AI$128, MATCH('Table for manuscript'!$C67, data!$C$3:$C$128,0), MATCH('Table for manuscript'!G$1, data!$A$3:$AI$3,0)), References!$C$2:$C$58,0),2)</f>
        <v>[31]</v>
      </c>
      <c r="H67" s="111">
        <f>INDEX(data!$A$3:$AI$128, MATCH('Table for manuscript'!$C67, data!$C$3:$C$128,0), MATCH('Table for manuscript'!H$1, data!$A$3:$AI$3,0))/100</f>
        <v>0.2</v>
      </c>
      <c r="I67" s="113">
        <f>INDEX(data!$A$3:$AI$128, MATCH('Table for manuscript'!$C67, data!$C$3:$C$128,0), MATCH('Table for manuscript'!I$1, data!$A$3:$AI$3,0))</f>
        <v>2573730.4292499996</v>
      </c>
      <c r="J67" s="112">
        <f>INDEX(data!$A$3:$AI$128, MATCH('Table for manuscript'!$C67, data!$C$3:$C$128,0), MATCH('Table for manuscript'!J$1, data!$A$3:$AI$3,0))</f>
        <v>10.770493399697035</v>
      </c>
      <c r="K67" s="114">
        <f>INDEX(data!$A$3:$AI$128, MATCH('Table for manuscript'!$C67, data!$C$3:$C$128,0), MATCH('Table for manuscript'!K$1, data!$A$3:$AI$3,0))</f>
        <v>3.5</v>
      </c>
      <c r="L67" s="114">
        <f>INDEX(data!$A$3:$AI$128, MATCH('Table for manuscript'!$C67, data!$C$3:$C$128,0), MATCH('Table for manuscript'!L$1, data!$A$3:$AI$3,0))</f>
        <v>1</v>
      </c>
      <c r="M67" s="114">
        <f>INDEX(data!$A$3:$AI$128, MATCH('Table for manuscript'!$C67, data!$C$3:$C$128,0), MATCH('Table for manuscript'!M$1, data!$A$3:$AI$3,0))</f>
        <v>0</v>
      </c>
      <c r="N67" s="114">
        <f>INDEX(data!$A$3:$AI$128, MATCH('Table for manuscript'!$C67, data!$C$3:$C$128,0), MATCH('Table for manuscript'!N$1, data!$A$3:$AI$3,0))</f>
        <v>0</v>
      </c>
      <c r="O67" s="114">
        <f>INDEX(data!$A$3:$AI$128, MATCH('Table for manuscript'!$C67, data!$C$3:$C$128,0), MATCH('Table for manuscript'!O$1, data!$A$3:$AI$3,0))</f>
        <v>0</v>
      </c>
      <c r="P67" s="114">
        <f>INDEX(data!$A$3:$AI$128, MATCH('Table for manuscript'!$C67, data!$C$3:$C$128,0), MATCH('Table for manuscript'!P$1, data!$A$3:$AI$3,0))</f>
        <v>0</v>
      </c>
      <c r="Q67" s="20" t="str">
        <f>INDEX(data!$A$3:$AI$128, MATCH('Table for manuscript'!$C67, data!$C$3:$C$128,0), MATCH('Table for manuscript'!Q$1, data!$A$3:$AI$3,0))</f>
        <v>Calcium antagonist (Cab)</v>
      </c>
    </row>
    <row r="68" spans="1:17">
      <c r="A68" s="91">
        <v>66</v>
      </c>
      <c r="B68" s="91" t="s">
        <v>685</v>
      </c>
      <c r="C68" s="91" t="s">
        <v>1301</v>
      </c>
      <c r="D68" s="110">
        <f>INDEX(data!$A$3:$AI$128, MATCH('Table for manuscript'!$C68, data!$C$3:$C$128,0), MATCH('Table for manuscript'!D$1, data!$A$3:$AI$3,0))</f>
        <v>2.8E-3</v>
      </c>
      <c r="E68" s="108">
        <f>INDEX(data!$A$3:$AI$128, MATCH('Table for manuscript'!$C68, data!$C$3:$C$128,0), MATCH('Table for manuscript'!E$1, data!$A$3:$AI$3,0))</f>
        <v>10.6821</v>
      </c>
      <c r="F68" s="109">
        <f>INDEX(data!$A$3:$AI$128, MATCH('Table for manuscript'!$C68, data!$C$3:$C$128,0), MATCH('Table for manuscript'!F$1, data!$A$3:$AI$3,0))</f>
        <v>3815.0357142857142</v>
      </c>
      <c r="G68" s="110" t="str">
        <f>INDEX(References!$A$2:$C$58,MATCH(INDEX(data!$A$3:$AI$128, MATCH('Table for manuscript'!$C68, data!$C$3:$C$128,0), MATCH('Table for manuscript'!G$1, data!$A$3:$AI$3,0)), References!$C$2:$C$58,0),2)</f>
        <v>[32]</v>
      </c>
      <c r="H68" s="111">
        <f>INDEX(data!$A$3:$AI$128, MATCH('Table for manuscript'!$C68, data!$C$3:$C$128,0), MATCH('Table for manuscript'!H$1, data!$A$3:$AI$3,0))/100</f>
        <v>0.95</v>
      </c>
      <c r="I68" s="113">
        <f>INDEX(data!$A$3:$AI$128, MATCH('Table for manuscript'!$C68, data!$C$3:$C$128,0), MATCH('Table for manuscript'!I$1, data!$A$3:$AI$3,0))</f>
        <v>7129300</v>
      </c>
      <c r="J68" s="112">
        <f>INDEX(data!$A$3:$AI$128, MATCH('Table for manuscript'!$C68, data!$C$3:$C$128,0), MATCH('Table for manuscript'!J$1, data!$A$3:$AI$3,0))</f>
        <v>9.9</v>
      </c>
      <c r="K68" s="114">
        <f>INDEX(data!$A$3:$AI$128, MATCH('Table for manuscript'!$C68, data!$C$3:$C$128,0), MATCH('Table for manuscript'!K$1, data!$A$3:$AI$3,0))</f>
        <v>5</v>
      </c>
      <c r="L68" s="114">
        <f>INDEX(data!$A$3:$AI$128, MATCH('Table for manuscript'!$C68, data!$C$3:$C$128,0), MATCH('Table for manuscript'!L$1, data!$A$3:$AI$3,0))</f>
        <v>3.5</v>
      </c>
      <c r="M68" s="114">
        <f>INDEX(data!$A$3:$AI$128, MATCH('Table for manuscript'!$C68, data!$C$3:$C$128,0), MATCH('Table for manuscript'!M$1, data!$A$3:$AI$3,0))</f>
        <v>0</v>
      </c>
      <c r="N68" s="114">
        <f>INDEX(data!$A$3:$AI$128, MATCH('Table for manuscript'!$C68, data!$C$3:$C$128,0), MATCH('Table for manuscript'!N$1, data!$A$3:$AI$3,0))</f>
        <v>0</v>
      </c>
      <c r="O68" s="114">
        <f>INDEX(data!$A$3:$AI$128, MATCH('Table for manuscript'!$C68, data!$C$3:$C$128,0), MATCH('Table for manuscript'!O$1, data!$A$3:$AI$3,0))</f>
        <v>0</v>
      </c>
      <c r="P68" s="114">
        <f>INDEX(data!$A$3:$AI$128, MATCH('Table for manuscript'!$C68, data!$C$3:$C$128,0), MATCH('Table for manuscript'!P$1, data!$A$3:$AI$3,0))</f>
        <v>0</v>
      </c>
      <c r="Q68" s="20" t="str">
        <f>INDEX(data!$A$3:$AI$128, MATCH('Table for manuscript'!$C68, data!$C$3:$C$128,0), MATCH('Table for manuscript'!Q$1, data!$A$3:$AI$3,0))</f>
        <v>Provision of a 6-month course of iron-containing daily MNPs to children aged 6 months</v>
      </c>
    </row>
    <row r="69" spans="1:17">
      <c r="A69" s="91">
        <v>67</v>
      </c>
      <c r="B69" s="91" t="s">
        <v>685</v>
      </c>
      <c r="C69" s="91" t="s">
        <v>719</v>
      </c>
      <c r="D69" s="110">
        <f>INDEX(data!$A$3:$AI$128, MATCH('Table for manuscript'!$C69, data!$C$3:$C$128,0), MATCH('Table for manuscript'!D$1, data!$A$3:$AI$3,0))</f>
        <v>3.9</v>
      </c>
      <c r="E69" s="108">
        <f>INDEX(data!$A$3:$AI$128, MATCH('Table for manuscript'!$C69, data!$C$3:$C$128,0), MATCH('Table for manuscript'!E$1, data!$A$3:$AI$3,0))</f>
        <v>208.77155999999999</v>
      </c>
      <c r="F69" s="109">
        <f>INDEX(data!$A$3:$AI$128, MATCH('Table for manuscript'!$C69, data!$C$3:$C$128,0), MATCH('Table for manuscript'!F$1, data!$A$3:$AI$3,0))</f>
        <v>53.53116923076923</v>
      </c>
      <c r="G69" s="110" t="str">
        <f>INDEX(References!$A$2:$C$58,MATCH(INDEX(data!$A$3:$AI$128, MATCH('Table for manuscript'!$C69, data!$C$3:$C$128,0), MATCH('Table for manuscript'!G$1, data!$A$3:$AI$3,0)), References!$C$2:$C$58,0),2)</f>
        <v>[33]</v>
      </c>
      <c r="H69" s="111">
        <f>INDEX(data!$A$3:$AI$128, MATCH('Table for manuscript'!$C69, data!$C$3:$C$128,0), MATCH('Table for manuscript'!H$1, data!$A$3:$AI$3,0))/100</f>
        <v>0.35</v>
      </c>
      <c r="I69" s="113">
        <f>INDEX(data!$A$3:$AI$128, MATCH('Table for manuscript'!$C69, data!$C$3:$C$128,0), MATCH('Table for manuscript'!I$1, data!$A$3:$AI$3,0))</f>
        <v>1519661.1374857144</v>
      </c>
      <c r="J69" s="112">
        <f>INDEX(data!$A$3:$AI$128, MATCH('Table for manuscript'!$C69, data!$C$3:$C$128,0), MATCH('Table for manuscript'!J$1, data!$A$3:$AI$3,0))</f>
        <v>43.969043402402072</v>
      </c>
      <c r="K69" s="114">
        <f>INDEX(data!$A$3:$AI$128, MATCH('Table for manuscript'!$C69, data!$C$3:$C$128,0), MATCH('Table for manuscript'!K$1, data!$A$3:$AI$3,0))</f>
        <v>0</v>
      </c>
      <c r="L69" s="114">
        <f>INDEX(data!$A$3:$AI$128, MATCH('Table for manuscript'!$C69, data!$C$3:$C$128,0), MATCH('Table for manuscript'!L$1, data!$A$3:$AI$3,0))</f>
        <v>0</v>
      </c>
      <c r="M69" s="114">
        <f>INDEX(data!$A$3:$AI$128, MATCH('Table for manuscript'!$C69, data!$C$3:$C$128,0), MATCH('Table for manuscript'!M$1, data!$A$3:$AI$3,0))</f>
        <v>1</v>
      </c>
      <c r="N69" s="114">
        <f>INDEX(data!$A$3:$AI$128, MATCH('Table for manuscript'!$C69, data!$C$3:$C$128,0), MATCH('Table for manuscript'!N$1, data!$A$3:$AI$3,0))</f>
        <v>0</v>
      </c>
      <c r="O69" s="114">
        <f>INDEX(data!$A$3:$AI$128, MATCH('Table for manuscript'!$C69, data!$C$3:$C$128,0), MATCH('Table for manuscript'!O$1, data!$A$3:$AI$3,0))</f>
        <v>0</v>
      </c>
      <c r="P69" s="114">
        <f>INDEX(data!$A$3:$AI$128, MATCH('Table for manuscript'!$C69, data!$C$3:$C$128,0), MATCH('Table for manuscript'!P$1, data!$A$3:$AI$3,0))</f>
        <v>30</v>
      </c>
      <c r="Q69" s="20" t="str">
        <f>INDEX(data!$A$3:$AI$128, MATCH('Table for manuscript'!$C69, data!$C$3:$C$128,0), MATCH('Table for manuscript'!Q$1, data!$A$3:$AI$3,0))</f>
        <v>Community-based management of acute malnutrition</v>
      </c>
    </row>
    <row r="70" spans="1:17">
      <c r="A70" s="91">
        <v>68</v>
      </c>
      <c r="B70" s="91" t="s">
        <v>685</v>
      </c>
      <c r="C70" s="91" t="s">
        <v>712</v>
      </c>
      <c r="D70" s="110" t="e">
        <f>INDEX(data!$A$3:$AI$128, MATCH('Table for manuscript'!$C70, data!$C$3:$C$128,0), MATCH('Table for manuscript'!D$1, data!$A$3:$AI$3,0))</f>
        <v>#N/A</v>
      </c>
      <c r="E70" s="108" t="e">
        <f>INDEX(data!$A$3:$AI$128, MATCH('Table for manuscript'!$C70, data!$C$3:$C$128,0), MATCH('Table for manuscript'!E$1, data!$A$3:$AI$3,0))</f>
        <v>#N/A</v>
      </c>
      <c r="F70" s="109" t="e">
        <f>INDEX(data!$A$3:$AI$128, MATCH('Table for manuscript'!$C70, data!$C$3:$C$128,0), MATCH('Table for manuscript'!F$1, data!$A$3:$AI$3,0))</f>
        <v>#N/A</v>
      </c>
      <c r="G70" s="110" t="e">
        <f>INDEX(References!$A$2:$C$58,MATCH(INDEX(data!$A$3:$AI$128, MATCH('Table for manuscript'!$C70, data!$C$3:$C$128,0), MATCH('Table for manuscript'!G$1, data!$A$3:$AI$3,0)), References!$C$2:$C$58,0),2)</f>
        <v>#N/A</v>
      </c>
      <c r="H70" s="111" t="e">
        <f>INDEX(data!$A$3:$AI$128, MATCH('Table for manuscript'!$C70, data!$C$3:$C$128,0), MATCH('Table for manuscript'!H$1, data!$A$3:$AI$3,0))/100</f>
        <v>#N/A</v>
      </c>
      <c r="I70" s="113" t="e">
        <f>INDEX(data!$A$3:$AI$128, MATCH('Table for manuscript'!$C70, data!$C$3:$C$128,0), MATCH('Table for manuscript'!I$1, data!$A$3:$AI$3,0))</f>
        <v>#N/A</v>
      </c>
      <c r="J70" s="112" t="e">
        <f>INDEX(data!$A$3:$AI$128, MATCH('Table for manuscript'!$C70, data!$C$3:$C$128,0), MATCH('Table for manuscript'!J$1, data!$A$3:$AI$3,0))</f>
        <v>#N/A</v>
      </c>
      <c r="K70" s="114" t="e">
        <f>INDEX(data!$A$3:$AI$128, MATCH('Table for manuscript'!$C70, data!$C$3:$C$128,0), MATCH('Table for manuscript'!K$1, data!$A$3:$AI$3,0))</f>
        <v>#N/A</v>
      </c>
      <c r="L70" s="114" t="e">
        <f>INDEX(data!$A$3:$AI$128, MATCH('Table for manuscript'!$C70, data!$C$3:$C$128,0), MATCH('Table for manuscript'!L$1, data!$A$3:$AI$3,0))</f>
        <v>#N/A</v>
      </c>
      <c r="M70" s="114" t="e">
        <f>INDEX(data!$A$3:$AI$128, MATCH('Table for manuscript'!$C70, data!$C$3:$C$128,0), MATCH('Table for manuscript'!M$1, data!$A$3:$AI$3,0))</f>
        <v>#N/A</v>
      </c>
      <c r="N70" s="114" t="e">
        <f>INDEX(data!$A$3:$AI$128, MATCH('Table for manuscript'!$C70, data!$C$3:$C$128,0), MATCH('Table for manuscript'!N$1, data!$A$3:$AI$3,0))</f>
        <v>#N/A</v>
      </c>
      <c r="O70" s="114" t="e">
        <f>INDEX(data!$A$3:$AI$128, MATCH('Table for manuscript'!$C70, data!$C$3:$C$128,0), MATCH('Table for manuscript'!O$1, data!$A$3:$AI$3,0))</f>
        <v>#N/A</v>
      </c>
      <c r="P70" s="114" t="e">
        <f>INDEX(data!$A$3:$AI$128, MATCH('Table for manuscript'!$C70, data!$C$3:$C$128,0), MATCH('Table for manuscript'!P$1, data!$A$3:$AI$3,0))</f>
        <v>#N/A</v>
      </c>
      <c r="Q70" s="20" t="e">
        <f>INDEX(data!$A$3:$AI$128, MATCH('Table for manuscript'!$C70, data!$C$3:$C$128,0), MATCH('Table for manuscript'!Q$1, data!$A$3:$AI$3,0))</f>
        <v>#N/A</v>
      </c>
    </row>
    <row r="71" spans="1:17">
      <c r="A71" s="91">
        <v>69</v>
      </c>
      <c r="B71" s="91" t="s">
        <v>685</v>
      </c>
      <c r="C71" s="91" t="s">
        <v>1216</v>
      </c>
      <c r="D71" s="110">
        <f>INDEX(data!$A$3:$AI$128, MATCH('Table for manuscript'!$C71, data!$C$3:$C$128,0), MATCH('Table for manuscript'!D$1, data!$A$3:$AI$3,0))</f>
        <v>2.0435627821364277E-3</v>
      </c>
      <c r="E71" s="108">
        <f>INDEX(data!$A$3:$AI$128, MATCH('Table for manuscript'!$C71, data!$C$3:$C$128,0), MATCH('Table for manuscript'!E$1, data!$A$3:$AI$3,0))</f>
        <v>2.2696920375491543E-2</v>
      </c>
      <c r="F71" s="109">
        <f>INDEX(data!$A$3:$AI$128, MATCH('Table for manuscript'!$C71, data!$C$3:$C$128,0), MATCH('Table for manuscript'!F$1, data!$A$3:$AI$3,0))</f>
        <v>11.106544205000256</v>
      </c>
      <c r="G71" s="110" t="str">
        <f>INDEX(References!$A$2:$C$58,MATCH(INDEX(data!$A$3:$AI$128, MATCH('Table for manuscript'!$C71, data!$C$3:$C$128,0), MATCH('Table for manuscript'!G$1, data!$A$3:$AI$3,0)), References!$C$2:$C$58,0),2)</f>
        <v>[34]</v>
      </c>
      <c r="H71" s="111">
        <f>INDEX(data!$A$3:$AI$128, MATCH('Table for manuscript'!$C71, data!$C$3:$C$128,0), MATCH('Table for manuscript'!H$1, data!$A$3:$AI$3,0))/100</f>
        <v>0.6</v>
      </c>
      <c r="I71" s="113">
        <f>INDEX(data!$A$3:$AI$128, MATCH('Table for manuscript'!$C71, data!$C$3:$C$128,0), MATCH('Table for manuscript'!I$1, data!$A$3:$AI$3,0))</f>
        <v>41583600</v>
      </c>
      <c r="J71" s="112">
        <f>INDEX(data!$A$3:$AI$128, MATCH('Table for manuscript'!$C71, data!$C$3:$C$128,0), MATCH('Table for manuscript'!J$1, data!$A$3:$AI$3,0))</f>
        <v>4.6981823085344113E-2</v>
      </c>
      <c r="K71" s="114">
        <f>INDEX(data!$A$3:$AI$128, MATCH('Table for manuscript'!$C71, data!$C$3:$C$128,0), MATCH('Table for manuscript'!K$1, data!$A$3:$AI$3,0))</f>
        <v>0</v>
      </c>
      <c r="L71" s="114">
        <f>INDEX(data!$A$3:$AI$128, MATCH('Table for manuscript'!$C71, data!$C$3:$C$128,0), MATCH('Table for manuscript'!L$1, data!$A$3:$AI$3,0))</f>
        <v>0</v>
      </c>
      <c r="M71" s="114">
        <f>INDEX(data!$A$3:$AI$128, MATCH('Table for manuscript'!$C71, data!$C$3:$C$128,0), MATCH('Table for manuscript'!M$1, data!$A$3:$AI$3,0))</f>
        <v>0</v>
      </c>
      <c r="N71" s="114">
        <f>INDEX(data!$A$3:$AI$128, MATCH('Table for manuscript'!$C71, data!$C$3:$C$128,0), MATCH('Table for manuscript'!N$1, data!$A$3:$AI$3,0))</f>
        <v>0</v>
      </c>
      <c r="O71" s="114">
        <f>INDEX(data!$A$3:$AI$128, MATCH('Table for manuscript'!$C71, data!$C$3:$C$128,0), MATCH('Table for manuscript'!O$1, data!$A$3:$AI$3,0))</f>
        <v>0</v>
      </c>
      <c r="P71" s="114">
        <f>INDEX(data!$A$3:$AI$128, MATCH('Table for manuscript'!$C71, data!$C$3:$C$128,0), MATCH('Table for manuscript'!P$1, data!$A$3:$AI$3,0))</f>
        <v>0</v>
      </c>
      <c r="Q71" s="20" t="str">
        <f>INDEX(data!$A$3:$AI$128, MATCH('Table for manuscript'!$C71, data!$C$3:$C$128,0), MATCH('Table for manuscript'!Q$1, data!$A$3:$AI$3,0))</f>
        <v>Iron fortification 80-95%</v>
      </c>
    </row>
    <row r="72" spans="1:17">
      <c r="A72" s="91">
        <v>70</v>
      </c>
      <c r="B72" s="91" t="s">
        <v>685</v>
      </c>
      <c r="C72" s="91" t="s">
        <v>722</v>
      </c>
      <c r="D72" s="110">
        <f>INDEX(data!$A$3:$AI$128, MATCH('Table for manuscript'!$C72, data!$C$3:$C$128,0), MATCH('Table for manuscript'!D$1, data!$A$3:$AI$3,0))</f>
        <v>2.3885700000000001</v>
      </c>
      <c r="E72" s="108">
        <f>INDEX(data!$A$3:$AI$128, MATCH('Table for manuscript'!$C72, data!$C$3:$C$128,0), MATCH('Table for manuscript'!E$1, data!$A$3:$AI$3,0))</f>
        <v>609.43999999999994</v>
      </c>
      <c r="F72" s="109">
        <f>INDEX(data!$A$3:$AI$128, MATCH('Table for manuscript'!$C72, data!$C$3:$C$128,0), MATCH('Table for manuscript'!F$1, data!$A$3:$AI$3,0))</f>
        <v>255.14847795961597</v>
      </c>
      <c r="G72" s="110" t="str">
        <f>INDEX(References!$A$2:$C$58,MATCH(INDEX(data!$A$3:$AI$128, MATCH('Table for manuscript'!$C72, data!$C$3:$C$128,0), MATCH('Table for manuscript'!G$1, data!$A$3:$AI$3,0)), References!$C$2:$C$58,0),2)</f>
        <v>[35]</v>
      </c>
      <c r="H72" s="111">
        <f>INDEX(data!$A$3:$AI$128, MATCH('Table for manuscript'!$C72, data!$C$3:$C$128,0), MATCH('Table for manuscript'!H$1, data!$A$3:$AI$3,0))/100</f>
        <v>0.35</v>
      </c>
      <c r="I72" s="113">
        <f>INDEX(data!$A$3:$AI$128, MATCH('Table for manuscript'!$C72, data!$C$3:$C$128,0), MATCH('Table for manuscript'!I$1, data!$A$3:$AI$3,0))</f>
        <v>377064.8</v>
      </c>
      <c r="J72" s="112">
        <f>INDEX(data!$A$3:$AI$128, MATCH('Table for manuscript'!$C72, data!$C$3:$C$128,0), MATCH('Table for manuscript'!J$1, data!$A$3:$AI$3,0))</f>
        <v>94.515120171499674</v>
      </c>
      <c r="K72" s="114">
        <f>INDEX(data!$A$3:$AI$128, MATCH('Table for manuscript'!$C72, data!$C$3:$C$128,0), MATCH('Table for manuscript'!K$1, data!$A$3:$AI$3,0))</f>
        <v>22.5</v>
      </c>
      <c r="L72" s="114">
        <f>INDEX(data!$A$3:$AI$128, MATCH('Table for manuscript'!$C72, data!$C$3:$C$128,0), MATCH('Table for manuscript'!L$1, data!$A$3:$AI$3,0))</f>
        <v>137.6</v>
      </c>
      <c r="M72" s="114">
        <f>INDEX(data!$A$3:$AI$128, MATCH('Table for manuscript'!$C72, data!$C$3:$C$128,0), MATCH('Table for manuscript'!M$1, data!$A$3:$AI$3,0))</f>
        <v>2</v>
      </c>
      <c r="N72" s="114">
        <f>INDEX(data!$A$3:$AI$128, MATCH('Table for manuscript'!$C72, data!$C$3:$C$128,0), MATCH('Table for manuscript'!N$1, data!$A$3:$AI$3,0))</f>
        <v>0</v>
      </c>
      <c r="O72" s="114">
        <f>INDEX(data!$A$3:$AI$128, MATCH('Table for manuscript'!$C72, data!$C$3:$C$128,0), MATCH('Table for manuscript'!O$1, data!$A$3:$AI$3,0))</f>
        <v>0</v>
      </c>
      <c r="P72" s="114">
        <f>INDEX(data!$A$3:$AI$128, MATCH('Table for manuscript'!$C72, data!$C$3:$C$128,0), MATCH('Table for manuscript'!P$1, data!$A$3:$AI$3,0))</f>
        <v>210</v>
      </c>
      <c r="Q72" s="20" t="str">
        <f>INDEX(data!$A$3:$AI$128, MATCH('Table for manuscript'!$C72, data!$C$3:$C$128,0), MATCH('Table for manuscript'!Q$1, data!$A$3:$AI$3,0))</f>
        <v>Inpatient treatment for severe acute malnutrition</v>
      </c>
    </row>
    <row r="73" spans="1:17">
      <c r="A73" s="91">
        <v>71</v>
      </c>
      <c r="B73" s="91" t="s">
        <v>685</v>
      </c>
      <c r="C73" s="91" t="s">
        <v>744</v>
      </c>
      <c r="D73" s="110">
        <f>INDEX(data!$A$3:$AI$128, MATCH('Table for manuscript'!$C73, data!$C$3:$C$128,0), MATCH('Table for manuscript'!D$1, data!$A$3:$AI$3,0))</f>
        <v>1.7563442453983451E-3</v>
      </c>
      <c r="E73" s="108">
        <f>INDEX(data!$A$3:$AI$128, MATCH('Table for manuscript'!$C73, data!$C$3:$C$128,0), MATCH('Table for manuscript'!E$1, data!$A$3:$AI$3,0))</f>
        <v>40.32468902454292</v>
      </c>
      <c r="F73" s="109">
        <f>INDEX(data!$A$3:$AI$128, MATCH('Table for manuscript'!$C73, data!$C$3:$C$128,0), MATCH('Table for manuscript'!F$1, data!$A$3:$AI$3,0))</f>
        <v>22959.444955164323</v>
      </c>
      <c r="G73" s="110" t="str">
        <f>INDEX(References!$A$2:$C$58,MATCH(INDEX(data!$A$3:$AI$128, MATCH('Table for manuscript'!$C73, data!$C$3:$C$128,0), MATCH('Table for manuscript'!G$1, data!$A$3:$AI$3,0)), References!$C$2:$C$58,0),2)</f>
        <v>[13]</v>
      </c>
      <c r="H73" s="111">
        <f>INDEX(data!$A$3:$AI$128, MATCH('Table for manuscript'!$C73, data!$C$3:$C$128,0), MATCH('Table for manuscript'!H$1, data!$A$3:$AI$3,0))/100</f>
        <v>0.5</v>
      </c>
      <c r="I73" s="113">
        <f>INDEX(data!$A$3:$AI$128, MATCH('Table for manuscript'!$C73, data!$C$3:$C$128,0), MATCH('Table for manuscript'!I$1, data!$A$3:$AI$3,0))</f>
        <v>3568525.3125</v>
      </c>
      <c r="J73" s="112">
        <f>INDEX(data!$A$3:$AI$128, MATCH('Table for manuscript'!$C73, data!$C$3:$C$128,0), MATCH('Table for manuscript'!J$1, data!$A$3:$AI$3,0))</f>
        <v>42.005363824688814</v>
      </c>
      <c r="K73" s="114">
        <f>INDEX(data!$A$3:$AI$128, MATCH('Table for manuscript'!$C73, data!$C$3:$C$128,0), MATCH('Table for manuscript'!K$1, data!$A$3:$AI$3,0))</f>
        <v>0</v>
      </c>
      <c r="L73" s="114">
        <f>INDEX(data!$A$3:$AI$128, MATCH('Table for manuscript'!$C73, data!$C$3:$C$128,0), MATCH('Table for manuscript'!L$1, data!$A$3:$AI$3,0))</f>
        <v>0</v>
      </c>
      <c r="M73" s="114">
        <f>INDEX(data!$A$3:$AI$128, MATCH('Table for manuscript'!$C73, data!$C$3:$C$128,0), MATCH('Table for manuscript'!M$1, data!$A$3:$AI$3,0))</f>
        <v>0</v>
      </c>
      <c r="N73" s="114">
        <f>INDEX(data!$A$3:$AI$128, MATCH('Table for manuscript'!$C73, data!$C$3:$C$128,0), MATCH('Table for manuscript'!N$1, data!$A$3:$AI$3,0))</f>
        <v>0</v>
      </c>
      <c r="O73" s="114">
        <f>INDEX(data!$A$3:$AI$128, MATCH('Table for manuscript'!$C73, data!$C$3:$C$128,0), MATCH('Table for manuscript'!O$1, data!$A$3:$AI$3,0))</f>
        <v>0</v>
      </c>
      <c r="P73" s="114">
        <f>INDEX(data!$A$3:$AI$128, MATCH('Table for manuscript'!$C73, data!$C$3:$C$128,0), MATCH('Table for manuscript'!P$1, data!$A$3:$AI$3,0))</f>
        <v>0</v>
      </c>
      <c r="Q73" s="20" t="str">
        <f>INDEX(data!$A$3:$AI$128, MATCH('Table for manuscript'!$C73, data!$C$3:$C$128,0), MATCH('Table for manuscript'!Q$1, data!$A$3:$AI$3,0))</f>
        <v>Provision of supplementary food and nutrition counselling with growth monitoring (95%)</v>
      </c>
    </row>
    <row r="74" spans="1:17">
      <c r="A74" s="91">
        <v>72</v>
      </c>
      <c r="B74" s="91" t="s">
        <v>685</v>
      </c>
      <c r="C74" s="91" t="s">
        <v>739</v>
      </c>
      <c r="D74" s="110">
        <f>INDEX(data!$A$3:$AI$128, MATCH('Table for manuscript'!$C74, data!$C$3:$C$128,0), MATCH('Table for manuscript'!D$1, data!$A$3:$AI$3,0))</f>
        <v>9.8983523247481182E-3</v>
      </c>
      <c r="E74" s="108">
        <f>INDEX(data!$A$3:$AI$128, MATCH('Table for manuscript'!$C74, data!$C$3:$C$128,0), MATCH('Table for manuscript'!E$1, data!$A$3:$AI$3,0))</f>
        <v>1.4200952018776074</v>
      </c>
      <c r="F74" s="109">
        <f>INDEX(data!$A$3:$AI$128, MATCH('Table for manuscript'!$C74, data!$C$3:$C$128,0), MATCH('Table for manuscript'!F$1, data!$A$3:$AI$3,0))</f>
        <v>143.4678374022966</v>
      </c>
      <c r="G74" s="110" t="str">
        <f>INDEX(References!$A$2:$C$58,MATCH(INDEX(data!$A$3:$AI$128, MATCH('Table for manuscript'!$C74, data!$C$3:$C$128,0), MATCH('Table for manuscript'!G$1, data!$A$3:$AI$3,0)), References!$C$2:$C$58,0),2)</f>
        <v>[13]</v>
      </c>
      <c r="H74" s="111">
        <f>INDEX(data!$A$3:$AI$128, MATCH('Table for manuscript'!$C74, data!$C$3:$C$128,0), MATCH('Table for manuscript'!H$1, data!$A$3:$AI$3,0))/100</f>
        <v>0.5</v>
      </c>
      <c r="I74" s="113">
        <f>INDEX(data!$A$3:$AI$128, MATCH('Table for manuscript'!$C74, data!$C$3:$C$128,0), MATCH('Table for manuscript'!I$1, data!$A$3:$AI$3,0))</f>
        <v>7598305.6875</v>
      </c>
      <c r="J74" s="112">
        <f>INDEX(data!$A$3:$AI$128, MATCH('Table for manuscript'!$C74, data!$C$3:$C$128,0), MATCH('Table for manuscript'!J$1, data!$A$3:$AI$3,0))</f>
        <v>9.9726790737935514E-2</v>
      </c>
      <c r="K74" s="114">
        <f>INDEX(data!$A$3:$AI$128, MATCH('Table for manuscript'!$C74, data!$C$3:$C$128,0), MATCH('Table for manuscript'!K$1, data!$A$3:$AI$3,0))</f>
        <v>5</v>
      </c>
      <c r="L74" s="114">
        <f>INDEX(data!$A$3:$AI$128, MATCH('Table for manuscript'!$C74, data!$C$3:$C$128,0), MATCH('Table for manuscript'!L$1, data!$A$3:$AI$3,0))</f>
        <v>3.5</v>
      </c>
      <c r="M74" s="114">
        <f>INDEX(data!$A$3:$AI$128, MATCH('Table for manuscript'!$C74, data!$C$3:$C$128,0), MATCH('Table for manuscript'!M$1, data!$A$3:$AI$3,0))</f>
        <v>0</v>
      </c>
      <c r="N74" s="114">
        <f>INDEX(data!$A$3:$AI$128, MATCH('Table for manuscript'!$C74, data!$C$3:$C$128,0), MATCH('Table for manuscript'!N$1, data!$A$3:$AI$3,0))</f>
        <v>0</v>
      </c>
      <c r="O74" s="114">
        <f>INDEX(data!$A$3:$AI$128, MATCH('Table for manuscript'!$C74, data!$C$3:$C$128,0), MATCH('Table for manuscript'!O$1, data!$A$3:$AI$3,0))</f>
        <v>0</v>
      </c>
      <c r="P74" s="114">
        <f>INDEX(data!$A$3:$AI$128, MATCH('Table for manuscript'!$C74, data!$C$3:$C$128,0), MATCH('Table for manuscript'!P$1, data!$A$3:$AI$3,0))</f>
        <v>0</v>
      </c>
      <c r="Q74" s="20" t="str">
        <f>INDEX(data!$A$3:$AI$128, MATCH('Table for manuscript'!$C74, data!$C$3:$C$128,0), MATCH('Table for manuscript'!Q$1, data!$A$3:$AI$3,0))</f>
        <v>Vitamin A supplementation (95%)</v>
      </c>
    </row>
    <row r="75" spans="1:17">
      <c r="A75" s="91">
        <v>73</v>
      </c>
      <c r="B75" s="91" t="s">
        <v>685</v>
      </c>
      <c r="C75" s="91" t="s">
        <v>732</v>
      </c>
      <c r="D75" s="110">
        <f>INDEX(data!$A$3:$AI$128, MATCH('Table for manuscript'!$C75, data!$C$3:$C$128,0), MATCH('Table for manuscript'!D$1, data!$A$3:$AI$3,0))</f>
        <v>1.3186902424854556E-2</v>
      </c>
      <c r="E75" s="108">
        <f>INDEX(data!$A$3:$AI$128, MATCH('Table for manuscript'!$C75, data!$C$3:$C$128,0), MATCH('Table for manuscript'!E$1, data!$A$3:$AI$3,0))</f>
        <v>0.1392435730475732</v>
      </c>
      <c r="F75" s="109">
        <f>INDEX(data!$A$3:$AI$128, MATCH('Table for manuscript'!$C75, data!$C$3:$C$128,0), MATCH('Table for manuscript'!F$1, data!$A$3:$AI$3,0))</f>
        <v>10.559232832809027</v>
      </c>
      <c r="G75" s="110" t="str">
        <f>INDEX(References!$A$2:$C$58,MATCH(INDEX(data!$A$3:$AI$128, MATCH('Table for manuscript'!$C75, data!$C$3:$C$128,0), MATCH('Table for manuscript'!G$1, data!$A$3:$AI$3,0)), References!$C$2:$C$58,0),2)</f>
        <v>[13]</v>
      </c>
      <c r="H75" s="111">
        <f>INDEX(data!$A$3:$AI$128, MATCH('Table for manuscript'!$C75, data!$C$3:$C$128,0), MATCH('Table for manuscript'!H$1, data!$A$3:$AI$3,0))/100</f>
        <v>0.95</v>
      </c>
      <c r="I75" s="113">
        <f>INDEX(data!$A$3:$AI$128, MATCH('Table for manuscript'!$C75, data!$C$3:$C$128,0), MATCH('Table for manuscript'!I$1, data!$A$3:$AI$3,0))</f>
        <v>7129300</v>
      </c>
      <c r="J75" s="112">
        <f>INDEX(data!$A$3:$AI$128, MATCH('Table for manuscript'!$C75, data!$C$3:$C$128,0), MATCH('Table for manuscript'!J$1, data!$A$3:$AI$3,0))</f>
        <v>2.1683918347081898E-2</v>
      </c>
      <c r="K75" s="114">
        <f>INDEX(data!$A$3:$AI$128, MATCH('Table for manuscript'!$C75, data!$C$3:$C$128,0), MATCH('Table for manuscript'!K$1, data!$A$3:$AI$3,0))</f>
        <v>0</v>
      </c>
      <c r="L75" s="114">
        <f>INDEX(data!$A$3:$AI$128, MATCH('Table for manuscript'!$C75, data!$C$3:$C$128,0), MATCH('Table for manuscript'!L$1, data!$A$3:$AI$3,0))</f>
        <v>0</v>
      </c>
      <c r="M75" s="114">
        <f>INDEX(data!$A$3:$AI$128, MATCH('Table for manuscript'!$C75, data!$C$3:$C$128,0), MATCH('Table for manuscript'!M$1, data!$A$3:$AI$3,0))</f>
        <v>0</v>
      </c>
      <c r="N75" s="114">
        <f>INDEX(data!$A$3:$AI$128, MATCH('Table for manuscript'!$C75, data!$C$3:$C$128,0), MATCH('Table for manuscript'!N$1, data!$A$3:$AI$3,0))</f>
        <v>0</v>
      </c>
      <c r="O75" s="114">
        <f>INDEX(data!$A$3:$AI$128, MATCH('Table for manuscript'!$C75, data!$C$3:$C$128,0), MATCH('Table for manuscript'!O$1, data!$A$3:$AI$3,0))</f>
        <v>0</v>
      </c>
      <c r="P75" s="114">
        <f>INDEX(data!$A$3:$AI$128, MATCH('Table for manuscript'!$C75, data!$C$3:$C$128,0), MATCH('Table for manuscript'!P$1, data!$A$3:$AI$3,0))</f>
        <v>0</v>
      </c>
      <c r="Q75" s="20" t="str">
        <f>INDEX(data!$A$3:$AI$128, MATCH('Table for manuscript'!$C75, data!$C$3:$C$128,0), MATCH('Table for manuscript'!Q$1, data!$A$3:$AI$3,0))</f>
        <v>Vitamin A fortification and Zinc fortification (95%)</v>
      </c>
    </row>
    <row r="76" spans="1:17">
      <c r="A76" s="91">
        <v>74</v>
      </c>
      <c r="B76" s="91" t="s">
        <v>685</v>
      </c>
      <c r="C76" s="91" t="s">
        <v>748</v>
      </c>
      <c r="D76" s="110">
        <f>INDEX(data!$A$3:$AI$128, MATCH('Table for manuscript'!$C76, data!$C$3:$C$128,0), MATCH('Table for manuscript'!D$1, data!$A$3:$AI$3,0))</f>
        <v>3.1963429381999127E-3</v>
      </c>
      <c r="E76" s="108">
        <f>INDEX(data!$A$3:$AI$128, MATCH('Table for manuscript'!$C76, data!$C$3:$C$128,0), MATCH('Table for manuscript'!E$1, data!$A$3:$AI$3,0))</f>
        <v>0.21585447068539632</v>
      </c>
      <c r="F76" s="109">
        <f>INDEX(data!$A$3:$AI$128, MATCH('Table for manuscript'!$C76, data!$C$3:$C$128,0), MATCH('Table for manuscript'!F$1, data!$A$3:$AI$3,0))</f>
        <v>67.531699463687488</v>
      </c>
      <c r="G76" s="110" t="str">
        <f>INDEX(References!$A$2:$C$58,MATCH(INDEX(data!$A$3:$AI$128, MATCH('Table for manuscript'!$C76, data!$C$3:$C$128,0), MATCH('Table for manuscript'!G$1, data!$A$3:$AI$3,0)), References!$C$2:$C$58,0),2)</f>
        <v>[13]</v>
      </c>
      <c r="H76" s="111">
        <f>INDEX(data!$A$3:$AI$128, MATCH('Table for manuscript'!$C76, data!$C$3:$C$128,0), MATCH('Table for manuscript'!H$1, data!$A$3:$AI$3,0))/100</f>
        <v>1</v>
      </c>
      <c r="I76" s="113">
        <f>INDEX(data!$A$3:$AI$128, MATCH('Table for manuscript'!$C76, data!$C$3:$C$128,0), MATCH('Table for manuscript'!I$1, data!$A$3:$AI$3,0))</f>
        <v>7598305.6875</v>
      </c>
      <c r="J76" s="112">
        <f>INDEX(data!$A$3:$AI$128, MATCH('Table for manuscript'!$C76, data!$C$3:$C$128,0), MATCH('Table for manuscript'!J$1, data!$A$3:$AI$3,0))</f>
        <v>14.560111447738583</v>
      </c>
      <c r="K76" s="114">
        <f>INDEX(data!$A$3:$AI$128, MATCH('Table for manuscript'!$C76, data!$C$3:$C$128,0), MATCH('Table for manuscript'!K$1, data!$A$3:$AI$3,0))</f>
        <v>5</v>
      </c>
      <c r="L76" s="114">
        <f>INDEX(data!$A$3:$AI$128, MATCH('Table for manuscript'!$C76, data!$C$3:$C$128,0), MATCH('Table for manuscript'!L$1, data!$A$3:$AI$3,0))</f>
        <v>3.5</v>
      </c>
      <c r="M76" s="114">
        <f>INDEX(data!$A$3:$AI$128, MATCH('Table for manuscript'!$C76, data!$C$3:$C$128,0), MATCH('Table for manuscript'!M$1, data!$A$3:$AI$3,0))</f>
        <v>0</v>
      </c>
      <c r="N76" s="114">
        <f>INDEX(data!$A$3:$AI$128, MATCH('Table for manuscript'!$C76, data!$C$3:$C$128,0), MATCH('Table for manuscript'!N$1, data!$A$3:$AI$3,0))</f>
        <v>0</v>
      </c>
      <c r="O76" s="114">
        <f>INDEX(data!$A$3:$AI$128, MATCH('Table for manuscript'!$C76, data!$C$3:$C$128,0), MATCH('Table for manuscript'!O$1, data!$A$3:$AI$3,0))</f>
        <v>0</v>
      </c>
      <c r="P76" s="114">
        <f>INDEX(data!$A$3:$AI$128, MATCH('Table for manuscript'!$C76, data!$C$3:$C$128,0), MATCH('Table for manuscript'!P$1, data!$A$3:$AI$3,0))</f>
        <v>0</v>
      </c>
      <c r="Q76" s="20" t="str">
        <f>INDEX(data!$A$3:$AI$128, MATCH('Table for manuscript'!$C76, data!$C$3:$C$128,0), MATCH('Table for manuscript'!Q$1, data!$A$3:$AI$3,0))</f>
        <v>Zinc  supplementation (95%)</v>
      </c>
    </row>
    <row r="77" spans="1:17">
      <c r="A77" s="91">
        <v>75</v>
      </c>
      <c r="B77" s="91" t="s">
        <v>103</v>
      </c>
      <c r="C77" s="91" t="s">
        <v>180</v>
      </c>
      <c r="D77" s="110">
        <f>INDEX(data!$A$3:$AI$128, MATCH('Table for manuscript'!$C77, data!$C$3:$C$128,0), MATCH('Table for manuscript'!D$1, data!$A$3:$AI$3,0))</f>
        <v>7.3</v>
      </c>
      <c r="E77" s="108">
        <f>INDEX(data!$A$3:$AI$128, MATCH('Table for manuscript'!$C77, data!$C$3:$C$128,0), MATCH('Table for manuscript'!E$1, data!$A$3:$AI$3,0))</f>
        <v>22.607013747593186</v>
      </c>
      <c r="F77" s="109">
        <f>INDEX(data!$A$3:$AI$128, MATCH('Table for manuscript'!$C77, data!$C$3:$C$128,0), MATCH('Table for manuscript'!F$1, data!$A$3:$AI$3,0))</f>
        <v>3.0968511983004365</v>
      </c>
      <c r="G77" s="110" t="str">
        <f>INDEX(References!$A$2:$C$58,MATCH(INDEX(data!$A$3:$AI$128, MATCH('Table for manuscript'!$C77, data!$C$3:$C$128,0), MATCH('Table for manuscript'!G$1, data!$A$3:$AI$3,0)), References!$C$2:$C$58,0),2)</f>
        <v>[11]</v>
      </c>
      <c r="H77" s="111">
        <f>INDEX(data!$A$3:$AI$128, MATCH('Table for manuscript'!$C77, data!$C$3:$C$128,0), MATCH('Table for manuscript'!H$1, data!$A$3:$AI$3,0))/100</f>
        <v>0.55021589999999998</v>
      </c>
      <c r="I77" s="113">
        <f>INDEX(data!$A$3:$AI$128, MATCH('Table for manuscript'!$C77, data!$C$3:$C$128,0), MATCH('Table for manuscript'!I$1, data!$A$3:$AI$3,0))</f>
        <v>1940088.7116311979</v>
      </c>
      <c r="J77" s="112">
        <f>INDEX(data!$A$3:$AI$128, MATCH('Table for manuscript'!$C77, data!$C$3:$C$128,0), MATCH('Table for manuscript'!J$1, data!$A$3:$AI$3,0))</f>
        <v>0.22937161869725167</v>
      </c>
      <c r="K77" s="114">
        <f>INDEX(data!$A$3:$AI$128, MATCH('Table for manuscript'!$C77, data!$C$3:$C$128,0), MATCH('Table for manuscript'!K$1, data!$A$3:$AI$3,0))</f>
        <v>0.5</v>
      </c>
      <c r="L77" s="114">
        <f>INDEX(data!$A$3:$AI$128, MATCH('Table for manuscript'!$C77, data!$C$3:$C$128,0), MATCH('Table for manuscript'!L$1, data!$A$3:$AI$3,0))</f>
        <v>0</v>
      </c>
      <c r="M77" s="114">
        <f>INDEX(data!$A$3:$AI$128, MATCH('Table for manuscript'!$C77, data!$C$3:$C$128,0), MATCH('Table for manuscript'!M$1, data!$A$3:$AI$3,0))</f>
        <v>0</v>
      </c>
      <c r="N77" s="114">
        <f>INDEX(data!$A$3:$AI$128, MATCH('Table for manuscript'!$C77, data!$C$3:$C$128,0), MATCH('Table for manuscript'!N$1, data!$A$3:$AI$3,0))</f>
        <v>0</v>
      </c>
      <c r="O77" s="114">
        <f>INDEX(data!$A$3:$AI$128, MATCH('Table for manuscript'!$C77, data!$C$3:$C$128,0), MATCH('Table for manuscript'!O$1, data!$A$3:$AI$3,0))</f>
        <v>0</v>
      </c>
      <c r="P77" s="114">
        <f>INDEX(data!$A$3:$AI$128, MATCH('Table for manuscript'!$C77, data!$C$3:$C$128,0), MATCH('Table for manuscript'!P$1, data!$A$3:$AI$3,0))</f>
        <v>0</v>
      </c>
      <c r="Q77" s="20" t="str">
        <f>INDEX(data!$A$3:$AI$128, MATCH('Table for manuscript'!$C77, data!$C$3:$C$128,0), MATCH('Table for manuscript'!Q$1, data!$A$3:$AI$3,0))</f>
        <v/>
      </c>
    </row>
    <row r="78" spans="1:17">
      <c r="A78" s="91">
        <v>76</v>
      </c>
      <c r="B78" s="91" t="s">
        <v>103</v>
      </c>
      <c r="C78" s="91" t="s">
        <v>217</v>
      </c>
      <c r="D78" s="110">
        <f>INDEX(data!$A$3:$AI$128, MATCH('Table for manuscript'!$C78, data!$C$3:$C$128,0), MATCH('Table for manuscript'!D$1, data!$A$3:$AI$3,0))</f>
        <v>1.26</v>
      </c>
      <c r="E78" s="108">
        <f>INDEX(data!$A$3:$AI$128, MATCH('Table for manuscript'!$C78, data!$C$3:$C$128,0), MATCH('Table for manuscript'!E$1, data!$A$3:$AI$3,0))</f>
        <v>55.361598645338042</v>
      </c>
      <c r="F78" s="109">
        <f>INDEX(data!$A$3:$AI$128, MATCH('Table for manuscript'!$C78, data!$C$3:$C$128,0), MATCH('Table for manuscript'!F$1, data!$A$3:$AI$3,0))</f>
        <v>43.937776702649238</v>
      </c>
      <c r="G78" s="110" t="str">
        <f>INDEX(References!$A$2:$C$58,MATCH(INDEX(data!$A$3:$AI$128, MATCH('Table for manuscript'!$C78, data!$C$3:$C$128,0), MATCH('Table for manuscript'!G$1, data!$A$3:$AI$3,0)), References!$C$2:$C$58,0),2)</f>
        <v>[36]</v>
      </c>
      <c r="H78" s="111">
        <f>INDEX(data!$A$3:$AI$128, MATCH('Table for manuscript'!$C78, data!$C$3:$C$128,0), MATCH('Table for manuscript'!H$1, data!$A$3:$AI$3,0))/100</f>
        <v>0.2</v>
      </c>
      <c r="I78" s="113">
        <f>INDEX(data!$A$3:$AI$128, MATCH('Table for manuscript'!$C78, data!$C$3:$C$128,0), MATCH('Table for manuscript'!I$1, data!$A$3:$AI$3,0))</f>
        <v>97004.435599999997</v>
      </c>
      <c r="J78" s="112">
        <f>INDEX(data!$A$3:$AI$128, MATCH('Table for manuscript'!$C78, data!$C$3:$C$128,0), MATCH('Table for manuscript'!J$1, data!$A$3:$AI$3,0))</f>
        <v>3.3907108850898076</v>
      </c>
      <c r="K78" s="114">
        <f>INDEX(data!$A$3:$AI$128, MATCH('Table for manuscript'!$C78, data!$C$3:$C$128,0), MATCH('Table for manuscript'!K$1, data!$A$3:$AI$3,0))</f>
        <v>0.1</v>
      </c>
      <c r="L78" s="114">
        <f>INDEX(data!$A$3:$AI$128, MATCH('Table for manuscript'!$C78, data!$C$3:$C$128,0), MATCH('Table for manuscript'!L$1, data!$A$3:$AI$3,0))</f>
        <v>0</v>
      </c>
      <c r="M78" s="114">
        <f>INDEX(data!$A$3:$AI$128, MATCH('Table for manuscript'!$C78, data!$C$3:$C$128,0), MATCH('Table for manuscript'!M$1, data!$A$3:$AI$3,0))</f>
        <v>0</v>
      </c>
      <c r="N78" s="114">
        <f>INDEX(data!$A$3:$AI$128, MATCH('Table for manuscript'!$C78, data!$C$3:$C$128,0), MATCH('Table for manuscript'!N$1, data!$A$3:$AI$3,0))</f>
        <v>0</v>
      </c>
      <c r="O78" s="114">
        <f>INDEX(data!$A$3:$AI$128, MATCH('Table for manuscript'!$C78, data!$C$3:$C$128,0), MATCH('Table for manuscript'!O$1, data!$A$3:$AI$3,0))</f>
        <v>0</v>
      </c>
      <c r="P78" s="114">
        <f>INDEX(data!$A$3:$AI$128, MATCH('Table for manuscript'!$C78, data!$C$3:$C$128,0), MATCH('Table for manuscript'!P$1, data!$A$3:$AI$3,0))</f>
        <v>0</v>
      </c>
      <c r="Q78" s="20" t="str">
        <f>INDEX(data!$A$3:$AI$128, MATCH('Table for manuscript'!$C78, data!$C$3:$C$128,0), MATCH('Table for manuscript'!Q$1, data!$A$3:$AI$3,0))</f>
        <v>Corticosteroids (50% coverage)</v>
      </c>
    </row>
    <row r="79" spans="1:17">
      <c r="A79" s="91">
        <v>77</v>
      </c>
      <c r="B79" s="91" t="s">
        <v>103</v>
      </c>
      <c r="C79" s="91" t="s">
        <v>220</v>
      </c>
      <c r="D79" s="110">
        <f>INDEX(data!$A$3:$AI$128, MATCH('Table for manuscript'!$C79, data!$C$3:$C$128,0), MATCH('Table for manuscript'!D$1, data!$A$3:$AI$3,0))</f>
        <v>0.79</v>
      </c>
      <c r="E79" s="108">
        <f>INDEX(data!$A$3:$AI$128, MATCH('Table for manuscript'!$C79, data!$C$3:$C$128,0), MATCH('Table for manuscript'!E$1, data!$A$3:$AI$3,0))</f>
        <v>55.289979500906817</v>
      </c>
      <c r="F79" s="109">
        <f>INDEX(data!$A$3:$AI$128, MATCH('Table for manuscript'!$C79, data!$C$3:$C$128,0), MATCH('Table for manuscript'!F$1, data!$A$3:$AI$3,0))</f>
        <v>69.987315823932676</v>
      </c>
      <c r="G79" s="110" t="str">
        <f>INDEX(References!$A$2:$C$58,MATCH(INDEX(data!$A$3:$AI$128, MATCH('Table for manuscript'!$C79, data!$C$3:$C$128,0), MATCH('Table for manuscript'!G$1, data!$A$3:$AI$3,0)), References!$C$2:$C$58,0),2)</f>
        <v>[36]</v>
      </c>
      <c r="H79" s="111">
        <f>INDEX(data!$A$3:$AI$128, MATCH('Table for manuscript'!$C79, data!$C$3:$C$128,0), MATCH('Table for manuscript'!H$1, data!$A$3:$AI$3,0))/100</f>
        <v>0.55021589999999998</v>
      </c>
      <c r="I79" s="113">
        <f>INDEX(data!$A$3:$AI$128, MATCH('Table for manuscript'!$C79, data!$C$3:$C$128,0), MATCH('Table for manuscript'!I$1, data!$A$3:$AI$3,0))</f>
        <v>90537.53788285653</v>
      </c>
      <c r="J79" s="112">
        <f>INDEX(data!$A$3:$AI$128, MATCH('Table for manuscript'!$C79, data!$C$3:$C$128,0), MATCH('Table for manuscript'!J$1, data!$A$3:$AI$3,0))</f>
        <v>0.89355204501190211</v>
      </c>
      <c r="K79" s="114">
        <f>INDEX(data!$A$3:$AI$128, MATCH('Table for manuscript'!$C79, data!$C$3:$C$128,0), MATCH('Table for manuscript'!K$1, data!$A$3:$AI$3,0))</f>
        <v>0.3</v>
      </c>
      <c r="L79" s="114">
        <f>INDEX(data!$A$3:$AI$128, MATCH('Table for manuscript'!$C79, data!$C$3:$C$128,0), MATCH('Table for manuscript'!L$1, data!$A$3:$AI$3,0))</f>
        <v>0</v>
      </c>
      <c r="M79" s="114">
        <f>INDEX(data!$A$3:$AI$128, MATCH('Table for manuscript'!$C79, data!$C$3:$C$128,0), MATCH('Table for manuscript'!M$1, data!$A$3:$AI$3,0))</f>
        <v>0</v>
      </c>
      <c r="N79" s="114">
        <f>INDEX(data!$A$3:$AI$128, MATCH('Table for manuscript'!$C79, data!$C$3:$C$128,0), MATCH('Table for manuscript'!N$1, data!$A$3:$AI$3,0))</f>
        <v>0</v>
      </c>
      <c r="O79" s="114">
        <f>INDEX(data!$A$3:$AI$128, MATCH('Table for manuscript'!$C79, data!$C$3:$C$128,0), MATCH('Table for manuscript'!O$1, data!$A$3:$AI$3,0))</f>
        <v>0</v>
      </c>
      <c r="P79" s="114">
        <f>INDEX(data!$A$3:$AI$128, MATCH('Table for manuscript'!$C79, data!$C$3:$C$128,0), MATCH('Table for manuscript'!P$1, data!$A$3:$AI$3,0))</f>
        <v>0</v>
      </c>
      <c r="Q79" s="20" t="str">
        <f>INDEX(data!$A$3:$AI$128, MATCH('Table for manuscript'!$C79, data!$C$3:$C$128,0), MATCH('Table for manuscript'!Q$1, data!$A$3:$AI$3,0))</f>
        <v>Antibiotics for pPROM (95%)</v>
      </c>
    </row>
    <row r="80" spans="1:17">
      <c r="A80" s="91">
        <v>78</v>
      </c>
      <c r="B80" s="91" t="s">
        <v>103</v>
      </c>
      <c r="C80" s="91" t="s">
        <v>134</v>
      </c>
      <c r="D80" s="110">
        <f>INDEX(data!$A$3:$AI$128, MATCH('Table for manuscript'!$C80, data!$C$3:$C$128,0), MATCH('Table for manuscript'!D$1, data!$A$3:$AI$3,0))</f>
        <v>8.0650027498696417E-2</v>
      </c>
      <c r="E80" s="108">
        <f>INDEX(data!$A$3:$AI$128, MATCH('Table for manuscript'!$C80, data!$C$3:$C$128,0), MATCH('Table for manuscript'!E$1, data!$A$3:$AI$3,0))</f>
        <v>2.0934393924194015</v>
      </c>
      <c r="F80" s="109">
        <f>INDEX(data!$A$3:$AI$128, MATCH('Table for manuscript'!$C80, data!$C$3:$C$128,0), MATCH('Table for manuscript'!F$1, data!$A$3:$AI$3,0))</f>
        <v>25.957082190123725</v>
      </c>
      <c r="G80" s="110" t="str">
        <f>INDEX(References!$A$2:$C$58,MATCH(INDEX(data!$A$3:$AI$128, MATCH('Table for manuscript'!$C80, data!$C$3:$C$128,0), MATCH('Table for manuscript'!G$1, data!$A$3:$AI$3,0)), References!$C$2:$C$58,0),2)</f>
        <v>[37]</v>
      </c>
      <c r="H80" s="111">
        <f>INDEX(data!$A$3:$AI$128, MATCH('Table for manuscript'!$C80, data!$C$3:$C$128,0), MATCH('Table for manuscript'!H$1, data!$A$3:$AI$3,0))/100</f>
        <v>1</v>
      </c>
      <c r="I80" s="113">
        <f>INDEX(data!$A$3:$AI$128, MATCH('Table for manuscript'!$C80, data!$C$3:$C$128,0), MATCH('Table for manuscript'!I$1, data!$A$3:$AI$3,0))</f>
        <v>2573730.4292299999</v>
      </c>
      <c r="J80" s="112">
        <f>INDEX(data!$A$3:$AI$128, MATCH('Table for manuscript'!$C80, data!$C$3:$C$128,0), MATCH('Table for manuscript'!J$1, data!$A$3:$AI$3,0))</f>
        <v>38.911173166152594</v>
      </c>
      <c r="K80" s="114">
        <f>INDEX(data!$A$3:$AI$128, MATCH('Table for manuscript'!$C80, data!$C$3:$C$128,0), MATCH('Table for manuscript'!K$1, data!$A$3:$AI$3,0))</f>
        <v>1.5</v>
      </c>
      <c r="L80" s="114">
        <f>INDEX(data!$A$3:$AI$128, MATCH('Table for manuscript'!$C80, data!$C$3:$C$128,0), MATCH('Table for manuscript'!L$1, data!$A$3:$AI$3,0))</f>
        <v>30</v>
      </c>
      <c r="M80" s="114">
        <f>INDEX(data!$A$3:$AI$128, MATCH('Table for manuscript'!$C80, data!$C$3:$C$128,0), MATCH('Table for manuscript'!M$1, data!$A$3:$AI$3,0))</f>
        <v>0</v>
      </c>
      <c r="N80" s="114">
        <f>INDEX(data!$A$3:$AI$128, MATCH('Table for manuscript'!$C80, data!$C$3:$C$128,0), MATCH('Table for manuscript'!N$1, data!$A$3:$AI$3,0))</f>
        <v>0</v>
      </c>
      <c r="O80" s="114">
        <f>INDEX(data!$A$3:$AI$128, MATCH('Table for manuscript'!$C80, data!$C$3:$C$128,0), MATCH('Table for manuscript'!O$1, data!$A$3:$AI$3,0))</f>
        <v>0</v>
      </c>
      <c r="P80" s="114">
        <f>INDEX(data!$A$3:$AI$128, MATCH('Table for manuscript'!$C80, data!$C$3:$C$128,0), MATCH('Table for manuscript'!P$1, data!$A$3:$AI$3,0))</f>
        <v>0</v>
      </c>
      <c r="Q80" s="20" t="str">
        <f>INDEX(data!$A$3:$AI$128, MATCH('Table for manuscript'!$C80, data!$C$3:$C$128,0), MATCH('Table for manuscript'!Q$1, data!$A$3:$AI$3,0))</f>
        <v>Universal ANC (95%)</v>
      </c>
    </row>
    <row r="81" spans="1:17">
      <c r="A81" s="91">
        <v>79</v>
      </c>
      <c r="B81" s="91" t="s">
        <v>103</v>
      </c>
      <c r="C81" s="91" t="s">
        <v>335</v>
      </c>
      <c r="D81" s="110" t="e">
        <f>INDEX(data!$A$3:$AI$128, MATCH('Table for manuscript'!$C81, data!$C$3:$C$128,0), MATCH('Table for manuscript'!D$1, data!$A$3:$AI$3,0))</f>
        <v>#N/A</v>
      </c>
      <c r="E81" s="108" t="e">
        <f>INDEX(data!$A$3:$AI$128, MATCH('Table for manuscript'!$C81, data!$C$3:$C$128,0), MATCH('Table for manuscript'!E$1, data!$A$3:$AI$3,0))</f>
        <v>#N/A</v>
      </c>
      <c r="F81" s="109" t="e">
        <f>INDEX(data!$A$3:$AI$128, MATCH('Table for manuscript'!$C81, data!$C$3:$C$128,0), MATCH('Table for manuscript'!F$1, data!$A$3:$AI$3,0))</f>
        <v>#N/A</v>
      </c>
      <c r="G81" s="110" t="e">
        <f>INDEX(References!$A$2:$C$58,MATCH(INDEX(data!$A$3:$AI$128, MATCH('Table for manuscript'!$C81, data!$C$3:$C$128,0), MATCH('Table for manuscript'!G$1, data!$A$3:$AI$3,0)), References!$C$2:$C$58,0),2)</f>
        <v>#N/A</v>
      </c>
      <c r="H81" s="111" t="e">
        <f>INDEX(data!$A$3:$AI$128, MATCH('Table for manuscript'!$C81, data!$C$3:$C$128,0), MATCH('Table for manuscript'!H$1, data!$A$3:$AI$3,0))/100</f>
        <v>#N/A</v>
      </c>
      <c r="I81" s="113" t="e">
        <f>INDEX(data!$A$3:$AI$128, MATCH('Table for manuscript'!$C81, data!$C$3:$C$128,0), MATCH('Table for manuscript'!I$1, data!$A$3:$AI$3,0))</f>
        <v>#N/A</v>
      </c>
      <c r="J81" s="112" t="e">
        <f>INDEX(data!$A$3:$AI$128, MATCH('Table for manuscript'!$C81, data!$C$3:$C$128,0), MATCH('Table for manuscript'!J$1, data!$A$3:$AI$3,0))</f>
        <v>#N/A</v>
      </c>
      <c r="K81" s="114" t="e">
        <f>INDEX(data!$A$3:$AI$128, MATCH('Table for manuscript'!$C81, data!$C$3:$C$128,0), MATCH('Table for manuscript'!K$1, data!$A$3:$AI$3,0))</f>
        <v>#N/A</v>
      </c>
      <c r="L81" s="114" t="e">
        <f>INDEX(data!$A$3:$AI$128, MATCH('Table for manuscript'!$C81, data!$C$3:$C$128,0), MATCH('Table for manuscript'!L$1, data!$A$3:$AI$3,0))</f>
        <v>#N/A</v>
      </c>
      <c r="M81" s="114" t="e">
        <f>INDEX(data!$A$3:$AI$128, MATCH('Table for manuscript'!$C81, data!$C$3:$C$128,0), MATCH('Table for manuscript'!M$1, data!$A$3:$AI$3,0))</f>
        <v>#N/A</v>
      </c>
      <c r="N81" s="114" t="e">
        <f>INDEX(data!$A$3:$AI$128, MATCH('Table for manuscript'!$C81, data!$C$3:$C$128,0), MATCH('Table for manuscript'!N$1, data!$A$3:$AI$3,0))</f>
        <v>#N/A</v>
      </c>
      <c r="O81" s="114" t="e">
        <f>INDEX(data!$A$3:$AI$128, MATCH('Table for manuscript'!$C81, data!$C$3:$C$128,0), MATCH('Table for manuscript'!O$1, data!$A$3:$AI$3,0))</f>
        <v>#N/A</v>
      </c>
      <c r="P81" s="114" t="e">
        <f>INDEX(data!$A$3:$AI$128, MATCH('Table for manuscript'!$C81, data!$C$3:$C$128,0), MATCH('Table for manuscript'!P$1, data!$A$3:$AI$3,0))</f>
        <v>#N/A</v>
      </c>
      <c r="Q81" s="20" t="e">
        <f>INDEX(data!$A$3:$AI$128, MATCH('Table for manuscript'!$C81, data!$C$3:$C$128,0), MATCH('Table for manuscript'!Q$1, data!$A$3:$AI$3,0))</f>
        <v>#N/A</v>
      </c>
    </row>
    <row r="82" spans="1:17">
      <c r="A82" s="91">
        <v>80</v>
      </c>
      <c r="B82" s="91" t="s">
        <v>103</v>
      </c>
      <c r="C82" s="91" t="s">
        <v>120</v>
      </c>
      <c r="D82" s="110">
        <f>INDEX(data!$A$3:$AI$128, MATCH('Table for manuscript'!$C82, data!$C$3:$C$128,0), MATCH('Table for manuscript'!D$1, data!$A$3:$AI$3,0))</f>
        <v>9.6363636363636367</v>
      </c>
      <c r="E82" s="108">
        <f>INDEX(data!$A$3:$AI$128, MATCH('Table for manuscript'!$C82, data!$C$3:$C$128,0), MATCH('Table for manuscript'!E$1, data!$A$3:$AI$3,0))</f>
        <v>328.59556727272729</v>
      </c>
      <c r="F82" s="109">
        <f>INDEX(data!$A$3:$AI$128, MATCH('Table for manuscript'!$C82, data!$C$3:$C$128,0), MATCH('Table for manuscript'!F$1, data!$A$3:$AI$3,0))</f>
        <v>34.099539999999998</v>
      </c>
      <c r="G82" s="110" t="str">
        <f>INDEX(References!$A$2:$C$58,MATCH(INDEX(data!$A$3:$AI$128, MATCH('Table for manuscript'!$C82, data!$C$3:$C$128,0), MATCH('Table for manuscript'!G$1, data!$A$3:$AI$3,0)), References!$C$2:$C$58,0),2)</f>
        <v>[22]</v>
      </c>
      <c r="H82" s="111">
        <f>INDEX(data!$A$3:$AI$128, MATCH('Table for manuscript'!$C82, data!$C$3:$C$128,0), MATCH('Table for manuscript'!H$1, data!$A$3:$AI$3,0))/100</f>
        <v>0.92361110000000002</v>
      </c>
      <c r="I82" s="113">
        <f>INDEX(data!$A$3:$AI$128, MATCH('Table for manuscript'!$C82, data!$C$3:$C$128,0), MATCH('Table for manuscript'!I$1, data!$A$3:$AI$3,0))</f>
        <v>13126.025189073</v>
      </c>
      <c r="J82" s="112">
        <f>INDEX(data!$A$3:$AI$128, MATCH('Table for manuscript'!$C82, data!$C$3:$C$128,0), MATCH('Table for manuscript'!J$1, data!$A$3:$AI$3,0))</f>
        <v>62.902067792541814</v>
      </c>
      <c r="K82" s="114">
        <f>INDEX(data!$A$3:$AI$128, MATCH('Table for manuscript'!$C82, data!$C$3:$C$128,0), MATCH('Table for manuscript'!K$1, data!$A$3:$AI$3,0))</f>
        <v>22.5</v>
      </c>
      <c r="L82" s="114">
        <f>INDEX(data!$A$3:$AI$128, MATCH('Table for manuscript'!$C82, data!$C$3:$C$128,0), MATCH('Table for manuscript'!L$1, data!$A$3:$AI$3,0))</f>
        <v>50</v>
      </c>
      <c r="M82" s="114">
        <f>INDEX(data!$A$3:$AI$128, MATCH('Table for manuscript'!$C82, data!$C$3:$C$128,0), MATCH('Table for manuscript'!M$1, data!$A$3:$AI$3,0))</f>
        <v>5</v>
      </c>
      <c r="N82" s="114">
        <f>INDEX(data!$A$3:$AI$128, MATCH('Table for manuscript'!$C82, data!$C$3:$C$128,0), MATCH('Table for manuscript'!N$1, data!$A$3:$AI$3,0))</f>
        <v>0</v>
      </c>
      <c r="O82" s="114">
        <f>INDEX(data!$A$3:$AI$128, MATCH('Table for manuscript'!$C82, data!$C$3:$C$128,0), MATCH('Table for manuscript'!O$1, data!$A$3:$AI$3,0))</f>
        <v>0</v>
      </c>
      <c r="P82" s="114">
        <f>INDEX(data!$A$3:$AI$128, MATCH('Table for manuscript'!$C82, data!$C$3:$C$128,0), MATCH('Table for manuscript'!P$1, data!$A$3:$AI$3,0))</f>
        <v>0</v>
      </c>
      <c r="Q82" s="110" t="str">
        <f>INDEX(data!$A$3:$AI$128, MATCH('Table for manuscript'!$C82, data!$C$3:$C$128,0), MATCH('Table for manuscript'!Q$1, data!$A$3:$AI$3,0))</f>
        <v>Elective caesarian section, using Zambian life expectancy</v>
      </c>
    </row>
    <row r="83" spans="1:17">
      <c r="A83" s="91">
        <v>81</v>
      </c>
      <c r="B83" s="91" t="s">
        <v>103</v>
      </c>
      <c r="C83" s="91" t="s">
        <v>105</v>
      </c>
      <c r="D83" s="110">
        <f>INDEX(data!$A$3:$AI$128, MATCH('Table for manuscript'!$C83, data!$C$3:$C$128,0), MATCH('Table for manuscript'!D$1, data!$A$3:$AI$3,0))</f>
        <v>27.188775510204081</v>
      </c>
      <c r="E83" s="108">
        <f>INDEX(data!$A$3:$AI$128, MATCH('Table for manuscript'!$C83, data!$C$3:$C$128,0), MATCH('Table for manuscript'!E$1, data!$A$3:$AI$3,0))</f>
        <v>335.29126530612251</v>
      </c>
      <c r="F83" s="109">
        <f>INDEX(data!$A$3:$AI$128, MATCH('Table for manuscript'!$C83, data!$C$3:$C$128,0), MATCH('Table for manuscript'!F$1, data!$A$3:$AI$3,0))</f>
        <v>12.331973728654534</v>
      </c>
      <c r="G83" s="110" t="str">
        <f>INDEX(References!$A$2:$C$58,MATCH(INDEX(data!$A$3:$AI$128, MATCH('Table for manuscript'!$C83, data!$C$3:$C$128,0), MATCH('Table for manuscript'!G$1, data!$A$3:$AI$3,0)), References!$C$2:$C$58,0),2)</f>
        <v>[22]</v>
      </c>
      <c r="H83" s="111">
        <f>INDEX(data!$A$3:$AI$128, MATCH('Table for manuscript'!$C83, data!$C$3:$C$128,0), MATCH('Table for manuscript'!H$1, data!$A$3:$AI$3,0))/100</f>
        <v>0.92361110000000002</v>
      </c>
      <c r="I83" s="113">
        <f>INDEX(data!$A$3:$AI$128, MATCH('Table for manuscript'!$C83, data!$C$3:$C$128,0), MATCH('Table for manuscript'!I$1, data!$A$3:$AI$3,0))</f>
        <v>2316.3573863069996</v>
      </c>
      <c r="J83" s="112">
        <f>INDEX(data!$A$3:$AI$128, MATCH('Table for manuscript'!$C83, data!$C$3:$C$128,0), MATCH('Table for manuscript'!J$1, data!$A$3:$AI$3,0))</f>
        <v>108.30945962376171</v>
      </c>
      <c r="K83" s="114">
        <f>INDEX(data!$A$3:$AI$128, MATCH('Table for manuscript'!$C83, data!$C$3:$C$128,0), MATCH('Table for manuscript'!K$1, data!$A$3:$AI$3,0))</f>
        <v>22.5</v>
      </c>
      <c r="L83" s="114">
        <f>INDEX(data!$A$3:$AI$128, MATCH('Table for manuscript'!$C83, data!$C$3:$C$128,0), MATCH('Table for manuscript'!L$1, data!$A$3:$AI$3,0))</f>
        <v>50</v>
      </c>
      <c r="M83" s="114">
        <f>INDEX(data!$A$3:$AI$128, MATCH('Table for manuscript'!$C83, data!$C$3:$C$128,0), MATCH('Table for manuscript'!M$1, data!$A$3:$AI$3,0))</f>
        <v>5</v>
      </c>
      <c r="N83" s="114">
        <f>INDEX(data!$A$3:$AI$128, MATCH('Table for manuscript'!$C83, data!$C$3:$C$128,0), MATCH('Table for manuscript'!N$1, data!$A$3:$AI$3,0))</f>
        <v>0</v>
      </c>
      <c r="O83" s="114">
        <f>INDEX(data!$A$3:$AI$128, MATCH('Table for manuscript'!$C83, data!$C$3:$C$128,0), MATCH('Table for manuscript'!O$1, data!$A$3:$AI$3,0))</f>
        <v>0</v>
      </c>
      <c r="P83" s="114">
        <f>INDEX(data!$A$3:$AI$128, MATCH('Table for manuscript'!$C83, data!$C$3:$C$128,0), MATCH('Table for manuscript'!P$1, data!$A$3:$AI$3,0))</f>
        <v>0</v>
      </c>
      <c r="Q83" s="110" t="str">
        <f>INDEX(data!$A$3:$AI$128, MATCH('Table for manuscript'!$C83, data!$C$3:$C$128,0), MATCH('Table for manuscript'!Q$1, data!$A$3:$AI$3,0))</f>
        <v>Emergency caesarian section, using Zambian life expectancy</v>
      </c>
    </row>
    <row r="84" spans="1:17">
      <c r="A84" s="91">
        <v>82</v>
      </c>
      <c r="B84" s="91" t="s">
        <v>103</v>
      </c>
      <c r="C84" s="91" t="s">
        <v>254</v>
      </c>
      <c r="D84" s="110">
        <f>INDEX(data!$A$3:$AI$128, MATCH('Table for manuscript'!$C84, data!$C$3:$C$128,0), MATCH('Table for manuscript'!D$1, data!$A$3:$AI$3,0))</f>
        <v>1.18</v>
      </c>
      <c r="E84" s="108">
        <f>INDEX(data!$A$3:$AI$128, MATCH('Table for manuscript'!$C84, data!$C$3:$C$128,0), MATCH('Table for manuscript'!E$1, data!$A$3:$AI$3,0))</f>
        <v>22.713171631667226</v>
      </c>
      <c r="F84" s="109">
        <f>INDEX(data!$A$3:$AI$128, MATCH('Table for manuscript'!$C84, data!$C$3:$C$128,0), MATCH('Table for manuscript'!F$1, data!$A$3:$AI$3,0))</f>
        <v>19.248450535311211</v>
      </c>
      <c r="G84" s="110" t="str">
        <f>INDEX(References!$A$2:$C$58,MATCH(INDEX(data!$A$3:$AI$128, MATCH('Table for manuscript'!$C84, data!$C$3:$C$128,0), MATCH('Table for manuscript'!G$1, data!$A$3:$AI$3,0)), References!$C$2:$C$58,0),2)</f>
        <v>[11]</v>
      </c>
      <c r="H84" s="111">
        <f>INDEX(data!$A$3:$AI$128, MATCH('Table for manuscript'!$C84, data!$C$3:$C$128,0), MATCH('Table for manuscript'!H$1, data!$A$3:$AI$3,0))/100</f>
        <v>0.2</v>
      </c>
      <c r="I84" s="113">
        <f>INDEX(data!$A$3:$AI$128, MATCH('Table for manuscript'!$C84, data!$C$3:$C$128,0), MATCH('Table for manuscript'!I$1, data!$A$3:$AI$3,0))</f>
        <v>1900140.7225500001</v>
      </c>
      <c r="J84" s="112">
        <f>INDEX(data!$A$3:$AI$128, MATCH('Table for manuscript'!$C84, data!$C$3:$C$128,0), MATCH('Table for manuscript'!J$1, data!$A$3:$AI$3,0))</f>
        <v>0.41885252109932913</v>
      </c>
      <c r="K84" s="114">
        <f>INDEX(data!$A$3:$AI$128, MATCH('Table for manuscript'!$C84, data!$C$3:$C$128,0), MATCH('Table for manuscript'!K$1, data!$A$3:$AI$3,0))</f>
        <v>0.5</v>
      </c>
      <c r="L84" s="114">
        <f>INDEX(data!$A$3:$AI$128, MATCH('Table for manuscript'!$C84, data!$C$3:$C$128,0), MATCH('Table for manuscript'!L$1, data!$A$3:$AI$3,0))</f>
        <v>0.5</v>
      </c>
      <c r="M84" s="114">
        <f>INDEX(data!$A$3:$AI$128, MATCH('Table for manuscript'!$C84, data!$C$3:$C$128,0), MATCH('Table for manuscript'!M$1, data!$A$3:$AI$3,0))</f>
        <v>0</v>
      </c>
      <c r="N84" s="114">
        <f>INDEX(data!$A$3:$AI$128, MATCH('Table for manuscript'!$C84, data!$C$3:$C$128,0), MATCH('Table for manuscript'!N$1, data!$A$3:$AI$3,0))</f>
        <v>0</v>
      </c>
      <c r="O84" s="114">
        <f>INDEX(data!$A$3:$AI$128, MATCH('Table for manuscript'!$C84, data!$C$3:$C$128,0), MATCH('Table for manuscript'!O$1, data!$A$3:$AI$3,0))</f>
        <v>0</v>
      </c>
      <c r="P84" s="114">
        <f>INDEX(data!$A$3:$AI$128, MATCH('Table for manuscript'!$C84, data!$C$3:$C$128,0), MATCH('Table for manuscript'!P$1, data!$A$3:$AI$3,0))</f>
        <v>0</v>
      </c>
      <c r="Q84" s="20" t="str">
        <f>INDEX(data!$A$3:$AI$128, MATCH('Table for manuscript'!$C84, data!$C$3:$C$128,0), MATCH('Table for manuscript'!Q$1, data!$A$3:$AI$3,0))</f>
        <v/>
      </c>
    </row>
    <row r="85" spans="1:17">
      <c r="A85" s="91">
        <v>83</v>
      </c>
      <c r="B85" s="91" t="s">
        <v>103</v>
      </c>
      <c r="C85" s="91" t="s">
        <v>212</v>
      </c>
      <c r="D85" s="110">
        <f>INDEX(data!$A$3:$AI$128, MATCH('Table for manuscript'!$C85, data!$C$3:$C$128,0), MATCH('Table for manuscript'!D$1, data!$A$3:$AI$3,0))</f>
        <v>0.28671155539976773</v>
      </c>
      <c r="E85" s="108">
        <f>INDEX(data!$A$3:$AI$128, MATCH('Table for manuscript'!$C85, data!$C$3:$C$128,0), MATCH('Table for manuscript'!E$1, data!$A$3:$AI$3,0))</f>
        <v>1.3793177143761732</v>
      </c>
      <c r="F85" s="109">
        <f>INDEX(data!$A$3:$AI$128, MATCH('Table for manuscript'!$C85, data!$C$3:$C$128,0), MATCH('Table for manuscript'!F$1, data!$A$3:$AI$3,0))</f>
        <v>4.810820102639263</v>
      </c>
      <c r="G85" s="110" t="str">
        <f>INDEX(References!$A$2:$C$58,MATCH(INDEX(data!$A$3:$AI$128, MATCH('Table for manuscript'!$C85, data!$C$3:$C$128,0), MATCH('Table for manuscript'!G$1, data!$A$3:$AI$3,0)), References!$C$2:$C$58,0),2)</f>
        <v>[38]</v>
      </c>
      <c r="H85" s="111">
        <f>INDEX(data!$A$3:$AI$128, MATCH('Table for manuscript'!$C85, data!$C$3:$C$128,0), MATCH('Table for manuscript'!H$1, data!$A$3:$AI$3,0))/100</f>
        <v>0.7579612</v>
      </c>
      <c r="I85" s="113">
        <f>INDEX(data!$A$3:$AI$128, MATCH('Table for manuscript'!$C85, data!$C$3:$C$128,0), MATCH('Table for manuscript'!I$1, data!$A$3:$AI$3,0))</f>
        <v>1940088.7116253446</v>
      </c>
      <c r="J85" s="112">
        <f>INDEX(data!$A$3:$AI$128, MATCH('Table for manuscript'!$C85, data!$C$3:$C$128,0), MATCH('Table for manuscript'!J$1, data!$A$3:$AI$3,0))</f>
        <v>1.3662570331097166</v>
      </c>
      <c r="K85" s="114">
        <f>INDEX(data!$A$3:$AI$128, MATCH('Table for manuscript'!$C85, data!$C$3:$C$128,0), MATCH('Table for manuscript'!K$1, data!$A$3:$AI$3,0))</f>
        <v>0.1</v>
      </c>
      <c r="L85" s="114">
        <f>INDEX(data!$A$3:$AI$128, MATCH('Table for manuscript'!$C85, data!$C$3:$C$128,0), MATCH('Table for manuscript'!L$1, data!$A$3:$AI$3,0))</f>
        <v>0</v>
      </c>
      <c r="M85" s="114">
        <f>INDEX(data!$A$3:$AI$128, MATCH('Table for manuscript'!$C85, data!$C$3:$C$128,0), MATCH('Table for manuscript'!M$1, data!$A$3:$AI$3,0))</f>
        <v>0</v>
      </c>
      <c r="N85" s="114">
        <f>INDEX(data!$A$3:$AI$128, MATCH('Table for manuscript'!$C85, data!$C$3:$C$128,0), MATCH('Table for manuscript'!N$1, data!$A$3:$AI$3,0))</f>
        <v>0</v>
      </c>
      <c r="O85" s="114">
        <f>INDEX(data!$A$3:$AI$128, MATCH('Table for manuscript'!$C85, data!$C$3:$C$128,0), MATCH('Table for manuscript'!O$1, data!$A$3:$AI$3,0))</f>
        <v>0</v>
      </c>
      <c r="P85" s="114">
        <f>INDEX(data!$A$3:$AI$128, MATCH('Table for manuscript'!$C85, data!$C$3:$C$128,0), MATCH('Table for manuscript'!P$1, data!$A$3:$AI$3,0))</f>
        <v>0</v>
      </c>
      <c r="Q85" s="20" t="str">
        <f>INDEX(data!$A$3:$AI$128, MATCH('Table for manuscript'!$C85, data!$C$3:$C$128,0), MATCH('Table for manuscript'!Q$1, data!$A$3:$AI$3,0))</f>
        <v>Community newborn care package (95%)</v>
      </c>
    </row>
    <row r="86" spans="1:17">
      <c r="A86" s="91">
        <v>84</v>
      </c>
      <c r="B86" s="91" t="s">
        <v>103</v>
      </c>
      <c r="C86" s="91" t="s">
        <v>615</v>
      </c>
      <c r="D86" s="110">
        <f>INDEX(data!$A$3:$AI$128, MATCH('Table for manuscript'!$C86, data!$C$3:$C$128,0), MATCH('Table for manuscript'!D$1, data!$A$3:$AI$3,0))</f>
        <v>2.280089931692578E-3</v>
      </c>
      <c r="E86" s="108">
        <f>INDEX(data!$A$3:$AI$128, MATCH('Table for manuscript'!$C86, data!$C$3:$C$128,0), MATCH('Table for manuscript'!E$1, data!$A$3:$AI$3,0))</f>
        <v>0.41298912918336167</v>
      </c>
      <c r="F86" s="109">
        <f>INDEX(data!$A$3:$AI$128, MATCH('Table for manuscript'!$C86, data!$C$3:$C$128,0), MATCH('Table for manuscript'!F$1, data!$A$3:$AI$3,0))</f>
        <v>181.12843859487054</v>
      </c>
      <c r="G86" s="110" t="str">
        <f>INDEX(References!$A$2:$C$58,MATCH(INDEX(data!$A$3:$AI$128, MATCH('Table for manuscript'!$C86, data!$C$3:$C$128,0), MATCH('Table for manuscript'!G$1, data!$A$3:$AI$3,0)), References!$C$2:$C$58,0),2)</f>
        <v>[39]</v>
      </c>
      <c r="H86" s="111">
        <f>INDEX(data!$A$3:$AI$128, MATCH('Table for manuscript'!$C86, data!$C$3:$C$128,0), MATCH('Table for manuscript'!H$1, data!$A$3:$AI$3,0))/100</f>
        <v>0.75</v>
      </c>
      <c r="I86" s="113">
        <f>INDEX(data!$A$3:$AI$128, MATCH('Table for manuscript'!$C86, data!$C$3:$C$128,0), MATCH('Table for manuscript'!I$1, data!$A$3:$AI$3,0))</f>
        <v>9267207.2350796517</v>
      </c>
      <c r="J86" s="112">
        <f>INDEX(data!$A$3:$AI$128, MATCH('Table for manuscript'!$C86, data!$C$3:$C$128,0), MATCH('Table for manuscript'!J$1, data!$A$3:$AI$3,0))</f>
        <v>3.1413939082449684</v>
      </c>
      <c r="K86" s="114">
        <f>INDEX(data!$A$3:$AI$128, MATCH('Table for manuscript'!$C86, data!$C$3:$C$128,0), MATCH('Table for manuscript'!K$1, data!$A$3:$AI$3,0))</f>
        <v>0</v>
      </c>
      <c r="L86" s="114">
        <f>INDEX(data!$A$3:$AI$128, MATCH('Table for manuscript'!$C86, data!$C$3:$C$128,0), MATCH('Table for manuscript'!L$1, data!$A$3:$AI$3,0))</f>
        <v>0</v>
      </c>
      <c r="M86" s="114">
        <f>INDEX(data!$A$3:$AI$128, MATCH('Table for manuscript'!$C86, data!$C$3:$C$128,0), MATCH('Table for manuscript'!M$1, data!$A$3:$AI$3,0))</f>
        <v>0</v>
      </c>
      <c r="N86" s="114">
        <f>INDEX(data!$A$3:$AI$128, MATCH('Table for manuscript'!$C86, data!$C$3:$C$128,0), MATCH('Table for manuscript'!N$1, data!$A$3:$AI$3,0))</f>
        <v>0</v>
      </c>
      <c r="O86" s="114">
        <f>INDEX(data!$A$3:$AI$128, MATCH('Table for manuscript'!$C86, data!$C$3:$C$128,0), MATCH('Table for manuscript'!O$1, data!$A$3:$AI$3,0))</f>
        <v>0</v>
      </c>
      <c r="P86" s="114">
        <f>INDEX(data!$A$3:$AI$128, MATCH('Table for manuscript'!$C86, data!$C$3:$C$128,0), MATCH('Table for manuscript'!P$1, data!$A$3:$AI$3,0))</f>
        <v>0</v>
      </c>
      <c r="Q86" s="20" t="str">
        <f>INDEX(data!$A$3:$AI$128, MATCH('Table for manuscript'!$C86, data!$C$3:$C$128,0), MATCH('Table for manuscript'!Q$1, data!$A$3:$AI$3,0))</f>
        <v>Current trend in condom use (for family planning, HIV and STI prevention) continues through to 2030</v>
      </c>
    </row>
    <row r="87" spans="1:17">
      <c r="A87" s="91">
        <v>85</v>
      </c>
      <c r="B87" s="91" t="s">
        <v>103</v>
      </c>
      <c r="C87" s="91" t="s">
        <v>1206</v>
      </c>
      <c r="D87" s="110">
        <f>INDEX(data!$A$3:$AI$128, MATCH('Table for manuscript'!$C87, data!$C$3:$C$128,0), MATCH('Table for manuscript'!D$1, data!$A$3:$AI$3,0))</f>
        <v>0.18999999999999997</v>
      </c>
      <c r="E87" s="108">
        <f>INDEX(data!$A$3:$AI$128, MATCH('Table for manuscript'!$C87, data!$C$3:$C$128,0), MATCH('Table for manuscript'!E$1, data!$A$3:$AI$3,0))</f>
        <v>22.630091548478845</v>
      </c>
      <c r="F87" s="109">
        <f>INDEX(data!$A$3:$AI$128, MATCH('Table for manuscript'!$C87, data!$C$3:$C$128,0), MATCH('Table for manuscript'!F$1, data!$A$3:$AI$3,0))</f>
        <v>119.10574499199393</v>
      </c>
      <c r="G87" s="110" t="str">
        <f>INDEX(References!$A$2:$C$58,MATCH(INDEX(data!$A$3:$AI$128, MATCH('Table for manuscript'!$C87, data!$C$3:$C$128,0), MATCH('Table for manuscript'!G$1, data!$A$3:$AI$3,0)), References!$C$2:$C$58,0),2)</f>
        <v>[11]</v>
      </c>
      <c r="H87" s="111">
        <f>INDEX(data!$A$3:$AI$128, MATCH('Table for manuscript'!$C87, data!$C$3:$C$128,0), MATCH('Table for manuscript'!H$1, data!$A$3:$AI$3,0))/100</f>
        <v>0.82666669999999998</v>
      </c>
      <c r="I87" s="113">
        <f>INDEX(data!$A$3:$AI$128, MATCH('Table for manuscript'!$C87, data!$C$3:$C$128,0), MATCH('Table for manuscript'!I$1, data!$A$3:$AI$3,0))</f>
        <v>2573730.4292299999</v>
      </c>
      <c r="J87" s="112">
        <f>INDEX(data!$A$3:$AI$128, MATCH('Table for manuscript'!$C87, data!$C$3:$C$128,0), MATCH('Table for manuscript'!J$1, data!$A$3:$AI$3,0))</f>
        <v>1.512</v>
      </c>
      <c r="K87" s="114">
        <f>INDEX(data!$A$3:$AI$128, MATCH('Table for manuscript'!$C87, data!$C$3:$C$128,0), MATCH('Table for manuscript'!K$1, data!$A$3:$AI$3,0))</f>
        <v>0.5</v>
      </c>
      <c r="L87" s="114">
        <f>INDEX(data!$A$3:$AI$128, MATCH('Table for manuscript'!$C87, data!$C$3:$C$128,0), MATCH('Table for manuscript'!L$1, data!$A$3:$AI$3,0))</f>
        <v>0</v>
      </c>
      <c r="M87" s="114">
        <f>INDEX(data!$A$3:$AI$128, MATCH('Table for manuscript'!$C87, data!$C$3:$C$128,0), MATCH('Table for manuscript'!M$1, data!$A$3:$AI$3,0))</f>
        <v>0</v>
      </c>
      <c r="N87" s="114">
        <f>INDEX(data!$A$3:$AI$128, MATCH('Table for manuscript'!$C87, data!$C$3:$C$128,0), MATCH('Table for manuscript'!N$1, data!$A$3:$AI$3,0))</f>
        <v>0</v>
      </c>
      <c r="O87" s="114">
        <f>INDEX(data!$A$3:$AI$128, MATCH('Table for manuscript'!$C87, data!$C$3:$C$128,0), MATCH('Table for manuscript'!O$1, data!$A$3:$AI$3,0))</f>
        <v>0</v>
      </c>
      <c r="P87" s="114">
        <f>INDEX(data!$A$3:$AI$128, MATCH('Table for manuscript'!$C87, data!$C$3:$C$128,0), MATCH('Table for manuscript'!P$1, data!$A$3:$AI$3,0))</f>
        <v>0</v>
      </c>
      <c r="Q87" s="20" t="str">
        <f>INDEX(data!$A$3:$AI$128, MATCH('Table for manuscript'!$C87, data!$C$3:$C$128,0), MATCH('Table for manuscript'!Q$1, data!$A$3:$AI$3,0))</f>
        <v/>
      </c>
    </row>
    <row r="88" spans="1:17">
      <c r="A88" s="91">
        <v>86</v>
      </c>
      <c r="B88" s="91" t="s">
        <v>103</v>
      </c>
      <c r="C88" s="91" t="s">
        <v>132</v>
      </c>
      <c r="D88" s="110">
        <f>INDEX(data!$A$3:$AI$128, MATCH('Table for manuscript'!$C88, data!$C$3:$C$128,0), MATCH('Table for manuscript'!D$1, data!$A$3:$AI$3,0))</f>
        <v>2.0000000000000004E-2</v>
      </c>
      <c r="E88" s="108">
        <f>INDEX(data!$A$3:$AI$128, MATCH('Table for manuscript'!$C88, data!$C$3:$C$128,0), MATCH('Table for manuscript'!E$1, data!$A$3:$AI$3,0))</f>
        <v>27.134878281359807</v>
      </c>
      <c r="F88" s="109">
        <f>INDEX(data!$A$3:$AI$128, MATCH('Table for manuscript'!$C88, data!$C$3:$C$128,0), MATCH('Table for manuscript'!F$1, data!$A$3:$AI$3,0))</f>
        <v>1356.7439140679901</v>
      </c>
      <c r="G88" s="110" t="str">
        <f>INDEX(References!$A$2:$C$58,MATCH(INDEX(data!$A$3:$AI$128, MATCH('Table for manuscript'!$C88, data!$C$3:$C$128,0), MATCH('Table for manuscript'!G$1, data!$A$3:$AI$3,0)), References!$C$2:$C$58,0),2)</f>
        <v>[11]</v>
      </c>
      <c r="H88" s="111">
        <f>INDEX(data!$A$3:$AI$128, MATCH('Table for manuscript'!$C88, data!$C$3:$C$128,0), MATCH('Table for manuscript'!H$1, data!$A$3:$AI$3,0))/100</f>
        <v>1</v>
      </c>
      <c r="I88" s="113">
        <f>INDEX(data!$A$3:$AI$128, MATCH('Table for manuscript'!$C88, data!$C$3:$C$128,0), MATCH('Table for manuscript'!I$1, data!$A$3:$AI$3,0))</f>
        <v>25737.30429</v>
      </c>
      <c r="J88" s="112">
        <f>INDEX(data!$A$3:$AI$128, MATCH('Table for manuscript'!$C88, data!$C$3:$C$128,0), MATCH('Table for manuscript'!J$1, data!$A$3:$AI$3,0))</f>
        <v>27.390561436918414</v>
      </c>
      <c r="K88" s="114">
        <f>INDEX(data!$A$3:$AI$128, MATCH('Table for manuscript'!$C88, data!$C$3:$C$128,0), MATCH('Table for manuscript'!K$1, data!$A$3:$AI$3,0))</f>
        <v>10.5</v>
      </c>
      <c r="L88" s="114">
        <f>INDEX(data!$A$3:$AI$128, MATCH('Table for manuscript'!$C88, data!$C$3:$C$128,0), MATCH('Table for manuscript'!L$1, data!$A$3:$AI$3,0))</f>
        <v>30</v>
      </c>
      <c r="M88" s="114">
        <f>INDEX(data!$A$3:$AI$128, MATCH('Table for manuscript'!$C88, data!$C$3:$C$128,0), MATCH('Table for manuscript'!M$1, data!$A$3:$AI$3,0))</f>
        <v>0</v>
      </c>
      <c r="N88" s="114">
        <f>INDEX(data!$A$3:$AI$128, MATCH('Table for manuscript'!$C88, data!$C$3:$C$128,0), MATCH('Table for manuscript'!N$1, data!$A$3:$AI$3,0))</f>
        <v>0</v>
      </c>
      <c r="O88" s="114">
        <f>INDEX(data!$A$3:$AI$128, MATCH('Table for manuscript'!$C88, data!$C$3:$C$128,0), MATCH('Table for manuscript'!O$1, data!$A$3:$AI$3,0))</f>
        <v>0</v>
      </c>
      <c r="P88" s="114">
        <f>INDEX(data!$A$3:$AI$128, MATCH('Table for manuscript'!$C88, data!$C$3:$C$128,0), MATCH('Table for manuscript'!P$1, data!$A$3:$AI$3,0))</f>
        <v>0</v>
      </c>
      <c r="Q88" s="20" t="str">
        <f>INDEX(data!$A$3:$AI$128, MATCH('Table for manuscript'!$C88, data!$C$3:$C$128,0), MATCH('Table for manuscript'!Q$1, data!$A$3:$AI$3,0))</f>
        <v/>
      </c>
    </row>
    <row r="89" spans="1:17">
      <c r="A89" s="91">
        <v>87</v>
      </c>
      <c r="B89" s="91" t="s">
        <v>103</v>
      </c>
      <c r="C89" s="91" t="s">
        <v>1200</v>
      </c>
      <c r="D89" s="110">
        <f>INDEX(data!$A$3:$AI$128, MATCH('Table for manuscript'!$C89, data!$C$3:$C$128,0), MATCH('Table for manuscript'!D$1, data!$A$3:$AI$3,0))</f>
        <v>0.37</v>
      </c>
      <c r="E89" s="108">
        <f>INDEX(data!$A$3:$AI$128, MATCH('Table for manuscript'!$C89, data!$C$3:$C$128,0), MATCH('Table for manuscript'!E$1, data!$A$3:$AI$3,0))</f>
        <v>-57.170159999999996</v>
      </c>
      <c r="F89" s="109">
        <f>INDEX(data!$A$3:$AI$128, MATCH('Table for manuscript'!$C89, data!$C$3:$C$128,0), MATCH('Table for manuscript'!F$1, data!$A$3:$AI$3,0))</f>
        <v>-154.51394594594595</v>
      </c>
      <c r="G89" s="110" t="str">
        <f>INDEX(References!$A$2:$C$58,MATCH(INDEX(data!$A$3:$AI$128, MATCH('Table for manuscript'!$C89, data!$C$3:$C$128,0), MATCH('Table for manuscript'!G$1, data!$A$3:$AI$3,0)), References!$C$2:$C$58,0),2)</f>
        <v>[40]</v>
      </c>
      <c r="H89" s="111">
        <f>INDEX(data!$A$3:$AI$128, MATCH('Table for manuscript'!$C89, data!$C$3:$C$128,0), MATCH('Table for manuscript'!H$1, data!$A$3:$AI$3,0))/100</f>
        <v>0.72900000000000009</v>
      </c>
      <c r="I89" s="113">
        <f>INDEX(data!$A$3:$AI$128, MATCH('Table for manuscript'!$C89, data!$C$3:$C$128,0), MATCH('Table for manuscript'!I$1, data!$A$3:$AI$3,0))</f>
        <v>351977.55185185187</v>
      </c>
      <c r="J89" s="112">
        <f>INDEX(data!$A$3:$AI$128, MATCH('Table for manuscript'!$C89, data!$C$3:$C$128,0), MATCH('Table for manuscript'!J$1, data!$A$3:$AI$3,0))</f>
        <v>4.95</v>
      </c>
      <c r="K89" s="114">
        <f>INDEX(data!$A$3:$AI$128, MATCH('Table for manuscript'!$C89, data!$C$3:$C$128,0), MATCH('Table for manuscript'!K$1, data!$A$3:$AI$3,0))</f>
        <v>60</v>
      </c>
      <c r="L89" s="114">
        <f>INDEX(data!$A$3:$AI$128, MATCH('Table for manuscript'!$C89, data!$C$3:$C$128,0), MATCH('Table for manuscript'!L$1, data!$A$3:$AI$3,0))</f>
        <v>18</v>
      </c>
      <c r="M89" s="114">
        <f>INDEX(data!$A$3:$AI$128, MATCH('Table for manuscript'!$C89, data!$C$3:$C$128,0), MATCH('Table for manuscript'!M$1, data!$A$3:$AI$3,0))</f>
        <v>2.5</v>
      </c>
      <c r="N89" s="114">
        <f>INDEX(data!$A$3:$AI$128, MATCH('Table for manuscript'!$C89, data!$C$3:$C$128,0), MATCH('Table for manuscript'!N$1, data!$A$3:$AI$3,0))</f>
        <v>0</v>
      </c>
      <c r="O89" s="114">
        <f>INDEX(data!$A$3:$AI$128, MATCH('Table for manuscript'!$C89, data!$C$3:$C$128,0), MATCH('Table for manuscript'!O$1, data!$A$3:$AI$3,0))</f>
        <v>0</v>
      </c>
      <c r="P89" s="114">
        <f>INDEX(data!$A$3:$AI$128, MATCH('Table for manuscript'!$C89, data!$C$3:$C$128,0), MATCH('Table for manuscript'!P$1, data!$A$3:$AI$3,0))</f>
        <v>0</v>
      </c>
      <c r="Q89" s="20" t="str">
        <f>INDEX(data!$A$3:$AI$128, MATCH('Table for manuscript'!$C89, data!$C$3:$C$128,0), MATCH('Table for manuscript'!Q$1, data!$A$3:$AI$3,0))</f>
        <v>Universal access to modern contraceptives</v>
      </c>
    </row>
    <row r="90" spans="1:17">
      <c r="A90" s="91">
        <v>88</v>
      </c>
      <c r="B90" s="91" t="s">
        <v>103</v>
      </c>
      <c r="C90" s="91" t="s">
        <v>1180</v>
      </c>
      <c r="D90" s="110">
        <f>INDEX(data!$A$3:$AI$128, MATCH('Table for manuscript'!$C90, data!$C$3:$C$128,0), MATCH('Table for manuscript'!D$1, data!$A$3:$AI$3,0))</f>
        <v>7.0200000000000005</v>
      </c>
      <c r="E90" s="108">
        <f>INDEX(data!$A$3:$AI$128, MATCH('Table for manuscript'!$C90, data!$C$3:$C$128,0), MATCH('Table for manuscript'!E$1, data!$A$3:$AI$3,0))</f>
        <v>402.61259999999999</v>
      </c>
      <c r="F90" s="109">
        <f>INDEX(data!$A$3:$AI$128, MATCH('Table for manuscript'!$C90, data!$C$3:$C$128,0), MATCH('Table for manuscript'!F$1, data!$A$3:$AI$3,0))</f>
        <v>57.352222222222217</v>
      </c>
      <c r="G90" s="110" t="str">
        <f>INDEX(References!$A$2:$C$58,MATCH(INDEX(data!$A$3:$AI$128, MATCH('Table for manuscript'!$C90, data!$C$3:$C$128,0), MATCH('Table for manuscript'!G$1, data!$A$3:$AI$3,0)), References!$C$2:$C$58,0),2)</f>
        <v>[41]</v>
      </c>
      <c r="H90" s="111">
        <f>INDEX(data!$A$3:$AI$128, MATCH('Table for manuscript'!$C90, data!$C$3:$C$128,0), MATCH('Table for manuscript'!H$1, data!$A$3:$AI$3,0))/100</f>
        <v>0.25800000000000001</v>
      </c>
      <c r="I90" s="113">
        <f>INDEX(data!$A$3:$AI$128, MATCH('Table for manuscript'!$C90, data!$C$3:$C$128,0), MATCH('Table for manuscript'!I$1, data!$A$3:$AI$3,0))</f>
        <v>10224.200000000001</v>
      </c>
      <c r="J90" s="112">
        <f>INDEX(data!$A$3:$AI$128, MATCH('Table for manuscript'!$C90, data!$C$3:$C$128,0), MATCH('Table for manuscript'!J$1, data!$A$3:$AI$3,0))</f>
        <v>48.704999999999998</v>
      </c>
      <c r="K90" s="114">
        <f>INDEX(data!$A$3:$AI$128, MATCH('Table for manuscript'!$C90, data!$C$3:$C$128,0), MATCH('Table for manuscript'!K$1, data!$A$3:$AI$3,0))</f>
        <v>3.6</v>
      </c>
      <c r="L90" s="114">
        <f>INDEX(data!$A$3:$AI$128, MATCH('Table for manuscript'!$C90, data!$C$3:$C$128,0), MATCH('Table for manuscript'!L$1, data!$A$3:$AI$3,0))</f>
        <v>10.8</v>
      </c>
      <c r="M90" s="114">
        <f>INDEX(data!$A$3:$AI$128, MATCH('Table for manuscript'!$C90, data!$C$3:$C$128,0), MATCH('Table for manuscript'!M$1, data!$A$3:$AI$3,0))</f>
        <v>0</v>
      </c>
      <c r="N90" s="114">
        <f>INDEX(data!$A$3:$AI$128, MATCH('Table for manuscript'!$C90, data!$C$3:$C$128,0), MATCH('Table for manuscript'!N$1, data!$A$3:$AI$3,0))</f>
        <v>0</v>
      </c>
      <c r="O90" s="114">
        <f>INDEX(data!$A$3:$AI$128, MATCH('Table for manuscript'!$C90, data!$C$3:$C$128,0), MATCH('Table for manuscript'!O$1, data!$A$3:$AI$3,0))</f>
        <v>0</v>
      </c>
      <c r="P90" s="114">
        <f>INDEX(data!$A$3:$AI$128, MATCH('Table for manuscript'!$C90, data!$C$3:$C$128,0), MATCH('Table for manuscript'!P$1, data!$A$3:$AI$3,0))</f>
        <v>0</v>
      </c>
      <c r="Q90" s="20" t="str">
        <f>INDEX(data!$A$3:$AI$128, MATCH('Table for manuscript'!$C90, data!$C$3:$C$128,0), MATCH('Table for manuscript'!Q$1, data!$A$3:$AI$3,0))</f>
        <v>Fistula repair surgery</v>
      </c>
    </row>
    <row r="91" spans="1:17">
      <c r="A91" s="91">
        <v>89</v>
      </c>
      <c r="B91" s="91" t="s">
        <v>103</v>
      </c>
      <c r="C91" s="91" t="s">
        <v>173</v>
      </c>
      <c r="D91" s="110">
        <f>INDEX(data!$A$3:$AI$128, MATCH('Table for manuscript'!$C91, data!$C$3:$C$128,0), MATCH('Table for manuscript'!D$1, data!$A$3:$AI$3,0))</f>
        <v>0.1</v>
      </c>
      <c r="E91" s="108">
        <f>INDEX(data!$A$3:$AI$128, MATCH('Table for manuscript'!$C91, data!$C$3:$C$128,0), MATCH('Table for manuscript'!E$1, data!$A$3:$AI$3,0))</f>
        <v>22.879331798043982</v>
      </c>
      <c r="F91" s="109">
        <f>INDEX(data!$A$3:$AI$128, MATCH('Table for manuscript'!$C91, data!$C$3:$C$128,0), MATCH('Table for manuscript'!F$1, data!$A$3:$AI$3,0))</f>
        <v>228.79331798043981</v>
      </c>
      <c r="G91" s="110" t="str">
        <f>INDEX(References!$A$2:$C$58,MATCH(INDEX(data!$A$3:$AI$128, MATCH('Table for manuscript'!$C91, data!$C$3:$C$128,0), MATCH('Table for manuscript'!G$1, data!$A$3:$AI$3,0)), References!$C$2:$C$58,0),2)</f>
        <v>[11]</v>
      </c>
      <c r="H91" s="111">
        <f>INDEX(data!$A$3:$AI$128, MATCH('Table for manuscript'!$C91, data!$C$3:$C$128,0), MATCH('Table for manuscript'!H$1, data!$A$3:$AI$3,0))/100</f>
        <v>0.3403101</v>
      </c>
      <c r="I91" s="113">
        <f>INDEX(data!$A$3:$AI$128, MATCH('Table for manuscript'!$C91, data!$C$3:$C$128,0), MATCH('Table for manuscript'!I$1, data!$A$3:$AI$3,0))</f>
        <v>257373.04290998122</v>
      </c>
      <c r="J91" s="112">
        <f>INDEX(data!$A$3:$AI$128, MATCH('Table for manuscript'!$C91, data!$C$3:$C$128,0), MATCH('Table for manuscript'!J$1, data!$A$3:$AI$3,0))</f>
        <v>0.14959018610690325</v>
      </c>
      <c r="K91" s="114">
        <f>INDEX(data!$A$3:$AI$128, MATCH('Table for manuscript'!$C91, data!$C$3:$C$128,0), MATCH('Table for manuscript'!K$1, data!$A$3:$AI$3,0))</f>
        <v>0.5</v>
      </c>
      <c r="L91" s="114">
        <f>INDEX(data!$A$3:$AI$128, MATCH('Table for manuscript'!$C91, data!$C$3:$C$128,0), MATCH('Table for manuscript'!L$1, data!$A$3:$AI$3,0))</f>
        <v>0</v>
      </c>
      <c r="M91" s="114">
        <f>INDEX(data!$A$3:$AI$128, MATCH('Table for manuscript'!$C91, data!$C$3:$C$128,0), MATCH('Table for manuscript'!M$1, data!$A$3:$AI$3,0))</f>
        <v>0</v>
      </c>
      <c r="N91" s="114">
        <f>INDEX(data!$A$3:$AI$128, MATCH('Table for manuscript'!$C91, data!$C$3:$C$128,0), MATCH('Table for manuscript'!N$1, data!$A$3:$AI$3,0))</f>
        <v>0</v>
      </c>
      <c r="O91" s="114">
        <f>INDEX(data!$A$3:$AI$128, MATCH('Table for manuscript'!$C91, data!$C$3:$C$128,0), MATCH('Table for manuscript'!O$1, data!$A$3:$AI$3,0))</f>
        <v>0</v>
      </c>
      <c r="P91" s="114">
        <f>INDEX(data!$A$3:$AI$128, MATCH('Table for manuscript'!$C91, data!$C$3:$C$128,0), MATCH('Table for manuscript'!P$1, data!$A$3:$AI$3,0))</f>
        <v>0</v>
      </c>
      <c r="Q91" s="20" t="str">
        <f>INDEX(data!$A$3:$AI$128, MATCH('Table for manuscript'!$C91, data!$C$3:$C$128,0), MATCH('Table for manuscript'!Q$1, data!$A$3:$AI$3,0))</f>
        <v/>
      </c>
    </row>
    <row r="92" spans="1:17">
      <c r="A92" s="91">
        <v>90</v>
      </c>
      <c r="B92" s="91" t="s">
        <v>103</v>
      </c>
      <c r="C92" s="91" t="s">
        <v>1198</v>
      </c>
      <c r="D92" s="110">
        <f>INDEX(data!$A$3:$AI$128, MATCH('Table for manuscript'!$C92, data!$C$3:$C$128,0), MATCH('Table for manuscript'!D$1, data!$A$3:$AI$3,0))</f>
        <v>0.37</v>
      </c>
      <c r="E92" s="108">
        <f>INDEX(data!$A$3:$AI$128, MATCH('Table for manuscript'!$C92, data!$C$3:$C$128,0), MATCH('Table for manuscript'!E$1, data!$A$3:$AI$3,0))</f>
        <v>-57.170159999999996</v>
      </c>
      <c r="F92" s="109">
        <f>INDEX(data!$A$3:$AI$128, MATCH('Table for manuscript'!$C92, data!$C$3:$C$128,0), MATCH('Table for manuscript'!F$1, data!$A$3:$AI$3,0))</f>
        <v>-154.51394594594595</v>
      </c>
      <c r="G92" s="110" t="str">
        <f>INDEX(References!$A$2:$C$58,MATCH(INDEX(data!$A$3:$AI$128, MATCH('Table for manuscript'!$C92, data!$C$3:$C$128,0), MATCH('Table for manuscript'!G$1, data!$A$3:$AI$3,0)), References!$C$2:$C$58,0),2)</f>
        <v>[40]</v>
      </c>
      <c r="H92" s="111">
        <f>INDEX(data!$A$3:$AI$128, MATCH('Table for manuscript'!$C92, data!$C$3:$C$128,0), MATCH('Table for manuscript'!H$1, data!$A$3:$AI$3,0))/100</f>
        <v>0.72900000000000009</v>
      </c>
      <c r="I92" s="113">
        <f>INDEX(data!$A$3:$AI$128, MATCH('Table for manuscript'!$C92, data!$C$3:$C$128,0), MATCH('Table for manuscript'!I$1, data!$A$3:$AI$3,0))</f>
        <v>70395.510370370379</v>
      </c>
      <c r="J92" s="112">
        <f>INDEX(data!$A$3:$AI$128, MATCH('Table for manuscript'!$C92, data!$C$3:$C$128,0), MATCH('Table for manuscript'!J$1, data!$A$3:$AI$3,0))</f>
        <v>34.6</v>
      </c>
      <c r="K92" s="114">
        <f>INDEX(data!$A$3:$AI$128, MATCH('Table for manuscript'!$C92, data!$C$3:$C$128,0), MATCH('Table for manuscript'!K$1, data!$A$3:$AI$3,0))</f>
        <v>0</v>
      </c>
      <c r="L92" s="114">
        <f>INDEX(data!$A$3:$AI$128, MATCH('Table for manuscript'!$C92, data!$C$3:$C$128,0), MATCH('Table for manuscript'!L$1, data!$A$3:$AI$3,0))</f>
        <v>10</v>
      </c>
      <c r="M92" s="114">
        <f>INDEX(data!$A$3:$AI$128, MATCH('Table for manuscript'!$C92, data!$C$3:$C$128,0), MATCH('Table for manuscript'!M$1, data!$A$3:$AI$3,0))</f>
        <v>0</v>
      </c>
      <c r="N92" s="114">
        <f>INDEX(data!$A$3:$AI$128, MATCH('Table for manuscript'!$C92, data!$C$3:$C$128,0), MATCH('Table for manuscript'!N$1, data!$A$3:$AI$3,0))</f>
        <v>0</v>
      </c>
      <c r="O92" s="114">
        <f>INDEX(data!$A$3:$AI$128, MATCH('Table for manuscript'!$C92, data!$C$3:$C$128,0), MATCH('Table for manuscript'!O$1, data!$A$3:$AI$3,0))</f>
        <v>0</v>
      </c>
      <c r="P92" s="114">
        <f>INDEX(data!$A$3:$AI$128, MATCH('Table for manuscript'!$C92, data!$C$3:$C$128,0), MATCH('Table for manuscript'!P$1, data!$A$3:$AI$3,0))</f>
        <v>0</v>
      </c>
      <c r="Q92" s="20" t="str">
        <f>INDEX(data!$A$3:$AI$128, MATCH('Table for manuscript'!$C92, data!$C$3:$C$128,0), MATCH('Table for manuscript'!Q$1, data!$A$3:$AI$3,0))</f>
        <v>Universal access to modern contraceptives</v>
      </c>
    </row>
    <row r="93" spans="1:17">
      <c r="A93" s="91">
        <v>91</v>
      </c>
      <c r="B93" s="91" t="s">
        <v>103</v>
      </c>
      <c r="C93" s="91" t="s">
        <v>222</v>
      </c>
      <c r="D93" s="110">
        <f>INDEX(data!$A$3:$AI$128, MATCH('Table for manuscript'!$C93, data!$C$3:$C$128,0), MATCH('Table for manuscript'!D$1, data!$A$3:$AI$3,0))</f>
        <v>7.31</v>
      </c>
      <c r="E93" s="108">
        <f>INDEX(data!$A$3:$AI$128, MATCH('Table for manuscript'!$C93, data!$C$3:$C$128,0), MATCH('Table for manuscript'!E$1, data!$A$3:$AI$3,0))</f>
        <v>22.487009182987745</v>
      </c>
      <c r="F93" s="109">
        <f>INDEX(data!$A$3:$AI$128, MATCH('Table for manuscript'!$C93, data!$C$3:$C$128,0), MATCH('Table for manuscript'!F$1, data!$A$3:$AI$3,0))</f>
        <v>3.0761982466467503</v>
      </c>
      <c r="G93" s="110" t="str">
        <f>INDEX(References!$A$2:$C$58,MATCH(INDEX(data!$A$3:$AI$128, MATCH('Table for manuscript'!$C93, data!$C$3:$C$128,0), MATCH('Table for manuscript'!G$1, data!$A$3:$AI$3,0)), References!$C$2:$C$58,0),2)</f>
        <v>[11]</v>
      </c>
      <c r="H93" s="111">
        <f>INDEX(data!$A$3:$AI$128, MATCH('Table for manuscript'!$C93, data!$C$3:$C$128,0), MATCH('Table for manuscript'!H$1, data!$A$3:$AI$3,0))/100</f>
        <v>0.44017270000000003</v>
      </c>
      <c r="I93" s="113">
        <f>INDEX(data!$A$3:$AI$128, MATCH('Table for manuscript'!$C93, data!$C$3:$C$128,0), MATCH('Table for manuscript'!I$1, data!$A$3:$AI$3,0))</f>
        <v>97004.435577217751</v>
      </c>
      <c r="J93" s="112">
        <f>INDEX(data!$A$3:$AI$128, MATCH('Table for manuscript'!$C93, data!$C$3:$C$128,0), MATCH('Table for manuscript'!J$1, data!$A$3:$AI$3,0))</f>
        <v>3.4904376758277426E-3</v>
      </c>
      <c r="K93" s="114">
        <f>INDEX(data!$A$3:$AI$128, MATCH('Table for manuscript'!$C93, data!$C$3:$C$128,0), MATCH('Table for manuscript'!K$1, data!$A$3:$AI$3,0))</f>
        <v>24</v>
      </c>
      <c r="L93" s="114">
        <f>INDEX(data!$A$3:$AI$128, MATCH('Table for manuscript'!$C93, data!$C$3:$C$128,0), MATCH('Table for manuscript'!L$1, data!$A$3:$AI$3,0))</f>
        <v>0.4</v>
      </c>
      <c r="M93" s="114">
        <f>INDEX(data!$A$3:$AI$128, MATCH('Table for manuscript'!$C93, data!$C$3:$C$128,0), MATCH('Table for manuscript'!M$1, data!$A$3:$AI$3,0))</f>
        <v>0</v>
      </c>
      <c r="N93" s="114">
        <f>INDEX(data!$A$3:$AI$128, MATCH('Table for manuscript'!$C93, data!$C$3:$C$128,0), MATCH('Table for manuscript'!N$1, data!$A$3:$AI$3,0))</f>
        <v>0</v>
      </c>
      <c r="O93" s="114">
        <f>INDEX(data!$A$3:$AI$128, MATCH('Table for manuscript'!$C93, data!$C$3:$C$128,0), MATCH('Table for manuscript'!O$1, data!$A$3:$AI$3,0))</f>
        <v>0</v>
      </c>
      <c r="P93" s="114">
        <f>INDEX(data!$A$3:$AI$128, MATCH('Table for manuscript'!$C93, data!$C$3:$C$128,0), MATCH('Table for manuscript'!P$1, data!$A$3:$AI$3,0))</f>
        <v>0</v>
      </c>
      <c r="Q93" s="20" t="str">
        <f>INDEX(data!$A$3:$AI$128, MATCH('Table for manuscript'!$C93, data!$C$3:$C$128,0), MATCH('Table for manuscript'!Q$1, data!$A$3:$AI$3,0))</f>
        <v/>
      </c>
    </row>
    <row r="94" spans="1:17">
      <c r="A94" s="91">
        <v>92</v>
      </c>
      <c r="B94" s="91" t="s">
        <v>103</v>
      </c>
      <c r="C94" s="91" t="s">
        <v>1194</v>
      </c>
      <c r="D94" s="110">
        <f>INDEX(data!$A$3:$AI$128, MATCH('Table for manuscript'!$C94, data!$C$3:$C$128,0), MATCH('Table for manuscript'!D$1, data!$A$3:$AI$3,0))</f>
        <v>0.37</v>
      </c>
      <c r="E94" s="108">
        <f>INDEX(data!$A$3:$AI$128, MATCH('Table for manuscript'!$C94, data!$C$3:$C$128,0), MATCH('Table for manuscript'!E$1, data!$A$3:$AI$3,0))</f>
        <v>-57.170159999999996</v>
      </c>
      <c r="F94" s="109">
        <f>INDEX(data!$A$3:$AI$128, MATCH('Table for manuscript'!$C94, data!$C$3:$C$128,0), MATCH('Table for manuscript'!F$1, data!$A$3:$AI$3,0))</f>
        <v>-154.51394594594595</v>
      </c>
      <c r="G94" s="110" t="str">
        <f>INDEX(References!$A$2:$C$58,MATCH(INDEX(data!$A$3:$AI$128, MATCH('Table for manuscript'!$C94, data!$C$3:$C$128,0), MATCH('Table for manuscript'!G$1, data!$A$3:$AI$3,0)), References!$C$2:$C$58,0),2)</f>
        <v>[40]</v>
      </c>
      <c r="H94" s="111">
        <f>INDEX(data!$A$3:$AI$128, MATCH('Table for manuscript'!$C94, data!$C$3:$C$128,0), MATCH('Table for manuscript'!H$1, data!$A$3:$AI$3,0))/100</f>
        <v>0.72900000000000009</v>
      </c>
      <c r="I94" s="113">
        <f>INDEX(data!$A$3:$AI$128, MATCH('Table for manuscript'!$C94, data!$C$3:$C$128,0), MATCH('Table for manuscript'!I$1, data!$A$3:$AI$3,0))</f>
        <v>3167797.9666666663</v>
      </c>
      <c r="J94" s="112">
        <f>INDEX(data!$A$3:$AI$128, MATCH('Table for manuscript'!$C94, data!$C$3:$C$128,0), MATCH('Table for manuscript'!J$1, data!$A$3:$AI$3,0))</f>
        <v>5.42</v>
      </c>
      <c r="K94" s="114">
        <f>INDEX(data!$A$3:$AI$128, MATCH('Table for manuscript'!$C94, data!$C$3:$C$128,0), MATCH('Table for manuscript'!K$1, data!$A$3:$AI$3,0))</f>
        <v>0</v>
      </c>
      <c r="L94" s="114">
        <f>INDEX(data!$A$3:$AI$128, MATCH('Table for manuscript'!$C94, data!$C$3:$C$128,0), MATCH('Table for manuscript'!L$1, data!$A$3:$AI$3,0))</f>
        <v>10</v>
      </c>
      <c r="M94" s="114">
        <f>INDEX(data!$A$3:$AI$128, MATCH('Table for manuscript'!$C94, data!$C$3:$C$128,0), MATCH('Table for manuscript'!M$1, data!$A$3:$AI$3,0))</f>
        <v>0</v>
      </c>
      <c r="N94" s="114">
        <f>INDEX(data!$A$3:$AI$128, MATCH('Table for manuscript'!$C94, data!$C$3:$C$128,0), MATCH('Table for manuscript'!N$1, data!$A$3:$AI$3,0))</f>
        <v>0</v>
      </c>
      <c r="O94" s="114">
        <f>INDEX(data!$A$3:$AI$128, MATCH('Table for manuscript'!$C94, data!$C$3:$C$128,0), MATCH('Table for manuscript'!O$1, data!$A$3:$AI$3,0))</f>
        <v>0</v>
      </c>
      <c r="P94" s="114">
        <f>INDEX(data!$A$3:$AI$128, MATCH('Table for manuscript'!$C94, data!$C$3:$C$128,0), MATCH('Table for manuscript'!P$1, data!$A$3:$AI$3,0))</f>
        <v>0</v>
      </c>
      <c r="Q94" s="20" t="str">
        <f>INDEX(data!$A$3:$AI$128, MATCH('Table for manuscript'!$C94, data!$C$3:$C$128,0), MATCH('Table for manuscript'!Q$1, data!$A$3:$AI$3,0))</f>
        <v>Universal access to modern contraceptives</v>
      </c>
    </row>
    <row r="95" spans="1:17">
      <c r="A95" s="91">
        <v>93</v>
      </c>
      <c r="B95" s="91" t="s">
        <v>103</v>
      </c>
      <c r="C95" s="91" t="s">
        <v>1196</v>
      </c>
      <c r="D95" s="110">
        <f>INDEX(data!$A$3:$AI$128, MATCH('Table for manuscript'!$C95, data!$C$3:$C$128,0), MATCH('Table for manuscript'!D$1, data!$A$3:$AI$3,0))</f>
        <v>0.37</v>
      </c>
      <c r="E95" s="108">
        <f>INDEX(data!$A$3:$AI$128, MATCH('Table for manuscript'!$C95, data!$C$3:$C$128,0), MATCH('Table for manuscript'!E$1, data!$A$3:$AI$3,0))</f>
        <v>-57.170159999999996</v>
      </c>
      <c r="F95" s="109">
        <f>INDEX(data!$A$3:$AI$128, MATCH('Table for manuscript'!$C95, data!$C$3:$C$128,0), MATCH('Table for manuscript'!F$1, data!$A$3:$AI$3,0))</f>
        <v>-154.51394594594595</v>
      </c>
      <c r="G95" s="110" t="str">
        <f>INDEX(References!$A$2:$C$58,MATCH(INDEX(data!$A$3:$AI$128, MATCH('Table for manuscript'!$C95, data!$C$3:$C$128,0), MATCH('Table for manuscript'!G$1, data!$A$3:$AI$3,0)), References!$C$2:$C$58,0),2)</f>
        <v>[40]</v>
      </c>
      <c r="H95" s="111">
        <f>INDEX(data!$A$3:$AI$128, MATCH('Table for manuscript'!$C95, data!$C$3:$C$128,0), MATCH('Table for manuscript'!H$1, data!$A$3:$AI$3,0))/100</f>
        <v>0.72900000000000009</v>
      </c>
      <c r="I95" s="113">
        <f>INDEX(data!$A$3:$AI$128, MATCH('Table for manuscript'!$C95, data!$C$3:$C$128,0), MATCH('Table for manuscript'!I$1, data!$A$3:$AI$3,0))</f>
        <v>281582.04148148152</v>
      </c>
      <c r="J95" s="112">
        <f>INDEX(data!$A$3:$AI$128, MATCH('Table for manuscript'!$C95, data!$C$3:$C$128,0), MATCH('Table for manuscript'!J$1, data!$A$3:$AI$3,0))</f>
        <v>1.66</v>
      </c>
      <c r="K95" s="114">
        <f>INDEX(data!$A$3:$AI$128, MATCH('Table for manuscript'!$C95, data!$C$3:$C$128,0), MATCH('Table for manuscript'!K$1, data!$A$3:$AI$3,0))</f>
        <v>0</v>
      </c>
      <c r="L95" s="114">
        <f>INDEX(data!$A$3:$AI$128, MATCH('Table for manuscript'!$C95, data!$C$3:$C$128,0), MATCH('Table for manuscript'!L$1, data!$A$3:$AI$3,0))</f>
        <v>10</v>
      </c>
      <c r="M95" s="114">
        <f>INDEX(data!$A$3:$AI$128, MATCH('Table for manuscript'!$C95, data!$C$3:$C$128,0), MATCH('Table for manuscript'!M$1, data!$A$3:$AI$3,0))</f>
        <v>0</v>
      </c>
      <c r="N95" s="114">
        <f>INDEX(data!$A$3:$AI$128, MATCH('Table for manuscript'!$C95, data!$C$3:$C$128,0), MATCH('Table for manuscript'!N$1, data!$A$3:$AI$3,0))</f>
        <v>0</v>
      </c>
      <c r="O95" s="114">
        <f>INDEX(data!$A$3:$AI$128, MATCH('Table for manuscript'!$C95, data!$C$3:$C$128,0), MATCH('Table for manuscript'!O$1, data!$A$3:$AI$3,0))</f>
        <v>0</v>
      </c>
      <c r="P95" s="114">
        <f>INDEX(data!$A$3:$AI$128, MATCH('Table for manuscript'!$C95, data!$C$3:$C$128,0), MATCH('Table for manuscript'!P$1, data!$A$3:$AI$3,0))</f>
        <v>0</v>
      </c>
      <c r="Q95" s="20" t="str">
        <f>INDEX(data!$A$3:$AI$128, MATCH('Table for manuscript'!$C95, data!$C$3:$C$128,0), MATCH('Table for manuscript'!Q$1, data!$A$3:$AI$3,0))</f>
        <v>Universal access to modern contraceptives</v>
      </c>
    </row>
    <row r="96" spans="1:17">
      <c r="A96" s="91">
        <v>94</v>
      </c>
      <c r="B96" s="91" t="s">
        <v>103</v>
      </c>
      <c r="C96" s="91" t="s">
        <v>202</v>
      </c>
      <c r="D96" s="110">
        <f>INDEX(data!$A$3:$AI$128, MATCH('Table for manuscript'!$C96, data!$C$3:$C$128,0), MATCH('Table for manuscript'!D$1, data!$A$3:$AI$3,0))</f>
        <v>1.83</v>
      </c>
      <c r="E96" s="108">
        <f>INDEX(data!$A$3:$AI$128, MATCH('Table for manuscript'!$C96, data!$C$3:$C$128,0), MATCH('Table for manuscript'!E$1, data!$A$3:$AI$3,0))</f>
        <v>22.487009182987745</v>
      </c>
      <c r="F96" s="109">
        <f>INDEX(data!$A$3:$AI$128, MATCH('Table for manuscript'!$C96, data!$C$3:$C$128,0), MATCH('Table for manuscript'!F$1, data!$A$3:$AI$3,0))</f>
        <v>12.287983160102591</v>
      </c>
      <c r="G96" s="110" t="str">
        <f>INDEX(References!$A$2:$C$58,MATCH(INDEX(data!$A$3:$AI$128, MATCH('Table for manuscript'!$C96, data!$C$3:$C$128,0), MATCH('Table for manuscript'!G$1, data!$A$3:$AI$3,0)), References!$C$2:$C$58,0),2)</f>
        <v>[11]</v>
      </c>
      <c r="H96" s="111">
        <f>INDEX(data!$A$3:$AI$128, MATCH('Table for manuscript'!$C96, data!$C$3:$C$128,0), MATCH('Table for manuscript'!H$1, data!$A$3:$AI$3,0))/100</f>
        <v>0.6</v>
      </c>
      <c r="I96" s="113">
        <f>INDEX(data!$A$3:$AI$128, MATCH('Table for manuscript'!$C96, data!$C$3:$C$128,0), MATCH('Table for manuscript'!I$1, data!$A$3:$AI$3,0))</f>
        <v>380028.14449999999</v>
      </c>
      <c r="J96" s="112">
        <f>INDEX(data!$A$3:$AI$128, MATCH('Table for manuscript'!$C96, data!$C$3:$C$128,0), MATCH('Table for manuscript'!J$1, data!$A$3:$AI$3,0))</f>
        <v>1E-35</v>
      </c>
      <c r="K96" s="114">
        <f>INDEX(data!$A$3:$AI$128, MATCH('Table for manuscript'!$C96, data!$C$3:$C$128,0), MATCH('Table for manuscript'!K$1, data!$A$3:$AI$3,0))</f>
        <v>0</v>
      </c>
      <c r="L96" s="114">
        <f>INDEX(data!$A$3:$AI$128, MATCH('Table for manuscript'!$C96, data!$C$3:$C$128,0), MATCH('Table for manuscript'!L$1, data!$A$3:$AI$3,0))</f>
        <v>0</v>
      </c>
      <c r="M96" s="114">
        <f>INDEX(data!$A$3:$AI$128, MATCH('Table for manuscript'!$C96, data!$C$3:$C$128,0), MATCH('Table for manuscript'!M$1, data!$A$3:$AI$3,0))</f>
        <v>0</v>
      </c>
      <c r="N96" s="114">
        <f>INDEX(data!$A$3:$AI$128, MATCH('Table for manuscript'!$C96, data!$C$3:$C$128,0), MATCH('Table for manuscript'!N$1, data!$A$3:$AI$3,0))</f>
        <v>0</v>
      </c>
      <c r="O96" s="114">
        <f>INDEX(data!$A$3:$AI$128, MATCH('Table for manuscript'!$C96, data!$C$3:$C$128,0), MATCH('Table for manuscript'!O$1, data!$A$3:$AI$3,0))</f>
        <v>0</v>
      </c>
      <c r="P96" s="114">
        <f>INDEX(data!$A$3:$AI$128, MATCH('Table for manuscript'!$C96, data!$C$3:$C$128,0), MATCH('Table for manuscript'!P$1, data!$A$3:$AI$3,0))</f>
        <v>0</v>
      </c>
      <c r="Q96" s="20" t="str">
        <f>INDEX(data!$A$3:$AI$128, MATCH('Table for manuscript'!$C96, data!$C$3:$C$128,0), MATCH('Table for manuscript'!Q$1, data!$A$3:$AI$3,0))</f>
        <v/>
      </c>
    </row>
    <row r="97" spans="1:17">
      <c r="A97" s="91">
        <v>95</v>
      </c>
      <c r="B97" s="91" t="s">
        <v>103</v>
      </c>
      <c r="C97" s="91" t="s">
        <v>175</v>
      </c>
      <c r="D97" s="110" t="e">
        <f>INDEX(data!$A$3:$AI$128, MATCH('Table for manuscript'!$C97, data!$C$3:$C$128,0), MATCH('Table for manuscript'!D$1, data!$A$3:$AI$3,0))</f>
        <v>#N/A</v>
      </c>
      <c r="E97" s="108" t="e">
        <f>INDEX(data!$A$3:$AI$128, MATCH('Table for manuscript'!$C97, data!$C$3:$C$128,0), MATCH('Table for manuscript'!E$1, data!$A$3:$AI$3,0))</f>
        <v>#N/A</v>
      </c>
      <c r="F97" s="109" t="e">
        <f>INDEX(data!$A$3:$AI$128, MATCH('Table for manuscript'!$C97, data!$C$3:$C$128,0), MATCH('Table for manuscript'!F$1, data!$A$3:$AI$3,0))</f>
        <v>#N/A</v>
      </c>
      <c r="G97" s="110" t="e">
        <f>INDEX(References!$A$2:$C$58,MATCH(INDEX(data!$A$3:$AI$128, MATCH('Table for manuscript'!$C97, data!$C$3:$C$128,0), MATCH('Table for manuscript'!G$1, data!$A$3:$AI$3,0)), References!$C$2:$C$58,0),2)</f>
        <v>#N/A</v>
      </c>
      <c r="H97" s="111" t="e">
        <f>INDEX(data!$A$3:$AI$128, MATCH('Table for manuscript'!$C97, data!$C$3:$C$128,0), MATCH('Table for manuscript'!H$1, data!$A$3:$AI$3,0))/100</f>
        <v>#N/A</v>
      </c>
      <c r="I97" s="113" t="e">
        <f>INDEX(data!$A$3:$AI$128, MATCH('Table for manuscript'!$C97, data!$C$3:$C$128,0), MATCH('Table for manuscript'!I$1, data!$A$3:$AI$3,0))</f>
        <v>#N/A</v>
      </c>
      <c r="J97" s="112" t="e">
        <f>INDEX(data!$A$3:$AI$128, MATCH('Table for manuscript'!$C97, data!$C$3:$C$128,0), MATCH('Table for manuscript'!J$1, data!$A$3:$AI$3,0))</f>
        <v>#N/A</v>
      </c>
      <c r="K97" s="114" t="e">
        <f>INDEX(data!$A$3:$AI$128, MATCH('Table for manuscript'!$C97, data!$C$3:$C$128,0), MATCH('Table for manuscript'!K$1, data!$A$3:$AI$3,0))</f>
        <v>#N/A</v>
      </c>
      <c r="L97" s="114" t="e">
        <f>INDEX(data!$A$3:$AI$128, MATCH('Table for manuscript'!$C97, data!$C$3:$C$128,0), MATCH('Table for manuscript'!L$1, data!$A$3:$AI$3,0))</f>
        <v>#N/A</v>
      </c>
      <c r="M97" s="114" t="e">
        <f>INDEX(data!$A$3:$AI$128, MATCH('Table for manuscript'!$C97, data!$C$3:$C$128,0), MATCH('Table for manuscript'!M$1, data!$A$3:$AI$3,0))</f>
        <v>#N/A</v>
      </c>
      <c r="N97" s="114" t="e">
        <f>INDEX(data!$A$3:$AI$128, MATCH('Table for manuscript'!$C97, data!$C$3:$C$128,0), MATCH('Table for manuscript'!N$1, data!$A$3:$AI$3,0))</f>
        <v>#N/A</v>
      </c>
      <c r="O97" s="114" t="e">
        <f>INDEX(data!$A$3:$AI$128, MATCH('Table for manuscript'!$C97, data!$C$3:$C$128,0), MATCH('Table for manuscript'!O$1, data!$A$3:$AI$3,0))</f>
        <v>#N/A</v>
      </c>
      <c r="P97" s="114" t="e">
        <f>INDEX(data!$A$3:$AI$128, MATCH('Table for manuscript'!$C97, data!$C$3:$C$128,0), MATCH('Table for manuscript'!P$1, data!$A$3:$AI$3,0))</f>
        <v>#N/A</v>
      </c>
      <c r="Q97" s="20" t="e">
        <f>INDEX(data!$A$3:$AI$128, MATCH('Table for manuscript'!$C97, data!$C$3:$C$128,0), MATCH('Table for manuscript'!Q$1, data!$A$3:$AI$3,0))</f>
        <v>#N/A</v>
      </c>
    </row>
    <row r="98" spans="1:17">
      <c r="A98" s="91">
        <v>96</v>
      </c>
      <c r="B98" s="91" t="s">
        <v>103</v>
      </c>
      <c r="C98" s="91" t="s">
        <v>1202</v>
      </c>
      <c r="D98" s="110">
        <f>INDEX(data!$A$3:$AI$128, MATCH('Table for manuscript'!$C98, data!$C$3:$C$128,0), MATCH('Table for manuscript'!D$1, data!$A$3:$AI$3,0))</f>
        <v>0.37</v>
      </c>
      <c r="E98" s="108">
        <f>INDEX(data!$A$3:$AI$128, MATCH('Table for manuscript'!$C98, data!$C$3:$C$128,0), MATCH('Table for manuscript'!E$1, data!$A$3:$AI$3,0))</f>
        <v>-57.170159999999996</v>
      </c>
      <c r="F98" s="109">
        <f>INDEX(data!$A$3:$AI$128, MATCH('Table for manuscript'!$C98, data!$C$3:$C$128,0), MATCH('Table for manuscript'!F$1, data!$A$3:$AI$3,0))</f>
        <v>-154.51394594594595</v>
      </c>
      <c r="G98" s="110" t="str">
        <f>INDEX(References!$A$2:$C$58,MATCH(INDEX(data!$A$3:$AI$128, MATCH('Table for manuscript'!$C98, data!$C$3:$C$128,0), MATCH('Table for manuscript'!G$1, data!$A$3:$AI$3,0)), References!$C$2:$C$58,0),2)</f>
        <v>[40]</v>
      </c>
      <c r="H98" s="111">
        <f>INDEX(data!$A$3:$AI$128, MATCH('Table for manuscript'!$C98, data!$C$3:$C$128,0), MATCH('Table for manuscript'!H$1, data!$A$3:$AI$3,0))/100</f>
        <v>0.72900000000000009</v>
      </c>
      <c r="I98" s="113">
        <f>INDEX(data!$A$3:$AI$128, MATCH('Table for manuscript'!$C98, data!$C$3:$C$128,0), MATCH('Table for manuscript'!I$1, data!$A$3:$AI$3,0))</f>
        <v>321920.27592592593</v>
      </c>
      <c r="J98" s="112">
        <f>INDEX(data!$A$3:$AI$128, MATCH('Table for manuscript'!$C98, data!$C$3:$C$128,0), MATCH('Table for manuscript'!J$1, data!$A$3:$AI$3,0))</f>
        <v>8.379999999999999</v>
      </c>
      <c r="K98" s="114">
        <f>INDEX(data!$A$3:$AI$128, MATCH('Table for manuscript'!$C98, data!$C$3:$C$128,0), MATCH('Table for manuscript'!K$1, data!$A$3:$AI$3,0))</f>
        <v>60</v>
      </c>
      <c r="L98" s="114">
        <f>INDEX(data!$A$3:$AI$128, MATCH('Table for manuscript'!$C98, data!$C$3:$C$128,0), MATCH('Table for manuscript'!L$1, data!$A$3:$AI$3,0))</f>
        <v>18</v>
      </c>
      <c r="M98" s="114">
        <f>INDEX(data!$A$3:$AI$128, MATCH('Table for manuscript'!$C98, data!$C$3:$C$128,0), MATCH('Table for manuscript'!M$1, data!$A$3:$AI$3,0))</f>
        <v>2.5</v>
      </c>
      <c r="N98" s="114">
        <f>INDEX(data!$A$3:$AI$128, MATCH('Table for manuscript'!$C98, data!$C$3:$C$128,0), MATCH('Table for manuscript'!N$1, data!$A$3:$AI$3,0))</f>
        <v>0</v>
      </c>
      <c r="O98" s="114">
        <f>INDEX(data!$A$3:$AI$128, MATCH('Table for manuscript'!$C98, data!$C$3:$C$128,0), MATCH('Table for manuscript'!O$1, data!$A$3:$AI$3,0))</f>
        <v>0</v>
      </c>
      <c r="P98" s="114">
        <f>INDEX(data!$A$3:$AI$128, MATCH('Table for manuscript'!$C98, data!$C$3:$C$128,0), MATCH('Table for manuscript'!P$1, data!$A$3:$AI$3,0))</f>
        <v>0</v>
      </c>
      <c r="Q98" s="20" t="str">
        <f>INDEX(data!$A$3:$AI$128, MATCH('Table for manuscript'!$C98, data!$C$3:$C$128,0), MATCH('Table for manuscript'!Q$1, data!$A$3:$AI$3,0))</f>
        <v>Universal access to modern contraceptives</v>
      </c>
    </row>
    <row r="99" spans="1:17">
      <c r="A99" s="91">
        <v>97</v>
      </c>
      <c r="B99" s="91" t="s">
        <v>103</v>
      </c>
      <c r="C99" s="91" t="s">
        <v>182</v>
      </c>
      <c r="D99" s="110">
        <f>INDEX(data!$A$3:$AI$128, MATCH('Table for manuscript'!$C99, data!$C$3:$C$128,0), MATCH('Table for manuscript'!D$1, data!$A$3:$AI$3,0))</f>
        <v>0.13</v>
      </c>
      <c r="E99" s="108">
        <f>INDEX(data!$A$3:$AI$128, MATCH('Table for manuscript'!$C99, data!$C$3:$C$128,0), MATCH('Table for manuscript'!E$1, data!$A$3:$AI$3,0))</f>
        <v>2.6676000000000002</v>
      </c>
      <c r="F99" s="109">
        <f>INDEX(data!$A$3:$AI$128, MATCH('Table for manuscript'!$C99, data!$C$3:$C$128,0), MATCH('Table for manuscript'!F$1, data!$A$3:$AI$3,0))</f>
        <v>20.52</v>
      </c>
      <c r="G99" s="110" t="str">
        <f>INDEX(References!$A$2:$C$58,MATCH(INDEX(data!$A$3:$AI$128, MATCH('Table for manuscript'!$C99, data!$C$3:$C$128,0), MATCH('Table for manuscript'!G$1, data!$A$3:$AI$3,0)), References!$C$2:$C$58,0),2)</f>
        <v>[42]</v>
      </c>
      <c r="H99" s="111">
        <f>INDEX(data!$A$3:$AI$128, MATCH('Table for manuscript'!$C99, data!$C$3:$C$128,0), MATCH('Table for manuscript'!H$1, data!$A$3:$AI$3,0))/100</f>
        <v>0.55021589999999998</v>
      </c>
      <c r="I99" s="113">
        <f>INDEX(data!$A$3:$AI$128, MATCH('Table for manuscript'!$C99, data!$C$3:$C$128,0), MATCH('Table for manuscript'!I$1, data!$A$3:$AI$3,0))</f>
        <v>194008.87115403244</v>
      </c>
      <c r="J99" s="112">
        <f>INDEX(data!$A$3:$AI$128, MATCH('Table for manuscript'!$C99, data!$C$3:$C$128,0), MATCH('Table for manuscript'!J$1, data!$A$3:$AI$3,0))</f>
        <v>8.4897416955204505</v>
      </c>
      <c r="K99" s="114">
        <f>INDEX(data!$A$3:$AI$128, MATCH('Table for manuscript'!$C99, data!$C$3:$C$128,0), MATCH('Table for manuscript'!K$1, data!$A$3:$AI$3,0))</f>
        <v>30</v>
      </c>
      <c r="L99" s="114">
        <f>INDEX(data!$A$3:$AI$128, MATCH('Table for manuscript'!$C99, data!$C$3:$C$128,0), MATCH('Table for manuscript'!L$1, data!$A$3:$AI$3,0))</f>
        <v>4.5</v>
      </c>
      <c r="M99" s="114">
        <f>INDEX(data!$A$3:$AI$128, MATCH('Table for manuscript'!$C99, data!$C$3:$C$128,0), MATCH('Table for manuscript'!M$1, data!$A$3:$AI$3,0))</f>
        <v>0.1</v>
      </c>
      <c r="N99" s="114">
        <f>INDEX(data!$A$3:$AI$128, MATCH('Table for manuscript'!$C99, data!$C$3:$C$128,0), MATCH('Table for manuscript'!N$1, data!$A$3:$AI$3,0))</f>
        <v>0</v>
      </c>
      <c r="O99" s="114">
        <f>INDEX(data!$A$3:$AI$128, MATCH('Table for manuscript'!$C99, data!$C$3:$C$128,0), MATCH('Table for manuscript'!O$1, data!$A$3:$AI$3,0))</f>
        <v>0</v>
      </c>
      <c r="P99" s="114">
        <f>INDEX(data!$A$3:$AI$128, MATCH('Table for manuscript'!$C99, data!$C$3:$C$128,0), MATCH('Table for manuscript'!P$1, data!$A$3:$AI$3,0))</f>
        <v>0</v>
      </c>
      <c r="Q99" s="20" t="str">
        <f>INDEX(data!$A$3:$AI$128, MATCH('Table for manuscript'!$C99, data!$C$3:$C$128,0), MATCH('Table for manuscript'!Q$1, data!$A$3:$AI$3,0))</f>
        <v>Magnesium sulfate + calcium during antenatal care for pre-eclampsia/eclampsia</v>
      </c>
    </row>
    <row r="100" spans="1:17">
      <c r="A100" s="91">
        <v>98</v>
      </c>
      <c r="B100" s="91" t="s">
        <v>103</v>
      </c>
      <c r="C100" s="91" t="s">
        <v>197</v>
      </c>
      <c r="D100" s="110">
        <f>INDEX(data!$A$3:$AI$128, MATCH('Table for manuscript'!$C100, data!$C$3:$C$128,0), MATCH('Table for manuscript'!D$1, data!$A$3:$AI$3,0))</f>
        <v>2.1806230974351708</v>
      </c>
      <c r="E100" s="108">
        <f>INDEX(data!$A$3:$AI$128, MATCH('Table for manuscript'!$C100, data!$C$3:$C$128,0), MATCH('Table for manuscript'!E$1, data!$A$3:$AI$3,0))</f>
        <v>74.3051800980097</v>
      </c>
      <c r="F100" s="109">
        <f>INDEX(data!$A$3:$AI$128, MATCH('Table for manuscript'!$C100, data!$C$3:$C$128,0), MATCH('Table for manuscript'!F$1, data!$A$3:$AI$3,0))</f>
        <v>34.075205470127685</v>
      </c>
      <c r="G100" s="110" t="str">
        <f>INDEX(References!$A$2:$C$58,MATCH(INDEX(data!$A$3:$AI$128, MATCH('Table for manuscript'!$C100, data!$C$3:$C$128,0), MATCH('Table for manuscript'!G$1, data!$A$3:$AI$3,0)), References!$C$2:$C$58,0),2)</f>
        <v>[38]</v>
      </c>
      <c r="H100" s="111">
        <f>INDEX(data!$A$3:$AI$128, MATCH('Table for manuscript'!$C100, data!$C$3:$C$128,0), MATCH('Table for manuscript'!H$1, data!$A$3:$AI$3,0))/100</f>
        <v>1</v>
      </c>
      <c r="I100" s="113">
        <f>INDEX(data!$A$3:$AI$128, MATCH('Table for manuscript'!$C100, data!$C$3:$C$128,0), MATCH('Table for manuscript'!I$1, data!$A$3:$AI$3,0))</f>
        <v>194008.87116000001</v>
      </c>
      <c r="J100" s="112">
        <f>INDEX(data!$A$3:$AI$128, MATCH('Table for manuscript'!$C100, data!$C$3:$C$128,0), MATCH('Table for manuscript'!J$1, data!$A$3:$AI$3,0))</f>
        <v>20.526615748755678</v>
      </c>
      <c r="K100" s="114">
        <f>INDEX(data!$A$3:$AI$128, MATCH('Table for manuscript'!$C100, data!$C$3:$C$128,0), MATCH('Table for manuscript'!K$1, data!$A$3:$AI$3,0))</f>
        <v>10.5</v>
      </c>
      <c r="L100" s="114">
        <f>INDEX(data!$A$3:$AI$128, MATCH('Table for manuscript'!$C100, data!$C$3:$C$128,0), MATCH('Table for manuscript'!L$1, data!$A$3:$AI$3,0))</f>
        <v>30</v>
      </c>
      <c r="M100" s="114">
        <f>INDEX(data!$A$3:$AI$128, MATCH('Table for manuscript'!$C100, data!$C$3:$C$128,0), MATCH('Table for manuscript'!M$1, data!$A$3:$AI$3,0))</f>
        <v>0</v>
      </c>
      <c r="N100" s="114">
        <f>INDEX(data!$A$3:$AI$128, MATCH('Table for manuscript'!$C100, data!$C$3:$C$128,0), MATCH('Table for manuscript'!N$1, data!$A$3:$AI$3,0))</f>
        <v>0</v>
      </c>
      <c r="O100" s="114">
        <f>INDEX(data!$A$3:$AI$128, MATCH('Table for manuscript'!$C100, data!$C$3:$C$128,0), MATCH('Table for manuscript'!O$1, data!$A$3:$AI$3,0))</f>
        <v>0</v>
      </c>
      <c r="P100" s="114">
        <f>INDEX(data!$A$3:$AI$128, MATCH('Table for manuscript'!$C100, data!$C$3:$C$128,0), MATCH('Table for manuscript'!P$1, data!$A$3:$AI$3,0))</f>
        <v>0</v>
      </c>
      <c r="Q100" s="20" t="str">
        <f>INDEX(data!$A$3:$AI$128, MATCH('Table for manuscript'!$C100, data!$C$3:$C$128,0), MATCH('Table for manuscript'!Q$1, data!$A$3:$AI$3,0))</f>
        <v xml:space="preserve">Tetanus toxoid + Normal delivery by a skilled attendant + Management of OL (95%) </v>
      </c>
    </row>
    <row r="101" spans="1:17">
      <c r="A101" s="91">
        <v>99</v>
      </c>
      <c r="B101" s="91" t="s">
        <v>103</v>
      </c>
      <c r="C101" s="91" t="s">
        <v>191</v>
      </c>
      <c r="D101" s="110">
        <f>INDEX(data!$A$3:$AI$128, MATCH('Table for manuscript'!$C101, data!$C$3:$C$128,0), MATCH('Table for manuscript'!D$1, data!$A$3:$AI$3,0))</f>
        <v>0.13</v>
      </c>
      <c r="E101" s="108">
        <f>INDEX(data!$A$3:$AI$128, MATCH('Table for manuscript'!$C101, data!$C$3:$C$128,0), MATCH('Table for manuscript'!E$1, data!$A$3:$AI$3,0))</f>
        <v>2.6676000000000002</v>
      </c>
      <c r="F101" s="109">
        <f>INDEX(data!$A$3:$AI$128, MATCH('Table for manuscript'!$C101, data!$C$3:$C$128,0), MATCH('Table for manuscript'!F$1, data!$A$3:$AI$3,0))</f>
        <v>20.52</v>
      </c>
      <c r="G101" s="110" t="str">
        <f>INDEX(References!$A$2:$C$58,MATCH(INDEX(data!$A$3:$AI$128, MATCH('Table for manuscript'!$C101, data!$C$3:$C$128,0), MATCH('Table for manuscript'!G$1, data!$A$3:$AI$3,0)), References!$C$2:$C$58,0),2)</f>
        <v>[42]</v>
      </c>
      <c r="H101" s="111">
        <f>INDEX(data!$A$3:$AI$128, MATCH('Table for manuscript'!$C101, data!$C$3:$C$128,0), MATCH('Table for manuscript'!H$1, data!$A$3:$AI$3,0))/100</f>
        <v>0.42066979999999998</v>
      </c>
      <c r="I101" s="113">
        <f>INDEX(data!$A$3:$AI$128, MATCH('Table for manuscript'!$C101, data!$C$3:$C$128,0), MATCH('Table for manuscript'!I$1, data!$A$3:$AI$3,0))</f>
        <v>72064.452023891427</v>
      </c>
      <c r="J101" s="112">
        <f>INDEX(data!$A$3:$AI$128, MATCH('Table for manuscript'!$C101, data!$C$3:$C$128,0), MATCH('Table for manuscript'!J$1, data!$A$3:$AI$3,0))</f>
        <v>8.4897416955204505</v>
      </c>
      <c r="K101" s="114">
        <f>INDEX(data!$A$3:$AI$128, MATCH('Table for manuscript'!$C101, data!$C$3:$C$128,0), MATCH('Table for manuscript'!K$1, data!$A$3:$AI$3,0))</f>
        <v>60</v>
      </c>
      <c r="L101" s="114">
        <f>INDEX(data!$A$3:$AI$128, MATCH('Table for manuscript'!$C101, data!$C$3:$C$128,0), MATCH('Table for manuscript'!L$1, data!$A$3:$AI$3,0))</f>
        <v>12</v>
      </c>
      <c r="M101" s="114">
        <f>INDEX(data!$A$3:$AI$128, MATCH('Table for manuscript'!$C101, data!$C$3:$C$128,0), MATCH('Table for manuscript'!M$1, data!$A$3:$AI$3,0))</f>
        <v>0.1</v>
      </c>
      <c r="N101" s="114">
        <f>INDEX(data!$A$3:$AI$128, MATCH('Table for manuscript'!$C101, data!$C$3:$C$128,0), MATCH('Table for manuscript'!N$1, data!$A$3:$AI$3,0))</f>
        <v>0</v>
      </c>
      <c r="O101" s="114">
        <f>INDEX(data!$A$3:$AI$128, MATCH('Table for manuscript'!$C101, data!$C$3:$C$128,0), MATCH('Table for manuscript'!O$1, data!$A$3:$AI$3,0))</f>
        <v>0</v>
      </c>
      <c r="P101" s="114">
        <f>INDEX(data!$A$3:$AI$128, MATCH('Table for manuscript'!$C101, data!$C$3:$C$128,0), MATCH('Table for manuscript'!P$1, data!$A$3:$AI$3,0))</f>
        <v>0</v>
      </c>
      <c r="Q101" s="20" t="str">
        <f>INDEX(data!$A$3:$AI$128, MATCH('Table for manuscript'!$C101, data!$C$3:$C$128,0), MATCH('Table for manuscript'!Q$1, data!$A$3:$AI$3,0))</f>
        <v>Magnesium sulfate + calcium during antenatal care for pre-eclampsia/eclampsia</v>
      </c>
    </row>
    <row r="102" spans="1:17">
      <c r="A102" s="91">
        <v>100</v>
      </c>
      <c r="B102" s="91" t="s">
        <v>103</v>
      </c>
      <c r="C102" s="91" t="s">
        <v>225</v>
      </c>
      <c r="D102" s="110">
        <f>INDEX(data!$A$3:$AI$128, MATCH('Table for manuscript'!$C102, data!$C$3:$C$128,0), MATCH('Table for manuscript'!D$1, data!$A$3:$AI$3,0))</f>
        <v>2.4229145526700635E-2</v>
      </c>
      <c r="E102" s="108">
        <f>INDEX(data!$A$3:$AI$128, MATCH('Table for manuscript'!$C102, data!$C$3:$C$128,0), MATCH('Table for manuscript'!E$1, data!$A$3:$AI$3,0))</f>
        <v>1.6685294931942085</v>
      </c>
      <c r="F102" s="109">
        <f>INDEX(data!$A$3:$AI$128, MATCH('Table for manuscript'!$C102, data!$C$3:$C$128,0), MATCH('Table for manuscript'!F$1, data!$A$3:$AI$3,0))</f>
        <v>68.864561953102353</v>
      </c>
      <c r="G102" s="110" t="str">
        <f>INDEX(References!$A$2:$C$58,MATCH(INDEX(data!$A$3:$AI$128, MATCH('Table for manuscript'!$C102, data!$C$3:$C$128,0), MATCH('Table for manuscript'!G$1, data!$A$3:$AI$3,0)), References!$C$2:$C$58,0),2)</f>
        <v>[38]</v>
      </c>
      <c r="H102" s="111">
        <f>INDEX(data!$A$3:$AI$128, MATCH('Table for manuscript'!$C102, data!$C$3:$C$128,0), MATCH('Table for manuscript'!H$1, data!$A$3:$AI$3,0))/100</f>
        <v>0.7</v>
      </c>
      <c r="I102" s="113">
        <f>INDEX(data!$A$3:$AI$128, MATCH('Table for manuscript'!$C102, data!$C$3:$C$128,0), MATCH('Table for manuscript'!I$1, data!$A$3:$AI$3,0))</f>
        <v>1940088.7116285714</v>
      </c>
      <c r="J102" s="112">
        <f>INDEX(data!$A$3:$AI$128, MATCH('Table for manuscript'!$C102, data!$C$3:$C$128,0), MATCH('Table for manuscript'!J$1, data!$A$3:$AI$3,0))</f>
        <v>41.072129720298634</v>
      </c>
      <c r="K102" s="114">
        <f>INDEX(data!$A$3:$AI$128, MATCH('Table for manuscript'!$C102, data!$C$3:$C$128,0), MATCH('Table for manuscript'!K$1, data!$A$3:$AI$3,0))</f>
        <v>20</v>
      </c>
      <c r="L102" s="114">
        <f>INDEX(data!$A$3:$AI$128, MATCH('Table for manuscript'!$C102, data!$C$3:$C$128,0), MATCH('Table for manuscript'!L$1, data!$A$3:$AI$3,0))</f>
        <v>4</v>
      </c>
      <c r="M102" s="114">
        <f>INDEX(data!$A$3:$AI$128, MATCH('Table for manuscript'!$C102, data!$C$3:$C$128,0), MATCH('Table for manuscript'!M$1, data!$A$3:$AI$3,0))</f>
        <v>0.3</v>
      </c>
      <c r="N102" s="114">
        <f>INDEX(data!$A$3:$AI$128, MATCH('Table for manuscript'!$C102, data!$C$3:$C$128,0), MATCH('Table for manuscript'!N$1, data!$A$3:$AI$3,0))</f>
        <v>0</v>
      </c>
      <c r="O102" s="114">
        <f>INDEX(data!$A$3:$AI$128, MATCH('Table for manuscript'!$C102, data!$C$3:$C$128,0), MATCH('Table for manuscript'!O$1, data!$A$3:$AI$3,0))</f>
        <v>0</v>
      </c>
      <c r="P102" s="114">
        <f>INDEX(data!$A$3:$AI$128, MATCH('Table for manuscript'!$C102, data!$C$3:$C$128,0), MATCH('Table for manuscript'!P$1, data!$A$3:$AI$3,0))</f>
        <v>0</v>
      </c>
      <c r="Q102" s="20" t="str">
        <f>INDEX(data!$A$3:$AI$128, MATCH('Table for manuscript'!$C102, data!$C$3:$C$128,0), MATCH('Table for manuscript'!Q$1, data!$A$3:$AI$3,0))</f>
        <v>Management of maternal sepsis (95%)</v>
      </c>
    </row>
    <row r="103" spans="1:17">
      <c r="A103" s="91">
        <v>101</v>
      </c>
      <c r="B103" s="91" t="s">
        <v>103</v>
      </c>
      <c r="C103" s="91" t="s">
        <v>194</v>
      </c>
      <c r="D103" s="110">
        <f>INDEX(data!$A$3:$AI$128, MATCH('Table for manuscript'!$C103, data!$C$3:$C$128,0), MATCH('Table for manuscript'!D$1, data!$A$3:$AI$3,0))</f>
        <v>1.3193883638183221</v>
      </c>
      <c r="E103" s="108">
        <f>INDEX(data!$A$3:$AI$128, MATCH('Table for manuscript'!$C103, data!$C$3:$C$128,0), MATCH('Table for manuscript'!E$1, data!$A$3:$AI$3,0))</f>
        <v>43.612368825777203</v>
      </c>
      <c r="F103" s="109">
        <f>INDEX(data!$A$3:$AI$128, MATCH('Table for manuscript'!$C103, data!$C$3:$C$128,0), MATCH('Table for manuscript'!F$1, data!$A$3:$AI$3,0))</f>
        <v>33.054989737489123</v>
      </c>
      <c r="G103" s="110" t="str">
        <f>INDEX(References!$A$2:$C$58,MATCH(INDEX(data!$A$3:$AI$128, MATCH('Table for manuscript'!$C103, data!$C$3:$C$128,0), MATCH('Table for manuscript'!G$1, data!$A$3:$AI$3,0)), References!$C$2:$C$58,0),2)</f>
        <v>[38]</v>
      </c>
      <c r="H103" s="111">
        <f>INDEX(data!$A$3:$AI$128, MATCH('Table for manuscript'!$C103, data!$C$3:$C$128,0), MATCH('Table for manuscript'!H$1, data!$A$3:$AI$3,0))/100</f>
        <v>0.73362120000000008</v>
      </c>
      <c r="I103" s="113">
        <f>INDEX(data!$A$3:$AI$128, MATCH('Table for manuscript'!$C103, data!$C$3:$C$128,0), MATCH('Table for manuscript'!I$1, data!$A$3:$AI$3,0))</f>
        <v>190014.07224872996</v>
      </c>
      <c r="J103" s="112">
        <f>INDEX(data!$A$3:$AI$128, MATCH('Table for manuscript'!$C103, data!$C$3:$C$128,0), MATCH('Table for manuscript'!J$1, data!$A$3:$AI$3,0))</f>
        <v>0.37821385252109929</v>
      </c>
      <c r="K103" s="114">
        <f>INDEX(data!$A$3:$AI$128, MATCH('Table for manuscript'!$C103, data!$C$3:$C$128,0), MATCH('Table for manuscript'!K$1, data!$A$3:$AI$3,0))</f>
        <v>0.5</v>
      </c>
      <c r="L103" s="114">
        <f>INDEX(data!$A$3:$AI$128, MATCH('Table for manuscript'!$C103, data!$C$3:$C$128,0), MATCH('Table for manuscript'!L$1, data!$A$3:$AI$3,0))</f>
        <v>0.5</v>
      </c>
      <c r="M103" s="114">
        <f>INDEX(data!$A$3:$AI$128, MATCH('Table for manuscript'!$C103, data!$C$3:$C$128,0), MATCH('Table for manuscript'!M$1, data!$A$3:$AI$3,0))</f>
        <v>0</v>
      </c>
      <c r="N103" s="114">
        <f>INDEX(data!$A$3:$AI$128, MATCH('Table for manuscript'!$C103, data!$C$3:$C$128,0), MATCH('Table for manuscript'!N$1, data!$A$3:$AI$3,0))</f>
        <v>0</v>
      </c>
      <c r="O103" s="114">
        <f>INDEX(data!$A$3:$AI$128, MATCH('Table for manuscript'!$C103, data!$C$3:$C$128,0), MATCH('Table for manuscript'!O$1, data!$A$3:$AI$3,0))</f>
        <v>0</v>
      </c>
      <c r="P103" s="114">
        <f>INDEX(data!$A$3:$AI$128, MATCH('Table for manuscript'!$C103, data!$C$3:$C$128,0), MATCH('Table for manuscript'!P$1, data!$A$3:$AI$3,0))</f>
        <v>0</v>
      </c>
      <c r="Q103" s="20" t="str">
        <f>INDEX(data!$A$3:$AI$128, MATCH('Table for manuscript'!$C103, data!$C$3:$C$128,0), MATCH('Table for manuscript'!Q$1, data!$A$3:$AI$3,0))</f>
        <v xml:space="preserve">Emergency neonatal care (95%) </v>
      </c>
    </row>
    <row r="104" spans="1:17">
      <c r="A104" s="91">
        <v>102</v>
      </c>
      <c r="B104" s="91" t="s">
        <v>103</v>
      </c>
      <c r="C104" s="91" t="s">
        <v>228</v>
      </c>
      <c r="D104" s="110">
        <f>INDEX(data!$A$3:$AI$128, MATCH('Table for manuscript'!$C104, data!$C$3:$C$128,0), MATCH('Table for manuscript'!D$1, data!$A$3:$AI$3,0))</f>
        <v>7.4215595462610653E-2</v>
      </c>
      <c r="E104" s="108">
        <f>INDEX(data!$A$3:$AI$128, MATCH('Table for manuscript'!$C104, data!$C$3:$C$128,0), MATCH('Table for manuscript'!E$1, data!$A$3:$AI$3,0))</f>
        <v>2.7257730515313776</v>
      </c>
      <c r="F104" s="109">
        <f>INDEX(data!$A$3:$AI$128, MATCH('Table for manuscript'!$C104, data!$C$3:$C$128,0), MATCH('Table for manuscript'!F$1, data!$A$3:$AI$3,0))</f>
        <v>36.727766374987922</v>
      </c>
      <c r="G104" s="110" t="str">
        <f>INDEX(References!$A$2:$C$58,MATCH(INDEX(data!$A$3:$AI$128, MATCH('Table for manuscript'!$C104, data!$C$3:$C$128,0), MATCH('Table for manuscript'!G$1, data!$A$3:$AI$3,0)), References!$C$2:$C$58,0),2)</f>
        <v>[38]</v>
      </c>
      <c r="H104" s="111">
        <f>INDEX(data!$A$3:$AI$128, MATCH('Table for manuscript'!$C104, data!$C$3:$C$128,0), MATCH('Table for manuscript'!H$1, data!$A$3:$AI$3,0))/100</f>
        <v>0.7</v>
      </c>
      <c r="I104" s="113">
        <f>INDEX(data!$A$3:$AI$128, MATCH('Table for manuscript'!$C104, data!$C$3:$C$128,0), MATCH('Table for manuscript'!I$1, data!$A$3:$AI$3,0))</f>
        <v>1900140.7225428573</v>
      </c>
      <c r="J104" s="112">
        <f>INDEX(data!$A$3:$AI$128, MATCH('Table for manuscript'!$C104, data!$C$3:$C$128,0), MATCH('Table for manuscript'!J$1, data!$A$3:$AI$3,0))</f>
        <v>1.9586341700930532</v>
      </c>
      <c r="K104" s="114">
        <f>INDEX(data!$A$3:$AI$128, MATCH('Table for manuscript'!$C104, data!$C$3:$C$128,0), MATCH('Table for manuscript'!K$1, data!$A$3:$AI$3,0))</f>
        <v>20</v>
      </c>
      <c r="L104" s="114">
        <f>INDEX(data!$A$3:$AI$128, MATCH('Table for manuscript'!$C104, data!$C$3:$C$128,0), MATCH('Table for manuscript'!L$1, data!$A$3:$AI$3,0))</f>
        <v>4</v>
      </c>
      <c r="M104" s="114">
        <f>INDEX(data!$A$3:$AI$128, MATCH('Table for manuscript'!$C104, data!$C$3:$C$128,0), MATCH('Table for manuscript'!M$1, data!$A$3:$AI$3,0))</f>
        <v>0.3</v>
      </c>
      <c r="N104" s="114">
        <f>INDEX(data!$A$3:$AI$128, MATCH('Table for manuscript'!$C104, data!$C$3:$C$128,0), MATCH('Table for manuscript'!N$1, data!$A$3:$AI$3,0))</f>
        <v>0</v>
      </c>
      <c r="O104" s="114">
        <f>INDEX(data!$A$3:$AI$128, MATCH('Table for manuscript'!$C104, data!$C$3:$C$128,0), MATCH('Table for manuscript'!O$1, data!$A$3:$AI$3,0))</f>
        <v>0</v>
      </c>
      <c r="P104" s="114">
        <f>INDEX(data!$A$3:$AI$128, MATCH('Table for manuscript'!$C104, data!$C$3:$C$128,0), MATCH('Table for manuscript'!P$1, data!$A$3:$AI$3,0))</f>
        <v>0</v>
      </c>
      <c r="Q104" s="20" t="str">
        <f>INDEX(data!$A$3:$AI$128, MATCH('Table for manuscript'!$C104, data!$C$3:$C$128,0), MATCH('Table for manuscript'!Q$1, data!$A$3:$AI$3,0))</f>
        <v>Management of serious newborn infections (95%)</v>
      </c>
    </row>
    <row r="105" spans="1:17">
      <c r="A105" s="91">
        <v>103</v>
      </c>
      <c r="B105" s="91" t="s">
        <v>103</v>
      </c>
      <c r="C105" s="91" t="s">
        <v>1158</v>
      </c>
      <c r="D105" s="110">
        <f>INDEX(data!$A$3:$AI$128, MATCH('Table for manuscript'!$C105, data!$C$3:$C$128,0), MATCH('Table for manuscript'!D$1, data!$A$3:$AI$3,0))</f>
        <v>0.37</v>
      </c>
      <c r="E105" s="108">
        <f>INDEX(data!$A$3:$AI$128, MATCH('Table for manuscript'!$C105, data!$C$3:$C$128,0), MATCH('Table for manuscript'!E$1, data!$A$3:$AI$3,0))</f>
        <v>-57.170159999999996</v>
      </c>
      <c r="F105" s="109">
        <f>INDEX(data!$A$3:$AI$128, MATCH('Table for manuscript'!$C105, data!$C$3:$C$128,0), MATCH('Table for manuscript'!F$1, data!$A$3:$AI$3,0))</f>
        <v>-154.51394594594595</v>
      </c>
      <c r="G105" s="110" t="str">
        <f>INDEX(References!$A$2:$C$58,MATCH(INDEX(data!$A$3:$AI$128, MATCH('Table for manuscript'!$C105, data!$C$3:$C$128,0), MATCH('Table for manuscript'!G$1, data!$A$3:$AI$3,0)), References!$C$2:$C$58,0),2)</f>
        <v>[40]</v>
      </c>
      <c r="H105" s="111">
        <f>INDEX(data!$A$3:$AI$128, MATCH('Table for manuscript'!$C105, data!$C$3:$C$128,0), MATCH('Table for manuscript'!H$1, data!$A$3:$AI$3,0))/100</f>
        <v>0.72900000000000009</v>
      </c>
      <c r="I105" s="113">
        <f>INDEX(data!$A$3:$AI$128, MATCH('Table for manuscript'!$C105, data!$C$3:$C$128,0), MATCH('Table for manuscript'!I$1, data!$A$3:$AI$3,0))</f>
        <v>2463842.8629629626</v>
      </c>
      <c r="J105" s="112">
        <f>INDEX(data!$A$3:$AI$128, MATCH('Table for manuscript'!$C105, data!$C$3:$C$128,0), MATCH('Table for manuscript'!J$1, data!$A$3:$AI$3,0))</f>
        <v>6.05</v>
      </c>
      <c r="K105" s="114">
        <f>INDEX(data!$A$3:$AI$128, MATCH('Table for manuscript'!$C105, data!$C$3:$C$128,0), MATCH('Table for manuscript'!K$1, data!$A$3:$AI$3,0))</f>
        <v>0</v>
      </c>
      <c r="L105" s="114">
        <f>INDEX(data!$A$3:$AI$128, MATCH('Table for manuscript'!$C105, data!$C$3:$C$128,0), MATCH('Table for manuscript'!L$1, data!$A$3:$AI$3,0))</f>
        <v>0</v>
      </c>
      <c r="M105" s="114">
        <f>INDEX(data!$A$3:$AI$128, MATCH('Table for manuscript'!$C105, data!$C$3:$C$128,0), MATCH('Table for manuscript'!M$1, data!$A$3:$AI$3,0))</f>
        <v>0</v>
      </c>
      <c r="N105" s="114">
        <f>INDEX(data!$A$3:$AI$128, MATCH('Table for manuscript'!$C105, data!$C$3:$C$128,0), MATCH('Table for manuscript'!N$1, data!$A$3:$AI$3,0))</f>
        <v>0</v>
      </c>
      <c r="O105" s="114">
        <f>INDEX(data!$A$3:$AI$128, MATCH('Table for manuscript'!$C105, data!$C$3:$C$128,0), MATCH('Table for manuscript'!O$1, data!$A$3:$AI$3,0))</f>
        <v>0</v>
      </c>
      <c r="P105" s="114">
        <f>INDEX(data!$A$3:$AI$128, MATCH('Table for manuscript'!$C105, data!$C$3:$C$128,0), MATCH('Table for manuscript'!P$1, data!$A$3:$AI$3,0))</f>
        <v>0</v>
      </c>
      <c r="Q105" s="20" t="str">
        <f>INDEX(data!$A$3:$AI$128, MATCH('Table for manuscript'!$C105, data!$C$3:$C$128,0), MATCH('Table for manuscript'!Q$1, data!$A$3:$AI$3,0))</f>
        <v>Universal access to modern contraceptives</v>
      </c>
    </row>
    <row r="106" spans="1:17">
      <c r="A106" s="91">
        <v>104</v>
      </c>
      <c r="B106" s="91" t="s">
        <v>103</v>
      </c>
      <c r="C106" s="91" t="s">
        <v>129</v>
      </c>
      <c r="D106" s="110">
        <f>INDEX(data!$A$3:$AI$128, MATCH('Table for manuscript'!$C106, data!$C$3:$C$128,0), MATCH('Table for manuscript'!D$1, data!$A$3:$AI$3,0))</f>
        <v>0.05</v>
      </c>
      <c r="E106" s="108">
        <f>INDEX(data!$A$3:$AI$128, MATCH('Table for manuscript'!$C106, data!$C$3:$C$128,0), MATCH('Table for manuscript'!E$1, data!$A$3:$AI$3,0))</f>
        <v>28.699553181407602</v>
      </c>
      <c r="F106" s="109">
        <f>INDEX(data!$A$3:$AI$128, MATCH('Table for manuscript'!$C106, data!$C$3:$C$128,0), MATCH('Table for manuscript'!F$1, data!$A$3:$AI$3,0))</f>
        <v>573.99106362815201</v>
      </c>
      <c r="G106" s="110" t="str">
        <f>INDEX(References!$A$2:$C$58,MATCH(INDEX(data!$A$3:$AI$128, MATCH('Table for manuscript'!$C106, data!$C$3:$C$128,0), MATCH('Table for manuscript'!G$1, data!$A$3:$AI$3,0)), References!$C$2:$C$58,0),2)</f>
        <v>[11]</v>
      </c>
      <c r="H106" s="111">
        <f>INDEX(data!$A$3:$AI$128, MATCH('Table for manuscript'!$C106, data!$C$3:$C$128,0), MATCH('Table for manuscript'!H$1, data!$A$3:$AI$3,0))/100</f>
        <v>1</v>
      </c>
      <c r="I106" s="113">
        <f>INDEX(data!$A$3:$AI$128, MATCH('Table for manuscript'!$C106, data!$C$3:$C$128,0), MATCH('Table for manuscript'!I$1, data!$A$3:$AI$3,0))</f>
        <v>16950.237539999998</v>
      </c>
      <c r="J106" s="112">
        <f>INDEX(data!$A$3:$AI$128, MATCH('Table for manuscript'!$C106, data!$C$3:$C$128,0), MATCH('Table for manuscript'!J$1, data!$A$3:$AI$3,0))</f>
        <v>15.560670339212292</v>
      </c>
      <c r="K106" s="114">
        <f>INDEX(data!$A$3:$AI$128, MATCH('Table for manuscript'!$C106, data!$C$3:$C$128,0), MATCH('Table for manuscript'!K$1, data!$A$3:$AI$3,0))</f>
        <v>28</v>
      </c>
      <c r="L106" s="114">
        <f>INDEX(data!$A$3:$AI$128, MATCH('Table for manuscript'!$C106, data!$C$3:$C$128,0), MATCH('Table for manuscript'!L$1, data!$A$3:$AI$3,0))</f>
        <v>28</v>
      </c>
      <c r="M106" s="114">
        <f>INDEX(data!$A$3:$AI$128, MATCH('Table for manuscript'!$C106, data!$C$3:$C$128,0), MATCH('Table for manuscript'!M$1, data!$A$3:$AI$3,0))</f>
        <v>0.25</v>
      </c>
      <c r="N106" s="114">
        <f>INDEX(data!$A$3:$AI$128, MATCH('Table for manuscript'!$C106, data!$C$3:$C$128,0), MATCH('Table for manuscript'!N$1, data!$A$3:$AI$3,0))</f>
        <v>0</v>
      </c>
      <c r="O106" s="114">
        <f>INDEX(data!$A$3:$AI$128, MATCH('Table for manuscript'!$C106, data!$C$3:$C$128,0), MATCH('Table for manuscript'!O$1, data!$A$3:$AI$3,0))</f>
        <v>0</v>
      </c>
      <c r="P106" s="114">
        <f>INDEX(data!$A$3:$AI$128, MATCH('Table for manuscript'!$C106, data!$C$3:$C$128,0), MATCH('Table for manuscript'!P$1, data!$A$3:$AI$3,0))</f>
        <v>0</v>
      </c>
      <c r="Q106" s="20" t="str">
        <f>INDEX(data!$A$3:$AI$128, MATCH('Table for manuscript'!$C106, data!$C$3:$C$128,0), MATCH('Table for manuscript'!Q$1, data!$A$3:$AI$3,0))</f>
        <v/>
      </c>
    </row>
    <row r="107" spans="1:17">
      <c r="A107" s="91">
        <v>105</v>
      </c>
      <c r="B107" s="91" t="s">
        <v>103</v>
      </c>
      <c r="C107" s="91" t="s">
        <v>1345</v>
      </c>
      <c r="D107" s="110">
        <f>INDEX(data!$A$3:$AI$128, MATCH('Table for manuscript'!$C107, data!$C$3:$C$128,0), MATCH('Table for manuscript'!D$1, data!$A$3:$AI$3,0))</f>
        <v>0.08</v>
      </c>
      <c r="E107" s="108">
        <f>INDEX(data!$A$3:$AI$128, MATCH('Table for manuscript'!$C107, data!$C$3:$C$128,0), MATCH('Table for manuscript'!E$1, data!$A$3:$AI$3,0))</f>
        <v>0.386208</v>
      </c>
      <c r="F107" s="109">
        <f>INDEX(data!$A$3:$AI$128, MATCH('Table for manuscript'!$C107, data!$C$3:$C$128,0), MATCH('Table for manuscript'!F$1, data!$A$3:$AI$3,0))</f>
        <v>4.8275999999999994</v>
      </c>
      <c r="G107" s="110" t="str">
        <f>INDEX(References!$A$2:$C$58,MATCH(INDEX(data!$A$3:$AI$128, MATCH('Table for manuscript'!$C107, data!$C$3:$C$128,0), MATCH('Table for manuscript'!G$1, data!$A$3:$AI$3,0)), References!$C$2:$C$58,0),2)</f>
        <v>[43]</v>
      </c>
      <c r="H107" s="111">
        <f>INDEX(data!$A$3:$AI$128, MATCH('Table for manuscript'!$C107, data!$C$3:$C$128,0), MATCH('Table for manuscript'!H$1, data!$A$3:$AI$3,0))/100</f>
        <v>1</v>
      </c>
      <c r="I107" s="113">
        <f>INDEX(data!$A$3:$AI$128, MATCH('Table for manuscript'!$C107, data!$C$3:$C$128,0), MATCH('Table for manuscript'!I$1, data!$A$3:$AI$3,0))</f>
        <v>2573730.4292299999</v>
      </c>
      <c r="J107" s="112">
        <f>INDEX(data!$A$3:$AI$128, MATCH('Table for manuscript'!$C107, data!$C$3:$C$128,0), MATCH('Table for manuscript'!J$1, data!$A$3:$AI$3,0))</f>
        <v>0.35759999999999997</v>
      </c>
      <c r="K107" s="114">
        <f>INDEX(data!$A$3:$AI$128, MATCH('Table for manuscript'!$C107, data!$C$3:$C$128,0), MATCH('Table for manuscript'!K$1, data!$A$3:$AI$3,0))</f>
        <v>0</v>
      </c>
      <c r="L107" s="114">
        <f>INDEX(data!$A$3:$AI$128, MATCH('Table for manuscript'!$C107, data!$C$3:$C$128,0), MATCH('Table for manuscript'!L$1, data!$A$3:$AI$3,0))</f>
        <v>1</v>
      </c>
      <c r="M107" s="114">
        <f>INDEX(data!$A$3:$AI$128, MATCH('Table for manuscript'!$C107, data!$C$3:$C$128,0), MATCH('Table for manuscript'!M$1, data!$A$3:$AI$3,0))</f>
        <v>0</v>
      </c>
      <c r="N107" s="114">
        <f>INDEX(data!$A$3:$AI$128, MATCH('Table for manuscript'!$C107, data!$C$3:$C$128,0), MATCH('Table for manuscript'!N$1, data!$A$3:$AI$3,0))</f>
        <v>0</v>
      </c>
      <c r="O107" s="114">
        <f>INDEX(data!$A$3:$AI$128, MATCH('Table for manuscript'!$C107, data!$C$3:$C$128,0), MATCH('Table for manuscript'!O$1, data!$A$3:$AI$3,0))</f>
        <v>0</v>
      </c>
      <c r="P107" s="114">
        <f>INDEX(data!$A$3:$AI$128, MATCH('Table for manuscript'!$C107, data!$C$3:$C$128,0), MATCH('Table for manuscript'!P$1, data!$A$3:$AI$3,0))</f>
        <v>0</v>
      </c>
      <c r="Q107" s="20" t="str">
        <f>INDEX(data!$A$3:$AI$128, MATCH('Table for manuscript'!$C107, data!$C$3:$C$128,0),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INDEX(data!$A$3:$AI$128, MATCH('Table for manuscript'!$C108, data!$C$3:$C$128,0), MATCH('Table for manuscript'!D$1, data!$A$3:$AI$3,0))</f>
        <v>5.9999999999999991E-2</v>
      </c>
      <c r="E108" s="108">
        <f>INDEX(data!$A$3:$AI$128, MATCH('Table for manuscript'!$C108, data!$C$3:$C$128,0), MATCH('Table for manuscript'!E$1, data!$A$3:$AI$3,0))</f>
        <v>29.082644676109567</v>
      </c>
      <c r="F108" s="109">
        <f>INDEX(data!$A$3:$AI$128, MATCH('Table for manuscript'!$C108, data!$C$3:$C$128,0), MATCH('Table for manuscript'!F$1, data!$A$3:$AI$3,0))</f>
        <v>484.71074460182621</v>
      </c>
      <c r="G108" s="110" t="str">
        <f>INDEX(References!$A$2:$C$58,MATCH(INDEX(data!$A$3:$AI$128, MATCH('Table for manuscript'!$C108, data!$C$3:$C$128,0), MATCH('Table for manuscript'!G$1, data!$A$3:$AI$3,0)), References!$C$2:$C$58,0),2)</f>
        <v>[11]</v>
      </c>
      <c r="H108" s="111">
        <f>INDEX(data!$A$3:$AI$128, MATCH('Table for manuscript'!$C108, data!$C$3:$C$128,0), MATCH('Table for manuscript'!H$1, data!$A$3:$AI$3,0))/100</f>
        <v>3.3000000000000002E-2</v>
      </c>
      <c r="I108" s="113">
        <f>INDEX(data!$A$3:$AI$128, MATCH('Table for manuscript'!$C108, data!$C$3:$C$128,0), MATCH('Table for manuscript'!I$1, data!$A$3:$AI$3,0))</f>
        <v>339004.75090909086</v>
      </c>
      <c r="J108" s="112">
        <f>INDEX(data!$A$3:$AI$128, MATCH('Table for manuscript'!$C108, data!$C$3:$C$128,0), MATCH('Table for manuscript'!J$1, data!$A$3:$AI$3,0))</f>
        <v>1.258452372322008</v>
      </c>
      <c r="K108" s="114">
        <f>INDEX(data!$A$3:$AI$128, MATCH('Table for manuscript'!$C108, data!$C$3:$C$128,0), MATCH('Table for manuscript'!K$1, data!$A$3:$AI$3,0))</f>
        <v>15</v>
      </c>
      <c r="L108" s="114">
        <f>INDEX(data!$A$3:$AI$128, MATCH('Table for manuscript'!$C108, data!$C$3:$C$128,0), MATCH('Table for manuscript'!L$1, data!$A$3:$AI$3,0))</f>
        <v>28</v>
      </c>
      <c r="M108" s="114">
        <f>INDEX(data!$A$3:$AI$128, MATCH('Table for manuscript'!$C108, data!$C$3:$C$128,0), MATCH('Table for manuscript'!M$1, data!$A$3:$AI$3,0))</f>
        <v>0.25</v>
      </c>
      <c r="N108" s="114">
        <f>INDEX(data!$A$3:$AI$128, MATCH('Table for manuscript'!$C108, data!$C$3:$C$128,0), MATCH('Table for manuscript'!N$1, data!$A$3:$AI$3,0))</f>
        <v>0</v>
      </c>
      <c r="O108" s="114">
        <f>INDEX(data!$A$3:$AI$128, MATCH('Table for manuscript'!$C108, data!$C$3:$C$128,0), MATCH('Table for manuscript'!O$1, data!$A$3:$AI$3,0))</f>
        <v>0</v>
      </c>
      <c r="P108" s="114">
        <f>INDEX(data!$A$3:$AI$128, MATCH('Table for manuscript'!$C108, data!$C$3:$C$128,0), MATCH('Table for manuscript'!P$1, data!$A$3:$AI$3,0))</f>
        <v>0</v>
      </c>
      <c r="Q108" s="20" t="str">
        <f>INDEX(data!$A$3:$AI$128, MATCH('Table for manuscript'!$C108, data!$C$3:$C$128,0), MATCH('Table for manuscript'!Q$1, data!$A$3:$AI$3,0))</f>
        <v/>
      </c>
    </row>
    <row r="109" spans="1:17">
      <c r="A109" s="91">
        <v>107</v>
      </c>
      <c r="B109" s="91" t="s">
        <v>103</v>
      </c>
      <c r="C109" s="91" t="s">
        <v>205</v>
      </c>
      <c r="D109" s="110">
        <f>INDEX(data!$A$3:$AI$128, MATCH('Table for manuscript'!$C109, data!$C$3:$C$128,0), MATCH('Table for manuscript'!D$1, data!$A$3:$AI$3,0))</f>
        <v>0.24229145526740936</v>
      </c>
      <c r="E109" s="108">
        <f>INDEX(data!$A$3:$AI$128, MATCH('Table for manuscript'!$C109, data!$C$3:$C$128,0), MATCH('Table for manuscript'!E$1, data!$A$3:$AI$3,0))</f>
        <v>1.4238118341947592</v>
      </c>
      <c r="F109" s="109">
        <f>INDEX(data!$A$3:$AI$128, MATCH('Table for manuscript'!$C109, data!$C$3:$C$128,0), MATCH('Table for manuscript'!F$1, data!$A$3:$AI$3,0))</f>
        <v>5.8764426199980653</v>
      </c>
      <c r="G109" s="110" t="str">
        <f>INDEX(References!$A$2:$C$58,MATCH(INDEX(data!$A$3:$AI$128, MATCH('Table for manuscript'!$C109, data!$C$3:$C$128,0), MATCH('Table for manuscript'!G$1, data!$A$3:$AI$3,0)), References!$C$2:$C$58,0),2)</f>
        <v>[38]</v>
      </c>
      <c r="H109" s="111">
        <f>INDEX(data!$A$3:$AI$128, MATCH('Table for manuscript'!$C109, data!$C$3:$C$128,0), MATCH('Table for manuscript'!H$1, data!$A$3:$AI$3,0))/100</f>
        <v>0.7579612</v>
      </c>
      <c r="I109" s="113">
        <f>INDEX(data!$A$3:$AI$128, MATCH('Table for manuscript'!$C109, data!$C$3:$C$128,0), MATCH('Table for manuscript'!I$1, data!$A$3:$AI$3,0))</f>
        <v>1940088.7116253446</v>
      </c>
      <c r="J109" s="112">
        <f>INDEX(data!$A$3:$AI$128, MATCH('Table for manuscript'!$C109, data!$C$3:$C$128,0), MATCH('Table for manuscript'!J$1, data!$A$3:$AI$3,0))</f>
        <v>1E-35</v>
      </c>
      <c r="K109" s="114">
        <f>INDEX(data!$A$3:$AI$128, MATCH('Table for manuscript'!$C109, data!$C$3:$C$128,0), MATCH('Table for manuscript'!K$1, data!$A$3:$AI$3,0))</f>
        <v>0.1</v>
      </c>
      <c r="L109" s="114">
        <f>INDEX(data!$A$3:$AI$128, MATCH('Table for manuscript'!$C109, data!$C$3:$C$128,0), MATCH('Table for manuscript'!L$1, data!$A$3:$AI$3,0))</f>
        <v>0</v>
      </c>
      <c r="M109" s="114">
        <f>INDEX(data!$A$3:$AI$128, MATCH('Table for manuscript'!$C109, data!$C$3:$C$128,0), MATCH('Table for manuscript'!M$1, data!$A$3:$AI$3,0))</f>
        <v>0</v>
      </c>
      <c r="N109" s="114">
        <f>INDEX(data!$A$3:$AI$128, MATCH('Table for manuscript'!$C109, data!$C$3:$C$128,0), MATCH('Table for manuscript'!N$1, data!$A$3:$AI$3,0))</f>
        <v>0</v>
      </c>
      <c r="O109" s="114">
        <f>INDEX(data!$A$3:$AI$128, MATCH('Table for manuscript'!$C109, data!$C$3:$C$128,0), MATCH('Table for manuscript'!O$1, data!$A$3:$AI$3,0))</f>
        <v>0</v>
      </c>
      <c r="P109" s="114">
        <f>INDEX(data!$A$3:$AI$128, MATCH('Table for manuscript'!$C109, data!$C$3:$C$128,0), MATCH('Table for manuscript'!P$1, data!$A$3:$AI$3,0))</f>
        <v>0</v>
      </c>
      <c r="Q109" s="20" t="str">
        <f>INDEX(data!$A$3:$AI$128, MATCH('Table for manuscript'!$C109, data!$C$3:$C$128,0), MATCH('Table for manuscript'!Q$1, data!$A$3:$AI$3,0))</f>
        <v>Support for breastfeeding mothers (95%)</v>
      </c>
    </row>
    <row r="110" spans="1:17">
      <c r="A110" s="91">
        <v>108</v>
      </c>
      <c r="B110" s="91" t="s">
        <v>103</v>
      </c>
      <c r="C110" s="91" t="s">
        <v>163</v>
      </c>
      <c r="D110" s="110">
        <f>INDEX(data!$A$3:$AI$128, MATCH('Table for manuscript'!$C110, data!$C$3:$C$128,0), MATCH('Table for manuscript'!D$1, data!$A$3:$AI$3,0))</f>
        <v>9.8991703892788774E-2</v>
      </c>
      <c r="E110" s="108">
        <f>INDEX(data!$A$3:$AI$128, MATCH('Table for manuscript'!$C110, data!$C$3:$C$128,0), MATCH('Table for manuscript'!E$1, data!$A$3:$AI$3,0))</f>
        <v>0.82276860880663694</v>
      </c>
      <c r="F110" s="109">
        <f>INDEX(data!$A$3:$AI$128, MATCH('Table for manuscript'!$C110, data!$C$3:$C$128,0), MATCH('Table for manuscript'!F$1, data!$A$3:$AI$3,0))</f>
        <v>8.3114905234657037</v>
      </c>
      <c r="G110" s="110" t="str">
        <f>INDEX(References!$A$2:$C$58,MATCH(INDEX(data!$A$3:$AI$128, MATCH('Table for manuscript'!$C110, data!$C$3:$C$128,0), MATCH('Table for manuscript'!G$1, data!$A$3:$AI$3,0)), References!$C$2:$C$58,0),2)</f>
        <v>[44]</v>
      </c>
      <c r="H110" s="111">
        <f>INDEX(data!$A$3:$AI$128, MATCH('Table for manuscript'!$C110, data!$C$3:$C$128,0), MATCH('Table for manuscript'!H$1, data!$A$3:$AI$3,0))/100</f>
        <v>0.59301559999999998</v>
      </c>
      <c r="I110" s="113">
        <f>INDEX(data!$A$3:$AI$128, MATCH('Table for manuscript'!$C110, data!$C$3:$C$128,0), MATCH('Table for manuscript'!I$1, data!$A$3:$AI$3,0))</f>
        <v>2573730.4292332279</v>
      </c>
      <c r="J110" s="112">
        <f>INDEX(data!$A$3:$AI$128, MATCH('Table for manuscript'!$C110, data!$C$3:$C$128,0), MATCH('Table for manuscript'!J$1, data!$A$3:$AI$3,0))</f>
        <v>0.48048367777537326</v>
      </c>
      <c r="K110" s="114">
        <f>INDEX(data!$A$3:$AI$128, MATCH('Table for manuscript'!$C110, data!$C$3:$C$128,0), MATCH('Table for manuscript'!K$1, data!$A$3:$AI$3,0))</f>
        <v>0</v>
      </c>
      <c r="L110" s="114">
        <f>INDEX(data!$A$3:$AI$128, MATCH('Table for manuscript'!$C110, data!$C$3:$C$128,0), MATCH('Table for manuscript'!L$1, data!$A$3:$AI$3,0))</f>
        <v>5</v>
      </c>
      <c r="M110" s="114">
        <f>INDEX(data!$A$3:$AI$128, MATCH('Table for manuscript'!$C110, data!$C$3:$C$128,0), MATCH('Table for manuscript'!M$1, data!$A$3:$AI$3,0))</f>
        <v>0.2</v>
      </c>
      <c r="N110" s="114">
        <f>INDEX(data!$A$3:$AI$128, MATCH('Table for manuscript'!$C110, data!$C$3:$C$128,0), MATCH('Table for manuscript'!N$1, data!$A$3:$AI$3,0))</f>
        <v>0</v>
      </c>
      <c r="O110" s="114">
        <f>INDEX(data!$A$3:$AI$128, MATCH('Table for manuscript'!$C110, data!$C$3:$C$128,0), MATCH('Table for manuscript'!O$1, data!$A$3:$AI$3,0))</f>
        <v>0</v>
      </c>
      <c r="P110" s="114">
        <f>INDEX(data!$A$3:$AI$128, MATCH('Table for manuscript'!$C110, data!$C$3:$C$128,0), MATCH('Table for manuscript'!P$1, data!$A$3:$AI$3,0))</f>
        <v>0</v>
      </c>
      <c r="Q110" s="20" t="str">
        <f>INDEX(data!$A$3:$AI$128, MATCH('Table for manuscript'!$C110, data!$C$3:$C$128,0), MATCH('Table for manuscript'!Q$1, data!$A$3:$AI$3,0))</f>
        <v>Syphilis screening before third trimester + treat with three injections of benzathine penicillin if positive</v>
      </c>
    </row>
    <row r="111" spans="1:17">
      <c r="A111" s="91">
        <v>109</v>
      </c>
      <c r="B111" s="91" t="s">
        <v>103</v>
      </c>
      <c r="C111" s="91" t="s">
        <v>142</v>
      </c>
      <c r="D111" s="110">
        <f>INDEX(data!$A$3:$AI$128, MATCH('Table for manuscript'!$C111, data!$C$3:$C$128,0), MATCH('Table for manuscript'!D$1, data!$A$3:$AI$3,0))</f>
        <v>9.4364158929620148E-2</v>
      </c>
      <c r="E111" s="108">
        <f>INDEX(data!$A$3:$AI$128, MATCH('Table for manuscript'!$C111, data!$C$3:$C$128,0), MATCH('Table for manuscript'!E$1, data!$A$3:$AI$3,0))</f>
        <v>0.90557602403382209</v>
      </c>
      <c r="F111" s="109">
        <f>INDEX(data!$A$3:$AI$128, MATCH('Table for manuscript'!$C111, data!$C$3:$C$128,0), MATCH('Table for manuscript'!F$1, data!$A$3:$AI$3,0))</f>
        <v>9.5966099237871667</v>
      </c>
      <c r="G111" s="110" t="str">
        <f>INDEX(References!$A$2:$C$58,MATCH(INDEX(data!$A$3:$AI$128, MATCH('Table for manuscript'!$C111, data!$C$3:$C$128,0), MATCH('Table for manuscript'!G$1, data!$A$3:$AI$3,0)), References!$C$2:$C$58,0),2)</f>
        <v>[38]</v>
      </c>
      <c r="H111" s="111">
        <f>INDEX(data!$A$3:$AI$128, MATCH('Table for manuscript'!$C111, data!$C$3:$C$128,0), MATCH('Table for manuscript'!H$1, data!$A$3:$AI$3,0))/100</f>
        <v>0.85</v>
      </c>
      <c r="I111" s="113">
        <f>INDEX(data!$A$3:$AI$128, MATCH('Table for manuscript'!$C111, data!$C$3:$C$128,0), MATCH('Table for manuscript'!I$1, data!$A$3:$AI$3,0))</f>
        <v>2573730.4292235295</v>
      </c>
      <c r="J111" s="112">
        <f>INDEX(data!$A$3:$AI$128, MATCH('Table for manuscript'!$C111, data!$C$3:$C$128,0), MATCH('Table for manuscript'!J$1, data!$A$3:$AI$3,0))</f>
        <v>0.21939893962345811</v>
      </c>
      <c r="K111" s="114">
        <f>INDEX(data!$A$3:$AI$128, MATCH('Table for manuscript'!$C111, data!$C$3:$C$128,0), MATCH('Table for manuscript'!K$1, data!$A$3:$AI$3,0))</f>
        <v>0</v>
      </c>
      <c r="L111" s="114">
        <f>INDEX(data!$A$3:$AI$128, MATCH('Table for manuscript'!$C111, data!$C$3:$C$128,0), MATCH('Table for manuscript'!L$1, data!$A$3:$AI$3,0))</f>
        <v>0</v>
      </c>
      <c r="M111" s="114">
        <f>INDEX(data!$A$3:$AI$128, MATCH('Table for manuscript'!$C111, data!$C$3:$C$128,0), MATCH('Table for manuscript'!M$1, data!$A$3:$AI$3,0))</f>
        <v>0</v>
      </c>
      <c r="N111" s="114">
        <f>INDEX(data!$A$3:$AI$128, MATCH('Table for manuscript'!$C111, data!$C$3:$C$128,0), MATCH('Table for manuscript'!N$1, data!$A$3:$AI$3,0))</f>
        <v>0</v>
      </c>
      <c r="O111" s="114">
        <f>INDEX(data!$A$3:$AI$128, MATCH('Table for manuscript'!$C111, data!$C$3:$C$128,0), MATCH('Table for manuscript'!O$1, data!$A$3:$AI$3,0))</f>
        <v>0</v>
      </c>
      <c r="P111" s="114">
        <f>INDEX(data!$A$3:$AI$128, MATCH('Table for manuscript'!$C111, data!$C$3:$C$128,0), MATCH('Table for manuscript'!P$1, data!$A$3:$AI$3,0))</f>
        <v>0</v>
      </c>
      <c r="Q111" s="20" t="str">
        <f>INDEX(data!$A$3:$AI$128, MATCH('Table for manuscript'!$C111, data!$C$3:$C$128,0), MATCH('Table for manuscript'!Q$1, data!$A$3:$AI$3,0))</f>
        <v>Tetanus Toxoid</v>
      </c>
    </row>
    <row r="112" spans="1:17">
      <c r="A112" s="91">
        <v>110</v>
      </c>
      <c r="B112" s="91" t="s">
        <v>103</v>
      </c>
      <c r="C112" s="91" t="s">
        <v>208</v>
      </c>
      <c r="D112" s="110">
        <f>INDEX(data!$A$3:$AI$128, MATCH('Table for manuscript'!$C112, data!$C$3:$C$128,0), MATCH('Table for manuscript'!D$1, data!$A$3:$AI$3,0))</f>
        <v>0.11306934579145768</v>
      </c>
      <c r="E112" s="108">
        <f>INDEX(data!$A$3:$AI$128, MATCH('Table for manuscript'!$C112, data!$C$3:$C$128,0), MATCH('Table for manuscript'!E$1, data!$A$3:$AI$3,0))</f>
        <v>2.5584118895687085</v>
      </c>
      <c r="F112" s="109">
        <f>INDEX(data!$A$3:$AI$128, MATCH('Table for manuscript'!$C112, data!$C$3:$C$128,0), MATCH('Table for manuscript'!F$1, data!$A$3:$AI$3,0))</f>
        <v>22.626927498876491</v>
      </c>
      <c r="G112" s="110" t="str">
        <f>INDEX(References!$A$2:$C$58,MATCH(INDEX(data!$A$3:$AI$128, MATCH('Table for manuscript'!$C112, data!$C$3:$C$128,0), MATCH('Table for manuscript'!G$1, data!$A$3:$AI$3,0)), References!$C$2:$C$58,0),2)</f>
        <v>[38]</v>
      </c>
      <c r="H112" s="111">
        <f>INDEX(data!$A$3:$AI$128, MATCH('Table for manuscript'!$C112, data!$C$3:$C$128,0), MATCH('Table for manuscript'!H$1, data!$A$3:$AI$3,0))/100</f>
        <v>0.7579612</v>
      </c>
      <c r="I112" s="113">
        <f>INDEX(data!$A$3:$AI$128, MATCH('Table for manuscript'!$C112, data!$C$3:$C$128,0), MATCH('Table for manuscript'!I$1, data!$A$3:$AI$3,0))</f>
        <v>1940088.7116253446</v>
      </c>
      <c r="J112" s="112">
        <f>INDEX(data!$A$3:$AI$128, MATCH('Table for manuscript'!$C112, data!$C$3:$C$128,0), MATCH('Table for manuscript'!J$1, data!$A$3:$AI$3,0))</f>
        <v>2.2514320276996318</v>
      </c>
      <c r="K112" s="114">
        <f>INDEX(data!$A$3:$AI$128, MATCH('Table for manuscript'!$C112, data!$C$3:$C$128,0), MATCH('Table for manuscript'!K$1, data!$A$3:$AI$3,0))</f>
        <v>0</v>
      </c>
      <c r="L112" s="114">
        <f>INDEX(data!$A$3:$AI$128, MATCH('Table for manuscript'!$C112, data!$C$3:$C$128,0), MATCH('Table for manuscript'!L$1, data!$A$3:$AI$3,0))</f>
        <v>53.1</v>
      </c>
      <c r="M112" s="114">
        <f>INDEX(data!$A$3:$AI$128, MATCH('Table for manuscript'!$C112, data!$C$3:$C$128,0), MATCH('Table for manuscript'!M$1, data!$A$3:$AI$3,0))</f>
        <v>0</v>
      </c>
      <c r="N112" s="114">
        <f>INDEX(data!$A$3:$AI$128, MATCH('Table for manuscript'!$C112, data!$C$3:$C$128,0), MATCH('Table for manuscript'!N$1, data!$A$3:$AI$3,0))</f>
        <v>0</v>
      </c>
      <c r="O112" s="114">
        <f>INDEX(data!$A$3:$AI$128, MATCH('Table for manuscript'!$C112, data!$C$3:$C$128,0), MATCH('Table for manuscript'!O$1, data!$A$3:$AI$3,0))</f>
        <v>0</v>
      </c>
      <c r="P112" s="114">
        <f>INDEX(data!$A$3:$AI$128, MATCH('Table for manuscript'!$C112, data!$C$3:$C$128,0), MATCH('Table for manuscript'!P$1, data!$A$3:$AI$3,0))</f>
        <v>0</v>
      </c>
      <c r="Q112" s="20" t="str">
        <f>INDEX(data!$A$3:$AI$128, MATCH('Table for manuscript'!$C112, data!$C$3:$C$128,0), MATCH('Table for manuscript'!Q$1, data!$A$3:$AI$3,0))</f>
        <v>Normal delivery by a skilled attendant (95%)</v>
      </c>
    </row>
    <row r="113" spans="1:17">
      <c r="A113" s="91">
        <v>111</v>
      </c>
      <c r="B113" s="91" t="s">
        <v>103</v>
      </c>
      <c r="C113" s="91" t="s">
        <v>210</v>
      </c>
      <c r="D113" s="110">
        <f>INDEX(data!$A$3:$AI$128, MATCH('Table for manuscript'!$C113, data!$C$3:$C$128,0), MATCH('Table for manuscript'!D$1, data!$A$3:$AI$3,0))</f>
        <v>0.57164415525902113</v>
      </c>
      <c r="E113" s="108">
        <f>INDEX(data!$A$3:$AI$128, MATCH('Table for manuscript'!$C113, data!$C$3:$C$128,0), MATCH('Table for manuscript'!E$1, data!$A$3:$AI$3,0))</f>
        <v>12.934550856202364</v>
      </c>
      <c r="F113" s="109">
        <f>INDEX(data!$A$3:$AI$128, MATCH('Table for manuscript'!$C113, data!$C$3:$C$128,0), MATCH('Table for manuscript'!F$1, data!$A$3:$AI$3,0))</f>
        <v>22.626927498876483</v>
      </c>
      <c r="G113" s="110" t="str">
        <f>INDEX(References!$A$2:$C$58,MATCH(INDEX(data!$A$3:$AI$128, MATCH('Table for manuscript'!$C113, data!$C$3:$C$128,0), MATCH('Table for manuscript'!G$1, data!$A$3:$AI$3,0)), References!$C$2:$C$58,0),2)</f>
        <v>[38]</v>
      </c>
      <c r="H113" s="111">
        <f>INDEX(data!$A$3:$AI$128, MATCH('Table for manuscript'!$C113, data!$C$3:$C$128,0), MATCH('Table for manuscript'!H$1, data!$A$3:$AI$3,0))/100</f>
        <v>0.92361110000000002</v>
      </c>
      <c r="I113" s="113">
        <f>INDEX(data!$A$3:$AI$128, MATCH('Table for manuscript'!$C113, data!$C$3:$C$128,0), MATCH('Table for manuscript'!I$1, data!$A$3:$AI$3,0))</f>
        <v>383743.206998193</v>
      </c>
      <c r="J113" s="112">
        <f>INDEX(data!$A$3:$AI$128, MATCH('Table for manuscript'!$C113, data!$C$3:$C$128,0), MATCH('Table for manuscript'!J$1, data!$A$3:$AI$3,0))</f>
        <v>18.569251880962874</v>
      </c>
      <c r="K113" s="114">
        <f>INDEX(data!$A$3:$AI$128, MATCH('Table for manuscript'!$C113, data!$C$3:$C$128,0), MATCH('Table for manuscript'!K$1, data!$A$3:$AI$3,0))</f>
        <v>10.5</v>
      </c>
      <c r="L113" s="114">
        <f>INDEX(data!$A$3:$AI$128, MATCH('Table for manuscript'!$C113, data!$C$3:$C$128,0), MATCH('Table for manuscript'!L$1, data!$A$3:$AI$3,0))</f>
        <v>30</v>
      </c>
      <c r="M113" s="114">
        <f>INDEX(data!$A$3:$AI$128, MATCH('Table for manuscript'!$C113, data!$C$3:$C$128,0), MATCH('Table for manuscript'!M$1, data!$A$3:$AI$3,0))</f>
        <v>0</v>
      </c>
      <c r="N113" s="114">
        <f>INDEX(data!$A$3:$AI$128, MATCH('Table for manuscript'!$C113, data!$C$3:$C$128,0), MATCH('Table for manuscript'!N$1, data!$A$3:$AI$3,0))</f>
        <v>0</v>
      </c>
      <c r="O113" s="114">
        <f>INDEX(data!$A$3:$AI$128, MATCH('Table for manuscript'!$C113, data!$C$3:$C$128,0), MATCH('Table for manuscript'!O$1, data!$A$3:$AI$3,0))</f>
        <v>0</v>
      </c>
      <c r="P113" s="114">
        <f>INDEX(data!$A$3:$AI$128, MATCH('Table for manuscript'!$C113, data!$C$3:$C$128,0), MATCH('Table for manuscript'!P$1, data!$A$3:$AI$3,0))</f>
        <v>0</v>
      </c>
      <c r="Q113" s="20" t="str">
        <f>INDEX(data!$A$3:$AI$128, MATCH('Table for manuscript'!$C113, data!$C$3:$C$128,0), MATCH('Table for manuscript'!Q$1, data!$A$3:$AI$3,0))</f>
        <v>Normal delivery by a skilled attendant (95%)</v>
      </c>
    </row>
    <row r="114" spans="1:17">
      <c r="A114" s="91">
        <v>112</v>
      </c>
      <c r="B114" s="91" t="s">
        <v>450</v>
      </c>
      <c r="C114" s="91" t="s">
        <v>508</v>
      </c>
      <c r="D114" s="110">
        <f>INDEX(data!$A$3:$AI$128, MATCH('Table for manuscript'!$C114, data!$C$3:$C$128,0), MATCH('Table for manuscript'!D$1, data!$A$3:$AI$3,0))</f>
        <v>6.8599999999999994E-2</v>
      </c>
      <c r="E114" s="108">
        <f>INDEX(data!$A$3:$AI$128, MATCH('Table for manuscript'!$C114, data!$C$3:$C$128,0), MATCH('Table for manuscript'!E$1, data!$A$3:$AI$3,0))</f>
        <v>16.073640000000001</v>
      </c>
      <c r="F114" s="109">
        <f>INDEX(data!$A$3:$AI$128, MATCH('Table for manuscript'!$C114, data!$C$3:$C$128,0), MATCH('Table for manuscript'!F$1, data!$A$3:$AI$3,0))</f>
        <v>234.30962099125367</v>
      </c>
      <c r="G114" s="110" t="str">
        <f>INDEX(References!$A$2:$C$58,MATCH(INDEX(data!$A$3:$AI$128, MATCH('Table for manuscript'!$C114, data!$C$3:$C$128,0), MATCH('Table for manuscript'!G$1, data!$A$3:$AI$3,0)), References!$C$2:$C$58,0),2)</f>
        <v>[45]</v>
      </c>
      <c r="H114" s="111">
        <f>INDEX(data!$A$3:$AI$128, MATCH('Table for manuscript'!$C114, data!$C$3:$C$128,0), MATCH('Table for manuscript'!H$1, data!$A$3:$AI$3,0))/100</f>
        <v>0.41</v>
      </c>
      <c r="I114" s="113">
        <f>INDEX(data!$A$3:$AI$128, MATCH('Table for manuscript'!$C114, data!$C$3:$C$128,0), MATCH('Table for manuscript'!I$1, data!$A$3:$AI$3,0))</f>
        <v>8381989.5847073169</v>
      </c>
      <c r="J114" s="112">
        <f>INDEX(data!$A$3:$AI$128, MATCH('Table for manuscript'!$C114, data!$C$3:$C$128,0), MATCH('Table for manuscript'!J$1, data!$A$3:$AI$3,0))</f>
        <v>9.31</v>
      </c>
      <c r="K114" s="114">
        <f>INDEX(data!$A$3:$AI$128, MATCH('Table for manuscript'!$C114, data!$C$3:$C$128,0), MATCH('Table for manuscript'!K$1, data!$A$3:$AI$3,0))</f>
        <v>2.5</v>
      </c>
      <c r="L114" s="114">
        <f>INDEX(data!$A$3:$AI$128, MATCH('Table for manuscript'!$C114, data!$C$3:$C$128,0), MATCH('Table for manuscript'!L$1, data!$A$3:$AI$3,0))</f>
        <v>11.25</v>
      </c>
      <c r="M114" s="114">
        <f>INDEX(data!$A$3:$AI$128, MATCH('Table for manuscript'!$C114, data!$C$3:$C$128,0), MATCH('Table for manuscript'!M$1, data!$A$3:$AI$3,0))</f>
        <v>1.5</v>
      </c>
      <c r="N114" s="114">
        <f>INDEX(data!$A$3:$AI$128, MATCH('Table for manuscript'!$C114, data!$C$3:$C$128,0), MATCH('Table for manuscript'!N$1, data!$A$3:$AI$3,0))</f>
        <v>0</v>
      </c>
      <c r="O114" s="114">
        <f>INDEX(data!$A$3:$AI$128, MATCH('Table for manuscript'!$C114, data!$C$3:$C$128,0), MATCH('Table for manuscript'!O$1, data!$A$3:$AI$3,0))</f>
        <v>0</v>
      </c>
      <c r="P114" s="114">
        <f>INDEX(data!$A$3:$AI$128, MATCH('Table for manuscript'!$C114, data!$C$3:$C$128,0), MATCH('Table for manuscript'!P$1, data!$A$3:$AI$3,0))</f>
        <v>0</v>
      </c>
      <c r="Q114" s="20" t="str">
        <f>INDEX(data!$A$3:$AI$128, MATCH('Table for manuscript'!$C114, data!$C$3:$C$128,0), MATCH('Table for manuscript'!Q$1, data!$A$3:$AI$3,0))</f>
        <v>Daily cotrimoxazole prophylaxis (all individuals)</v>
      </c>
    </row>
    <row r="115" spans="1:17">
      <c r="A115" s="91">
        <v>113</v>
      </c>
      <c r="B115" s="91" t="s">
        <v>450</v>
      </c>
      <c r="C115" s="91" t="s">
        <v>481</v>
      </c>
      <c r="D115" s="110">
        <f>INDEX(data!$A$3:$AI$128, MATCH('Table for manuscript'!$C115, data!$C$3:$C$128,0), MATCH('Table for manuscript'!D$1, data!$A$3:$AI$3,0))</f>
        <v>13.753264037672082</v>
      </c>
      <c r="E115" s="108">
        <f>INDEX(data!$A$3:$AI$128, MATCH('Table for manuscript'!$C115, data!$C$3:$C$128,0), MATCH('Table for manuscript'!E$1, data!$A$3:$AI$3,0))</f>
        <v>61.951305354993487</v>
      </c>
      <c r="F115" s="109">
        <f>INDEX(data!$A$3:$AI$128, MATCH('Table for manuscript'!$C115, data!$C$3:$C$128,0), MATCH('Table for manuscript'!F$1, data!$A$3:$AI$3,0))</f>
        <v>4.5044801863252486</v>
      </c>
      <c r="G115" s="110" t="str">
        <f>INDEX(References!$A$2:$C$58,MATCH(INDEX(data!$A$3:$AI$128, MATCH('Table for manuscript'!$C115, data!$C$3:$C$128,0), MATCH('Table for manuscript'!G$1, data!$A$3:$AI$3,0)), References!$C$2:$C$58,0),2)</f>
        <v>[46]</v>
      </c>
      <c r="H115" s="111">
        <f>INDEX(data!$A$3:$AI$128, MATCH('Table for manuscript'!$C115, data!$C$3:$C$128,0), MATCH('Table for manuscript'!H$1, data!$A$3:$AI$3,0))/100</f>
        <v>0.85</v>
      </c>
      <c r="I115" s="113">
        <f>INDEX(data!$A$3:$AI$128, MATCH('Table for manuscript'!$C115, data!$C$3:$C$128,0), MATCH('Table for manuscript'!I$1, data!$A$3:$AI$3,0))</f>
        <v>255200</v>
      </c>
      <c r="J115" s="112">
        <f>INDEX(data!$A$3:$AI$128, MATCH('Table for manuscript'!$C115, data!$C$3:$C$128,0), MATCH('Table for manuscript'!J$1, data!$A$3:$AI$3,0))</f>
        <v>37.322551980090886</v>
      </c>
      <c r="K115" s="114">
        <f>INDEX(data!$A$3:$AI$128, MATCH('Table for manuscript'!$C115, data!$C$3:$C$128,0), MATCH('Table for manuscript'!K$1, data!$A$3:$AI$3,0))</f>
        <v>4.5</v>
      </c>
      <c r="L115" s="114">
        <f>INDEX(data!$A$3:$AI$128, MATCH('Table for manuscript'!$C115, data!$C$3:$C$128,0), MATCH('Table for manuscript'!L$1, data!$A$3:$AI$3,0))</f>
        <v>8</v>
      </c>
      <c r="M115" s="114">
        <f>INDEX(data!$A$3:$AI$128, MATCH('Table for manuscript'!$C115, data!$C$3:$C$128,0), MATCH('Table for manuscript'!M$1, data!$A$3:$AI$3,0))</f>
        <v>0</v>
      </c>
      <c r="N115" s="114">
        <f>INDEX(data!$A$3:$AI$128, MATCH('Table for manuscript'!$C115, data!$C$3:$C$128,0), MATCH('Table for manuscript'!N$1, data!$A$3:$AI$3,0))</f>
        <v>0</v>
      </c>
      <c r="O115" s="114">
        <f>INDEX(data!$A$3:$AI$128, MATCH('Table for manuscript'!$C115, data!$C$3:$C$128,0), MATCH('Table for manuscript'!O$1, data!$A$3:$AI$3,0))</f>
        <v>0</v>
      </c>
      <c r="P115" s="114">
        <f>INDEX(data!$A$3:$AI$128, MATCH('Table for manuscript'!$C115, data!$C$3:$C$128,0), MATCH('Table for manuscript'!P$1, data!$A$3:$AI$3,0))</f>
        <v>0</v>
      </c>
      <c r="Q115" s="20" t="str">
        <f>INDEX(data!$A$3:$AI$128, MATCH('Table for manuscript'!$C115, data!$C$3:$C$128,0), MATCH('Table for manuscript'!Q$1, data!$A$3:$AI$3,0))</f>
        <v>Minimal DOTS</v>
      </c>
    </row>
    <row r="116" spans="1:17">
      <c r="A116" s="91">
        <v>114</v>
      </c>
      <c r="B116" s="91" t="s">
        <v>450</v>
      </c>
      <c r="C116" s="91" t="s">
        <v>489</v>
      </c>
      <c r="D116" s="110">
        <f>INDEX(data!$A$3:$AI$128, MATCH('Table for manuscript'!$C116, data!$C$3:$C$128,0), MATCH('Table for manuscript'!D$1, data!$A$3:$AI$3,0))</f>
        <v>7.5963278594090768</v>
      </c>
      <c r="E116" s="108">
        <f>INDEX(data!$A$3:$AI$128, MATCH('Table for manuscript'!$C116, data!$C$3:$C$128,0), MATCH('Table for manuscript'!E$1, data!$A$3:$AI$3,0))</f>
        <v>532.32466360298395</v>
      </c>
      <c r="F116" s="109">
        <f>INDEX(data!$A$3:$AI$128, MATCH('Table for manuscript'!$C116, data!$C$3:$C$128,0), MATCH('Table for manuscript'!F$1, data!$A$3:$AI$3,0))</f>
        <v>70.076578243476945</v>
      </c>
      <c r="G116" s="110" t="str">
        <f>INDEX(References!$A$2:$C$58,MATCH(INDEX(data!$A$3:$AI$128, MATCH('Table for manuscript'!$C116, data!$C$3:$C$128,0), MATCH('Table for manuscript'!G$1, data!$A$3:$AI$3,0)), References!$C$2:$C$58,0),2)</f>
        <v>[46]</v>
      </c>
      <c r="H116" s="111">
        <f>INDEX(data!$A$3:$AI$128, MATCH('Table for manuscript'!$C116, data!$C$3:$C$128,0), MATCH('Table for manuscript'!H$1, data!$A$3:$AI$3,0))/100</f>
        <v>0.74</v>
      </c>
      <c r="I116" s="113">
        <f>INDEX(data!$A$3:$AI$128, MATCH('Table for manuscript'!$C116, data!$C$3:$C$128,0), MATCH('Table for manuscript'!I$1, data!$A$3:$AI$3,0))</f>
        <v>10313.468252631581</v>
      </c>
      <c r="J116" s="112">
        <f>INDEX(data!$A$3:$AI$128, MATCH('Table for manuscript'!$C116, data!$C$3:$C$128,0), MATCH('Table for manuscript'!J$1, data!$A$3:$AI$3,0))</f>
        <v>4375.9941229385304</v>
      </c>
      <c r="K116" s="114">
        <f>INDEX(data!$A$3:$AI$128, MATCH('Table for manuscript'!$C116, data!$C$3:$C$128,0), MATCH('Table for manuscript'!K$1, data!$A$3:$AI$3,0))</f>
        <v>2.5</v>
      </c>
      <c r="L116" s="114">
        <f>INDEX(data!$A$3:$AI$128, MATCH('Table for manuscript'!$C116, data!$C$3:$C$128,0), MATCH('Table for manuscript'!L$1, data!$A$3:$AI$3,0))</f>
        <v>11.25</v>
      </c>
      <c r="M116" s="114">
        <f>INDEX(data!$A$3:$AI$128, MATCH('Table for manuscript'!$C116, data!$C$3:$C$128,0), MATCH('Table for manuscript'!M$1, data!$A$3:$AI$3,0))</f>
        <v>1.5</v>
      </c>
      <c r="N116" s="114">
        <f>INDEX(data!$A$3:$AI$128, MATCH('Table for manuscript'!$C116, data!$C$3:$C$128,0), MATCH('Table for manuscript'!N$1, data!$A$3:$AI$3,0))</f>
        <v>0</v>
      </c>
      <c r="O116" s="114">
        <f>INDEX(data!$A$3:$AI$128, MATCH('Table for manuscript'!$C116, data!$C$3:$C$128,0), MATCH('Table for manuscript'!O$1, data!$A$3:$AI$3,0))</f>
        <v>0</v>
      </c>
      <c r="P116" s="114">
        <f>INDEX(data!$A$3:$AI$128, MATCH('Table for manuscript'!$C116, data!$C$3:$C$128,0), MATCH('Table for manuscript'!P$1, data!$A$3:$AI$3,0))</f>
        <v>0</v>
      </c>
      <c r="Q116" s="20" t="str">
        <f>INDEX(data!$A$3:$AI$128, MATCH('Table for manuscript'!$C116, data!$C$3:$C$128,0), MATCH('Table for manuscript'!Q$1, data!$A$3:$AI$3,0))</f>
        <v>Minimal DOTS</v>
      </c>
    </row>
    <row r="117" spans="1:17">
      <c r="A117" s="91">
        <v>115</v>
      </c>
      <c r="B117" s="91" t="s">
        <v>450</v>
      </c>
      <c r="C117" s="91" t="s">
        <v>484</v>
      </c>
      <c r="D117" s="110">
        <f>INDEX(data!$A$3:$AI$128, MATCH('Table for manuscript'!$C117, data!$C$3:$C$128,0), MATCH('Table for manuscript'!D$1, data!$A$3:$AI$3,0))</f>
        <v>1.1252039118264954</v>
      </c>
      <c r="E117" s="108">
        <f>INDEX(data!$A$3:$AI$128, MATCH('Table for manuscript'!$C117, data!$C$3:$C$128,0), MATCH('Table for manuscript'!E$1, data!$A$3:$AI$3,0))</f>
        <v>58.627610026243758</v>
      </c>
      <c r="F117" s="109">
        <f>INDEX(data!$A$3:$AI$128, MATCH('Table for manuscript'!$C117, data!$C$3:$C$128,0), MATCH('Table for manuscript'!F$1, data!$A$3:$AI$3,0))</f>
        <v>52.103987028516521</v>
      </c>
      <c r="G117" s="110" t="str">
        <f>INDEX(References!$A$2:$C$58,MATCH(INDEX(data!$A$3:$AI$128, MATCH('Table for manuscript'!$C117, data!$C$3:$C$128,0), MATCH('Table for manuscript'!G$1, data!$A$3:$AI$3,0)), References!$C$2:$C$58,0),2)</f>
        <v>[46]</v>
      </c>
      <c r="H117" s="111">
        <f>INDEX(data!$A$3:$AI$128, MATCH('Table for manuscript'!$C117, data!$C$3:$C$128,0), MATCH('Table for manuscript'!H$1, data!$A$3:$AI$3,0))/100</f>
        <v>0.85</v>
      </c>
      <c r="I117" s="113">
        <f>INDEX(data!$A$3:$AI$128, MATCH('Table for manuscript'!$C117, data!$C$3:$C$128,0), MATCH('Table for manuscript'!I$1, data!$A$3:$AI$3,0))</f>
        <v>181030</v>
      </c>
      <c r="J117" s="112">
        <f>INDEX(data!$A$3:$AI$128, MATCH('Table for manuscript'!$C117, data!$C$3:$C$128,0), MATCH('Table for manuscript'!J$1, data!$A$3:$AI$3,0))</f>
        <v>622.14637168141599</v>
      </c>
      <c r="K117" s="114">
        <f>INDEX(data!$A$3:$AI$128, MATCH('Table for manuscript'!$C117, data!$C$3:$C$128,0), MATCH('Table for manuscript'!K$1, data!$A$3:$AI$3,0))</f>
        <v>2.5</v>
      </c>
      <c r="L117" s="114">
        <f>INDEX(data!$A$3:$AI$128, MATCH('Table for manuscript'!$C117, data!$C$3:$C$128,0), MATCH('Table for manuscript'!L$1, data!$A$3:$AI$3,0))</f>
        <v>11.25</v>
      </c>
      <c r="M117" s="114">
        <f>INDEX(data!$A$3:$AI$128, MATCH('Table for manuscript'!$C117, data!$C$3:$C$128,0), MATCH('Table for manuscript'!M$1, data!$A$3:$AI$3,0))</f>
        <v>1.5</v>
      </c>
      <c r="N117" s="114">
        <f>INDEX(data!$A$3:$AI$128, MATCH('Table for manuscript'!$C117, data!$C$3:$C$128,0), MATCH('Table for manuscript'!N$1, data!$A$3:$AI$3,0))</f>
        <v>0</v>
      </c>
      <c r="O117" s="114">
        <f>INDEX(data!$A$3:$AI$128, MATCH('Table for manuscript'!$C117, data!$C$3:$C$128,0), MATCH('Table for manuscript'!O$1, data!$A$3:$AI$3,0))</f>
        <v>0</v>
      </c>
      <c r="P117" s="114">
        <f>INDEX(data!$A$3:$AI$128, MATCH('Table for manuscript'!$C117, data!$C$3:$C$128,0), MATCH('Table for manuscript'!P$1, data!$A$3:$AI$3,0))</f>
        <v>0</v>
      </c>
      <c r="Q117" s="20" t="str">
        <f>INDEX(data!$A$3:$AI$128, MATCH('Table for manuscript'!$C117, data!$C$3:$C$128,0), MATCH('Table for manuscript'!Q$1, data!$A$3:$AI$3,0))</f>
        <v>Minimal DOTS</v>
      </c>
    </row>
    <row r="118" spans="1:17">
      <c r="A118" s="91">
        <v>116</v>
      </c>
      <c r="B118" s="91" t="s">
        <v>450</v>
      </c>
      <c r="C118" s="91" t="s">
        <v>455</v>
      </c>
      <c r="D118" s="110">
        <f>INDEX(data!$A$3:$AI$128, MATCH('Table for manuscript'!$C118, data!$C$3:$C$128,0), MATCH('Table for manuscript'!D$1, data!$A$3:$AI$3,0))</f>
        <v>0.47073353681261659</v>
      </c>
      <c r="E118" s="108">
        <f>INDEX(data!$A$3:$AI$128, MATCH('Table for manuscript'!$C118, data!$C$3:$C$128,0), MATCH('Table for manuscript'!E$1, data!$A$3:$AI$3,0))</f>
        <v>48.864000000000004</v>
      </c>
      <c r="F118" s="109">
        <f>INDEX(data!$A$3:$AI$128, MATCH('Table for manuscript'!$C118, data!$C$3:$C$128,0), MATCH('Table for manuscript'!F$1, data!$A$3:$AI$3,0))</f>
        <v>103.80394889827267</v>
      </c>
      <c r="G118" s="110" t="str">
        <f>INDEX(References!$A$2:$C$58,MATCH(INDEX(data!$A$3:$AI$128, MATCH('Table for manuscript'!$C118, data!$C$3:$C$128,0), MATCH('Table for manuscript'!G$1, data!$A$3:$AI$3,0)), References!$C$2:$C$58,0),2)</f>
        <v>[47]</v>
      </c>
      <c r="H118" s="111">
        <f>INDEX(data!$A$3:$AI$128, MATCH('Table for manuscript'!$C118, data!$C$3:$C$128,0), MATCH('Table for manuscript'!H$1, data!$A$3:$AI$3,0))/100</f>
        <v>0.85</v>
      </c>
      <c r="I118" s="113">
        <f>INDEX(data!$A$3:$AI$128, MATCH('Table for manuscript'!$C118, data!$C$3:$C$128,0), MATCH('Table for manuscript'!I$1, data!$A$3:$AI$3,0))</f>
        <v>46037.103799266137</v>
      </c>
      <c r="J118" s="112">
        <f>INDEX(data!$A$3:$AI$128, MATCH('Table for manuscript'!$C118, data!$C$3:$C$128,0), MATCH('Table for manuscript'!J$1, data!$A$3:$AI$3,0))</f>
        <v>2.2000000000000002</v>
      </c>
      <c r="K118" s="114">
        <f>INDEX(data!$A$3:$AI$128, MATCH('Table for manuscript'!$C118, data!$C$3:$C$128,0), MATCH('Table for manuscript'!K$1, data!$A$3:$AI$3,0))</f>
        <v>4.5</v>
      </c>
      <c r="L118" s="114">
        <f>INDEX(data!$A$3:$AI$128, MATCH('Table for manuscript'!$C118, data!$C$3:$C$128,0), MATCH('Table for manuscript'!L$1, data!$A$3:$AI$3,0))</f>
        <v>8</v>
      </c>
      <c r="M118" s="114">
        <f>INDEX(data!$A$3:$AI$128, MATCH('Table for manuscript'!$C118, data!$C$3:$C$128,0), MATCH('Table for manuscript'!M$1, data!$A$3:$AI$3,0))</f>
        <v>0</v>
      </c>
      <c r="N118" s="114">
        <f>INDEX(data!$A$3:$AI$128, MATCH('Table for manuscript'!$C118, data!$C$3:$C$128,0), MATCH('Table for manuscript'!N$1, data!$A$3:$AI$3,0))</f>
        <v>0</v>
      </c>
      <c r="O118" s="114">
        <f>INDEX(data!$A$3:$AI$128, MATCH('Table for manuscript'!$C118, data!$C$3:$C$128,0), MATCH('Table for manuscript'!O$1, data!$A$3:$AI$3,0))</f>
        <v>0</v>
      </c>
      <c r="P118" s="114">
        <f>INDEX(data!$A$3:$AI$128, MATCH('Table for manuscript'!$C118, data!$C$3:$C$128,0), MATCH('Table for manuscript'!P$1, data!$A$3:$AI$3,0))</f>
        <v>0</v>
      </c>
      <c r="Q118" s="20" t="str">
        <f>INDEX(data!$A$3:$AI$128, MATCH('Table for manuscript'!$C118, data!$C$3:$C$128,0), MATCH('Table for manuscript'!Q$1, data!$A$3:$AI$3,0))</f>
        <v>Contact investigation with TB treatment and provision of short-course isoniazid preventive therapy (children under 15)</v>
      </c>
    </row>
    <row r="119" spans="1:17">
      <c r="A119" s="91">
        <v>117</v>
      </c>
      <c r="B119" s="91" t="s">
        <v>450</v>
      </c>
      <c r="C119" s="91" t="s">
        <v>467</v>
      </c>
      <c r="D119" s="110">
        <f>INDEX(data!$A$3:$AI$128, MATCH('Table for manuscript'!$C119, data!$C$3:$C$128,0), MATCH('Table for manuscript'!D$1, data!$A$3:$AI$3,0))</f>
        <v>10.843</v>
      </c>
      <c r="E119" s="108">
        <f>INDEX(data!$A$3:$AI$128, MATCH('Table for manuscript'!$C119, data!$C$3:$C$128,0), MATCH('Table for manuscript'!E$1, data!$A$3:$AI$3,0))</f>
        <v>11.971553999999999</v>
      </c>
      <c r="F119" s="109">
        <f>INDEX(data!$A$3:$AI$128, MATCH('Table for manuscript'!$C119, data!$C$3:$C$128,0), MATCH('Table for manuscript'!F$1, data!$A$3:$AI$3,0))</f>
        <v>1.1040813428018075</v>
      </c>
      <c r="G119" s="110" t="str">
        <f>INDEX(References!$A$2:$C$58,MATCH(INDEX(data!$A$3:$AI$128, MATCH('Table for manuscript'!$C119, data!$C$3:$C$128,0), MATCH('Table for manuscript'!G$1, data!$A$3:$AI$3,0)), References!$C$2:$C$58,0),2)</f>
        <v>[48]</v>
      </c>
      <c r="H119" s="111">
        <f>INDEX(data!$A$3:$AI$128, MATCH('Table for manuscript'!$C119, data!$C$3:$C$128,0), MATCH('Table for manuscript'!H$1, data!$A$3:$AI$3,0))/100</f>
        <v>0.85</v>
      </c>
      <c r="I119" s="113">
        <f>INDEX(data!$A$3:$AI$128, MATCH('Table for manuscript'!$C119, data!$C$3:$C$128,0), MATCH('Table for manuscript'!I$1, data!$A$3:$AI$3,0))</f>
        <v>1380000</v>
      </c>
      <c r="J119" s="112">
        <f>INDEX(data!$A$3:$AI$128, MATCH('Table for manuscript'!$C119, data!$C$3:$C$128,0), MATCH('Table for manuscript'!J$1, data!$A$3:$AI$3,0))</f>
        <v>11.269526260549664</v>
      </c>
      <c r="K119" s="114">
        <f>INDEX(data!$A$3:$AI$128, MATCH('Table for manuscript'!$C119, data!$C$3:$C$128,0), MATCH('Table for manuscript'!K$1, data!$A$3:$AI$3,0))</f>
        <v>4.5</v>
      </c>
      <c r="L119" s="114">
        <f>INDEX(data!$A$3:$AI$128, MATCH('Table for manuscript'!$C119, data!$C$3:$C$128,0), MATCH('Table for manuscript'!L$1, data!$A$3:$AI$3,0))</f>
        <v>8</v>
      </c>
      <c r="M119" s="114">
        <f>INDEX(data!$A$3:$AI$128, MATCH('Table for manuscript'!$C119, data!$C$3:$C$128,0), MATCH('Table for manuscript'!M$1, data!$A$3:$AI$3,0))</f>
        <v>0</v>
      </c>
      <c r="N119" s="114">
        <f>INDEX(data!$A$3:$AI$128, MATCH('Table for manuscript'!$C119, data!$C$3:$C$128,0), MATCH('Table for manuscript'!N$1, data!$A$3:$AI$3,0))</f>
        <v>0</v>
      </c>
      <c r="O119" s="114">
        <f>INDEX(data!$A$3:$AI$128, MATCH('Table for manuscript'!$C119, data!$C$3:$C$128,0), MATCH('Table for manuscript'!O$1, data!$A$3:$AI$3,0))</f>
        <v>0</v>
      </c>
      <c r="P119" s="114">
        <f>INDEX(data!$A$3:$AI$128, MATCH('Table for manuscript'!$C119, data!$C$3:$C$128,0), MATCH('Table for manuscript'!P$1, data!$A$3:$AI$3,0))</f>
        <v>0</v>
      </c>
      <c r="Q119" s="20" t="str">
        <f>INDEX(data!$A$3:$AI$128, MATCH('Table for manuscript'!$C119, data!$C$3:$C$128,0), MATCH('Table for manuscript'!Q$1, data!$A$3:$AI$3,0))</f>
        <v>Regimen of 9 months of daily isoniazid (isoniazid preventive therapy)</v>
      </c>
    </row>
    <row r="120" spans="1:17">
      <c r="A120" s="91">
        <v>118</v>
      </c>
      <c r="B120" s="91" t="s">
        <v>450</v>
      </c>
      <c r="C120" s="91" t="s">
        <v>459</v>
      </c>
      <c r="D120" s="110">
        <f>INDEX(data!$A$3:$AI$128, MATCH('Table for manuscript'!$C120, data!$C$3:$C$128,0), MATCH('Table for manuscript'!D$1, data!$A$3:$AI$3,0))</f>
        <v>20.286999999999999</v>
      </c>
      <c r="E120" s="108">
        <f>INDEX(data!$A$3:$AI$128, MATCH('Table for manuscript'!$C120, data!$C$3:$C$128,0), MATCH('Table for manuscript'!E$1, data!$A$3:$AI$3,0))</f>
        <v>24.332400000000003</v>
      </c>
      <c r="F120" s="109">
        <f>INDEX(data!$A$3:$AI$128, MATCH('Table for manuscript'!$C120, data!$C$3:$C$128,0), MATCH('Table for manuscript'!F$1, data!$A$3:$AI$3,0))</f>
        <v>1.1994084881944105</v>
      </c>
      <c r="G120" s="110" t="str">
        <f>INDEX(References!$A$2:$C$58,MATCH(INDEX(data!$A$3:$AI$128, MATCH('Table for manuscript'!$C120, data!$C$3:$C$128,0), MATCH('Table for manuscript'!G$1, data!$A$3:$AI$3,0)), References!$C$2:$C$58,0),2)</f>
        <v>[49]</v>
      </c>
      <c r="H120" s="111">
        <f>INDEX(data!$A$3:$AI$128, MATCH('Table for manuscript'!$C120, data!$C$3:$C$128,0), MATCH('Table for manuscript'!H$1, data!$A$3:$AI$3,0))/100</f>
        <v>0.85</v>
      </c>
      <c r="I120" s="113">
        <f>INDEX(data!$A$3:$AI$128, MATCH('Table for manuscript'!$C120, data!$C$3:$C$128,0), MATCH('Table for manuscript'!I$1, data!$A$3:$AI$3,0))</f>
        <v>127329.91707359419</v>
      </c>
      <c r="J120" s="112">
        <f>INDEX(data!$A$3:$AI$128, MATCH('Table for manuscript'!$C120, data!$C$3:$C$128,0), MATCH('Table for manuscript'!J$1, data!$A$3:$AI$3,0))</f>
        <v>11.269526260549664</v>
      </c>
      <c r="K120" s="114">
        <f>INDEX(data!$A$3:$AI$128, MATCH('Table for manuscript'!$C120, data!$C$3:$C$128,0), MATCH('Table for manuscript'!K$1, data!$A$3:$AI$3,0))</f>
        <v>4.5</v>
      </c>
      <c r="L120" s="114">
        <f>INDEX(data!$A$3:$AI$128, MATCH('Table for manuscript'!$C120, data!$C$3:$C$128,0), MATCH('Table for manuscript'!L$1, data!$A$3:$AI$3,0))</f>
        <v>8</v>
      </c>
      <c r="M120" s="114">
        <f>INDEX(data!$A$3:$AI$128, MATCH('Table for manuscript'!$C120, data!$C$3:$C$128,0), MATCH('Table for manuscript'!M$1, data!$A$3:$AI$3,0))</f>
        <v>0</v>
      </c>
      <c r="N120" s="114">
        <f>INDEX(data!$A$3:$AI$128, MATCH('Table for manuscript'!$C120, data!$C$3:$C$128,0), MATCH('Table for manuscript'!N$1, data!$A$3:$AI$3,0))</f>
        <v>0</v>
      </c>
      <c r="O120" s="114">
        <f>INDEX(data!$A$3:$AI$128, MATCH('Table for manuscript'!$C120, data!$C$3:$C$128,0), MATCH('Table for manuscript'!O$1, data!$A$3:$AI$3,0))</f>
        <v>0</v>
      </c>
      <c r="P120" s="114">
        <f>INDEX(data!$A$3:$AI$128, MATCH('Table for manuscript'!$C120, data!$C$3:$C$128,0), MATCH('Table for manuscript'!P$1, data!$A$3:$AI$3,0))</f>
        <v>0</v>
      </c>
      <c r="Q120" s="20" t="str">
        <f>INDEX(data!$A$3:$AI$128, MATCH('Table for manuscript'!$C120, data!$C$3:$C$128,0), MATCH('Table for manuscript'!Q$1, data!$A$3:$AI$3,0))</f>
        <v>Isoniazid preventive therapy (IPT) therapy for all HIV+ pregnant women regardless of CD4 count</v>
      </c>
    </row>
    <row r="121" spans="1:17">
      <c r="A121" s="91">
        <v>119</v>
      </c>
      <c r="B121" s="91" t="s">
        <v>450</v>
      </c>
      <c r="C121" s="91" t="s">
        <v>1251</v>
      </c>
      <c r="D121" s="110">
        <f>INDEX(data!$A$3:$AI$128, MATCH('Table for manuscript'!$C121, data!$C$3:$C$128,0), MATCH('Table for manuscript'!D$1, data!$A$3:$AI$3,0))</f>
        <v>4.6095669770711157E-3</v>
      </c>
      <c r="E121" s="108">
        <f>INDEX(data!$A$3:$AI$128, MATCH('Table for manuscript'!$C121, data!$C$3:$C$128,0), MATCH('Table for manuscript'!E$1, data!$A$3:$AI$3,0))</f>
        <v>0.63344726531857243</v>
      </c>
      <c r="F121" s="109">
        <f>INDEX(data!$A$3:$AI$128, MATCH('Table for manuscript'!$C121, data!$C$3:$C$128,0), MATCH('Table for manuscript'!F$1, data!$A$3:$AI$3,0))</f>
        <v>137.42012394427991</v>
      </c>
      <c r="G121" s="110" t="str">
        <f>INDEX(References!$A$2:$C$58,MATCH(INDEX(data!$A$3:$AI$128, MATCH('Table for manuscript'!$C121, data!$C$3:$C$128,0), MATCH('Table for manuscript'!G$1, data!$A$3:$AI$3,0)), References!$C$2:$C$58,0),2)</f>
        <v>[50]</v>
      </c>
      <c r="H121" s="111">
        <f>INDEX(data!$A$3:$AI$128, MATCH('Table for manuscript'!$C121, data!$C$3:$C$128,0), MATCH('Table for manuscript'!H$1, data!$A$3:$AI$3,0))/100</f>
        <v>0.9</v>
      </c>
      <c r="I121" s="113">
        <f>INDEX(data!$A$3:$AI$128, MATCH('Table for manuscript'!$C121, data!$C$3:$C$128,0), MATCH('Table for manuscript'!I$1, data!$A$3:$AI$3,0))</f>
        <v>781221.38625555555</v>
      </c>
      <c r="J121" s="112">
        <f>INDEX(data!$A$3:$AI$128, MATCH('Table for manuscript'!$C121, data!$C$3:$C$128,0), MATCH('Table for manuscript'!J$1, data!$A$3:$AI$3,0))</f>
        <v>11.523430669768448</v>
      </c>
      <c r="K121" s="114">
        <f>INDEX(data!$A$3:$AI$128, MATCH('Table for manuscript'!$C121, data!$C$3:$C$128,0), MATCH('Table for manuscript'!K$1, data!$A$3:$AI$3,0))</f>
        <v>0</v>
      </c>
      <c r="L121" s="114">
        <f>INDEX(data!$A$3:$AI$128, MATCH('Table for manuscript'!$C121, data!$C$3:$C$128,0), MATCH('Table for manuscript'!L$1, data!$A$3:$AI$3,0))</f>
        <v>0</v>
      </c>
      <c r="M121" s="114">
        <f>INDEX(data!$A$3:$AI$128, MATCH('Table for manuscript'!$C121, data!$C$3:$C$128,0), MATCH('Table for manuscript'!M$1, data!$A$3:$AI$3,0))</f>
        <v>0</v>
      </c>
      <c r="N121" s="114">
        <f>INDEX(data!$A$3:$AI$128, MATCH('Table for manuscript'!$C121, data!$C$3:$C$128,0), MATCH('Table for manuscript'!N$1, data!$A$3:$AI$3,0))</f>
        <v>0</v>
      </c>
      <c r="O121" s="114">
        <f>INDEX(data!$A$3:$AI$128, MATCH('Table for manuscript'!$C121, data!$C$3:$C$128,0), MATCH('Table for manuscript'!O$1, data!$A$3:$AI$3,0))</f>
        <v>0</v>
      </c>
      <c r="P121" s="114">
        <f>INDEX(data!$A$3:$AI$128, MATCH('Table for manuscript'!$C121, data!$C$3:$C$128,0), MATCH('Table for manuscript'!P$1, data!$A$3:$AI$3,0))</f>
        <v>0</v>
      </c>
      <c r="Q121" s="20" t="str">
        <f>INDEX(data!$A$3:$AI$128, MATCH('Table for manuscript'!$C121, data!$C$3:$C$128,0), MATCH('Table for manuscript'!Q$1, data!$A$3:$AI$3,0))</f>
        <v>Xpert for all patients with presumptive tuberculosis (Full-Xpert)</v>
      </c>
    </row>
    <row r="122" spans="1:17">
      <c r="A122" s="91">
        <v>120</v>
      </c>
      <c r="B122" s="91" t="s">
        <v>450</v>
      </c>
      <c r="C122" s="91" t="s">
        <v>1258</v>
      </c>
      <c r="D122" s="110">
        <f>INDEX(data!$A$3:$AI$128, MATCH('Table for manuscript'!$C122, data!$C$3:$C$128,0), MATCH('Table for manuscript'!D$1, data!$A$3:$AI$3,0))</f>
        <v>4.9378362960168813E-3</v>
      </c>
      <c r="E122" s="108">
        <f>INDEX(data!$A$3:$AI$128, MATCH('Table for manuscript'!$C122, data!$C$3:$C$128,0), MATCH('Table for manuscript'!E$1, data!$A$3:$AI$3,0))</f>
        <v>1.0722043770745595</v>
      </c>
      <c r="F122" s="109">
        <f>INDEX(data!$A$3:$AI$128, MATCH('Table for manuscript'!$C122, data!$C$3:$C$128,0), MATCH('Table for manuscript'!F$1, data!$A$3:$AI$3,0))</f>
        <v>217.1405273073666</v>
      </c>
      <c r="G122" s="110" t="str">
        <f>INDEX(References!$A$2:$C$58,MATCH(INDEX(data!$A$3:$AI$128, MATCH('Table for manuscript'!$C122, data!$C$3:$C$128,0), MATCH('Table for manuscript'!G$1, data!$A$3:$AI$3,0)), References!$C$2:$C$58,0),2)</f>
        <v>[50]</v>
      </c>
      <c r="H122" s="111">
        <f>INDEX(data!$A$3:$AI$128, MATCH('Table for manuscript'!$C122, data!$C$3:$C$128,0), MATCH('Table for manuscript'!H$1, data!$A$3:$AI$3,0))/100</f>
        <v>0.9</v>
      </c>
      <c r="I122" s="113">
        <f>INDEX(data!$A$3:$AI$128, MATCH('Table for manuscript'!$C122, data!$C$3:$C$128,0), MATCH('Table for manuscript'!I$1, data!$A$3:$AI$3,0))</f>
        <v>377881.38625555555</v>
      </c>
      <c r="J122" s="112">
        <f>INDEX(data!$A$3:$AI$128, MATCH('Table for manuscript'!$C122, data!$C$3:$C$128,0), MATCH('Table for manuscript'!J$1, data!$A$3:$AI$3,0))</f>
        <v>11.523430669768448</v>
      </c>
      <c r="K122" s="114">
        <f>INDEX(data!$A$3:$AI$128, MATCH('Table for manuscript'!$C122, data!$C$3:$C$128,0), MATCH('Table for manuscript'!K$1, data!$A$3:$AI$3,0))</f>
        <v>0</v>
      </c>
      <c r="L122" s="114">
        <f>INDEX(data!$A$3:$AI$128, MATCH('Table for manuscript'!$C122, data!$C$3:$C$128,0), MATCH('Table for manuscript'!L$1, data!$A$3:$AI$3,0))</f>
        <v>0</v>
      </c>
      <c r="M122" s="114">
        <f>INDEX(data!$A$3:$AI$128, MATCH('Table for manuscript'!$C122, data!$C$3:$C$128,0), MATCH('Table for manuscript'!M$1, data!$A$3:$AI$3,0))</f>
        <v>0</v>
      </c>
      <c r="N122" s="114">
        <f>INDEX(data!$A$3:$AI$128, MATCH('Table for manuscript'!$C122, data!$C$3:$C$128,0), MATCH('Table for manuscript'!N$1, data!$A$3:$AI$3,0))</f>
        <v>0</v>
      </c>
      <c r="O122" s="114">
        <f>INDEX(data!$A$3:$AI$128, MATCH('Table for manuscript'!$C122, data!$C$3:$C$128,0), MATCH('Table for manuscript'!O$1, data!$A$3:$AI$3,0))</f>
        <v>0</v>
      </c>
      <c r="P122" s="114">
        <f>INDEX(data!$A$3:$AI$128, MATCH('Table for manuscript'!$C122, data!$C$3:$C$128,0), MATCH('Table for manuscript'!P$1, data!$A$3:$AI$3,0))</f>
        <v>0</v>
      </c>
      <c r="Q122" s="20" t="str">
        <f>INDEX(data!$A$3:$AI$128, MATCH('Table for manuscript'!$C122, data!$C$3:$C$128,0),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INDEX(data!$A$3:$AI$128, MATCH('Table for manuscript'!$C123, data!$C$3:$C$128,0), MATCH('Table for manuscript'!D$1, data!$A$3:$AI$3,0))</f>
        <v>0.11461224489795918</v>
      </c>
      <c r="E123" s="108">
        <f>INDEX(data!$A$3:$AI$128, MATCH('Table for manuscript'!$C123, data!$C$3:$C$128,0), MATCH('Table for manuscript'!E$1, data!$A$3:$AI$3,0))</f>
        <v>13.06434049730237</v>
      </c>
      <c r="F123" s="109">
        <f>INDEX(data!$A$3:$AI$128, MATCH('Table for manuscript'!$C123, data!$C$3:$C$128,0), MATCH('Table for manuscript'!F$1, data!$A$3:$AI$3,0))</f>
        <v>113.98730134754561</v>
      </c>
      <c r="G123" s="110" t="str">
        <f>INDEX(References!$A$2:$C$58,MATCH(INDEX(data!$A$3:$AI$128, MATCH('Table for manuscript'!$C123, data!$C$3:$C$128,0), MATCH('Table for manuscript'!G$1, data!$A$3:$AI$3,0)), References!$C$2:$C$58,0),2)</f>
        <v>[51]</v>
      </c>
      <c r="H123" s="111">
        <f>INDEX(data!$A$3:$AI$128, MATCH('Table for manuscript'!$C123, data!$C$3:$C$128,0), MATCH('Table for manuscript'!H$1, data!$A$3:$AI$3,0))/100</f>
        <v>0.9</v>
      </c>
      <c r="I123" s="113">
        <f>INDEX(data!$A$3:$AI$128, MATCH('Table for manuscript'!$C123, data!$C$3:$C$128,0), MATCH('Table for manuscript'!I$1, data!$A$3:$AI$3,0))</f>
        <v>1861757.8793888888</v>
      </c>
      <c r="J123" s="112">
        <f>INDEX(data!$A$3:$AI$128, MATCH('Table for manuscript'!$C123, data!$C$3:$C$128,0), MATCH('Table for manuscript'!J$1, data!$A$3:$AI$3,0))</f>
        <v>0.5669468053451634</v>
      </c>
      <c r="K123" s="114">
        <f>INDEX(data!$A$3:$AI$128, MATCH('Table for manuscript'!$C123, data!$C$3:$C$128,0), MATCH('Table for manuscript'!K$1, data!$A$3:$AI$3,0))</f>
        <v>0</v>
      </c>
      <c r="L123" s="114">
        <f>INDEX(data!$A$3:$AI$128, MATCH('Table for manuscript'!$C123, data!$C$3:$C$128,0), MATCH('Table for manuscript'!L$1, data!$A$3:$AI$3,0))</f>
        <v>0</v>
      </c>
      <c r="M123" s="114">
        <f>INDEX(data!$A$3:$AI$128, MATCH('Table for manuscript'!$C123, data!$C$3:$C$128,0), MATCH('Table for manuscript'!M$1, data!$A$3:$AI$3,0))</f>
        <v>0</v>
      </c>
      <c r="N123" s="114">
        <f>INDEX(data!$A$3:$AI$128, MATCH('Table for manuscript'!$C123, data!$C$3:$C$128,0), MATCH('Table for manuscript'!N$1, data!$A$3:$AI$3,0))</f>
        <v>0</v>
      </c>
      <c r="O123" s="114">
        <f>INDEX(data!$A$3:$AI$128, MATCH('Table for manuscript'!$C123, data!$C$3:$C$128,0), MATCH('Table for manuscript'!O$1, data!$A$3:$AI$3,0))</f>
        <v>0</v>
      </c>
      <c r="P123" s="114">
        <f>INDEX(data!$A$3:$AI$128, MATCH('Table for manuscript'!$C123, data!$C$3:$C$128,0), MATCH('Table for manuscript'!P$1, data!$A$3:$AI$3,0))</f>
        <v>0</v>
      </c>
      <c r="Q123" s="20" t="str">
        <f>INDEX(data!$A$3:$AI$128, MATCH('Table for manuscript'!$C123, data!$C$3:$C$128,0), MATCH('Table for manuscript'!Q$1, data!$A$3:$AI$3,0))</f>
        <v>Universal BCG vaccination</v>
      </c>
    </row>
    <row r="124" spans="1:17">
      <c r="A124" s="91">
        <v>122</v>
      </c>
      <c r="B124" s="91" t="s">
        <v>291</v>
      </c>
      <c r="C124" s="91" t="s">
        <v>304</v>
      </c>
      <c r="D124" s="110">
        <f>INDEX(data!$A$3:$AI$128, MATCH('Table for manuscript'!$C124, data!$C$3:$C$128,0), MATCH('Table for manuscript'!D$1, data!$A$3:$AI$3,0))</f>
        <v>4.1748300468180384</v>
      </c>
      <c r="E124" s="108">
        <f>INDEX(data!$A$3:$AI$128, MATCH('Table for manuscript'!$C124, data!$C$3:$C$128,0), MATCH('Table for manuscript'!E$1, data!$A$3:$AI$3,0))</f>
        <v>212.02896208278293</v>
      </c>
      <c r="F124" s="109">
        <f>INDEX(data!$A$3:$AI$128, MATCH('Table for manuscript'!$C124, data!$C$3:$C$128,0), MATCH('Table for manuscript'!F$1, data!$A$3:$AI$3,0))</f>
        <v>50.78744756194007</v>
      </c>
      <c r="G124" s="110" t="str">
        <f>INDEX(References!$A$2:$C$58,MATCH(INDEX(data!$A$3:$AI$128, MATCH('Table for manuscript'!$C124, data!$C$3:$C$128,0), MATCH('Table for manuscript'!G$1, data!$A$3:$AI$3,0)), References!$C$2:$C$58,0),2)</f>
        <v>[52]</v>
      </c>
      <c r="H124" s="111">
        <f>INDEX(data!$A$3:$AI$128, MATCH('Table for manuscript'!$C124, data!$C$3:$C$128,0), MATCH('Table for manuscript'!H$1, data!$A$3:$AI$3,0))/100</f>
        <v>0.9</v>
      </c>
      <c r="I124" s="113">
        <f>INDEX(data!$A$3:$AI$128, MATCH('Table for manuscript'!$C124, data!$C$3:$C$128,0), MATCH('Table for manuscript'!I$1, data!$A$3:$AI$3,0))</f>
        <v>1861757.8793888888</v>
      </c>
      <c r="J124" s="112">
        <f>INDEX(data!$A$3:$AI$128, MATCH('Table for manuscript'!$C124, data!$C$3:$C$128,0), MATCH('Table for manuscript'!J$1, data!$A$3:$AI$3,0))</f>
        <v>1.8384633872538412</v>
      </c>
      <c r="K124" s="114">
        <f>INDEX(data!$A$3:$AI$128, MATCH('Table for manuscript'!$C124, data!$C$3:$C$128,0), MATCH('Table for manuscript'!K$1, data!$A$3:$AI$3,0))</f>
        <v>0</v>
      </c>
      <c r="L124" s="114">
        <f>INDEX(data!$A$3:$AI$128, MATCH('Table for manuscript'!$C124, data!$C$3:$C$128,0), MATCH('Table for manuscript'!L$1, data!$A$3:$AI$3,0))</f>
        <v>0</v>
      </c>
      <c r="M124" s="114">
        <f>INDEX(data!$A$3:$AI$128, MATCH('Table for manuscript'!$C124, data!$C$3:$C$128,0), MATCH('Table for manuscript'!M$1, data!$A$3:$AI$3,0))</f>
        <v>0</v>
      </c>
      <c r="N124" s="114">
        <f>INDEX(data!$A$3:$AI$128, MATCH('Table for manuscript'!$C124, data!$C$3:$C$128,0), MATCH('Table for manuscript'!N$1, data!$A$3:$AI$3,0))</f>
        <v>0</v>
      </c>
      <c r="O124" s="114">
        <f>INDEX(data!$A$3:$AI$128, MATCH('Table for manuscript'!$C124, data!$C$3:$C$128,0), MATCH('Table for manuscript'!O$1, data!$A$3:$AI$3,0))</f>
        <v>0</v>
      </c>
      <c r="P124" s="114">
        <f>INDEX(data!$A$3:$AI$128, MATCH('Table for manuscript'!$C124, data!$C$3:$C$128,0), MATCH('Table for manuscript'!P$1, data!$A$3:$AI$3,0))</f>
        <v>0</v>
      </c>
      <c r="Q124" s="20" t="str">
        <f>INDEX(data!$A$3:$AI$128, MATCH('Table for manuscript'!$C124, data!$C$3:$C$128,0),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t="e">
        <f>INDEX(data!$A$3:$AI$128, MATCH('Table for manuscript'!$C125, data!$C$3:$C$128,0), MATCH('Table for manuscript'!D$1, data!$A$3:$AI$3,0))</f>
        <v>#N/A</v>
      </c>
      <c r="E125" s="108" t="e">
        <f>INDEX(data!$A$3:$AI$128, MATCH('Table for manuscript'!$C125, data!$C$3:$C$128,0), MATCH('Table for manuscript'!E$1, data!$A$3:$AI$3,0))</f>
        <v>#N/A</v>
      </c>
      <c r="F125" s="109" t="e">
        <f>INDEX(data!$A$3:$AI$128, MATCH('Table for manuscript'!$C125, data!$C$3:$C$128,0), MATCH('Table for manuscript'!F$1, data!$A$3:$AI$3,0))</f>
        <v>#N/A</v>
      </c>
      <c r="G125" s="110" t="e">
        <f>INDEX(References!$A$2:$C$58,MATCH(INDEX(data!$A$3:$AI$128, MATCH('Table for manuscript'!$C125, data!$C$3:$C$128,0), MATCH('Table for manuscript'!G$1, data!$A$3:$AI$3,0)), References!$C$2:$C$58,0),2)</f>
        <v>#N/A</v>
      </c>
      <c r="H125" s="111" t="e">
        <f>INDEX(data!$A$3:$AI$128, MATCH('Table for manuscript'!$C125, data!$C$3:$C$128,0), MATCH('Table for manuscript'!H$1, data!$A$3:$AI$3,0))/100</f>
        <v>#N/A</v>
      </c>
      <c r="I125" s="113" t="e">
        <f>INDEX(data!$A$3:$AI$128, MATCH('Table for manuscript'!$C125, data!$C$3:$C$128,0), MATCH('Table for manuscript'!I$1, data!$A$3:$AI$3,0))</f>
        <v>#N/A</v>
      </c>
      <c r="J125" s="112" t="e">
        <f>INDEX(data!$A$3:$AI$128, MATCH('Table for manuscript'!$C125, data!$C$3:$C$128,0), MATCH('Table for manuscript'!J$1, data!$A$3:$AI$3,0))</f>
        <v>#N/A</v>
      </c>
      <c r="K125" s="114" t="e">
        <f>INDEX(data!$A$3:$AI$128, MATCH('Table for manuscript'!$C125, data!$C$3:$C$128,0), MATCH('Table for manuscript'!K$1, data!$A$3:$AI$3,0))</f>
        <v>#N/A</v>
      </c>
      <c r="L125" s="114" t="e">
        <f>INDEX(data!$A$3:$AI$128, MATCH('Table for manuscript'!$C125, data!$C$3:$C$128,0), MATCH('Table for manuscript'!L$1, data!$A$3:$AI$3,0))</f>
        <v>#N/A</v>
      </c>
      <c r="M125" s="114" t="e">
        <f>INDEX(data!$A$3:$AI$128, MATCH('Table for manuscript'!$C125, data!$C$3:$C$128,0), MATCH('Table for manuscript'!M$1, data!$A$3:$AI$3,0))</f>
        <v>#N/A</v>
      </c>
      <c r="N125" s="114" t="e">
        <f>INDEX(data!$A$3:$AI$128, MATCH('Table for manuscript'!$C125, data!$C$3:$C$128,0), MATCH('Table for manuscript'!N$1, data!$A$3:$AI$3,0))</f>
        <v>#N/A</v>
      </c>
      <c r="O125" s="114" t="e">
        <f>INDEX(data!$A$3:$AI$128, MATCH('Table for manuscript'!$C125, data!$C$3:$C$128,0), MATCH('Table for manuscript'!O$1, data!$A$3:$AI$3,0))</f>
        <v>#N/A</v>
      </c>
      <c r="P125" s="114" t="e">
        <f>INDEX(data!$A$3:$AI$128, MATCH('Table for manuscript'!$C125, data!$C$3:$C$128,0), MATCH('Table for manuscript'!P$1, data!$A$3:$AI$3,0))</f>
        <v>#N/A</v>
      </c>
      <c r="Q125" s="20" t="e">
        <f>INDEX(data!$A$3:$AI$128, MATCH('Table for manuscript'!$C125, data!$C$3:$C$128,0), MATCH('Table for manuscript'!Q$1, data!$A$3:$AI$3,0))</f>
        <v>#N/A</v>
      </c>
    </row>
    <row r="126" spans="1:17">
      <c r="A126" s="91">
        <v>124</v>
      </c>
      <c r="B126" s="91" t="s">
        <v>291</v>
      </c>
      <c r="C126" s="91" t="s">
        <v>299</v>
      </c>
      <c r="D126" s="110">
        <f>INDEX(data!$A$3:$AI$128, MATCH('Table for manuscript'!$C126, data!$C$3:$C$128,0), MATCH('Table for manuscript'!D$1, data!$A$3:$AI$3,0))</f>
        <v>5.6484778252246107E-3</v>
      </c>
      <c r="E126" s="108">
        <f>INDEX(data!$A$3:$AI$128, MATCH('Table for manuscript'!$C126, data!$C$3:$C$128,0), MATCH('Table for manuscript'!E$1, data!$A$3:$AI$3,0))</f>
        <v>1.7358249117586051E-2</v>
      </c>
      <c r="F126" s="109">
        <f>INDEX(data!$A$3:$AI$128, MATCH('Table for manuscript'!$C126, data!$C$3:$C$128,0), MATCH('Table for manuscript'!F$1, data!$A$3:$AI$3,0))</f>
        <v>3.073084405159332</v>
      </c>
      <c r="G126" s="110" t="str">
        <f>INDEX(References!$A$2:$C$58,MATCH(INDEX(data!$A$3:$AI$128, MATCH('Table for manuscript'!$C126, data!$C$3:$C$128,0), MATCH('Table for manuscript'!G$1, data!$A$3:$AI$3,0)), References!$C$2:$C$58,0),2)</f>
        <v>[53]</v>
      </c>
      <c r="H126" s="111">
        <f>INDEX(data!$A$3:$AI$128, MATCH('Table for manuscript'!$C126, data!$C$3:$C$128,0), MATCH('Table for manuscript'!H$1, data!$A$3:$AI$3,0))/100</f>
        <v>0.9</v>
      </c>
      <c r="I126" s="113">
        <f>INDEX(data!$A$3:$AI$128, MATCH('Table for manuscript'!$C126, data!$C$3:$C$128,0), MATCH('Table for manuscript'!I$1, data!$A$3:$AI$3,0))</f>
        <v>1861757.8793888888</v>
      </c>
      <c r="J126" s="112">
        <f>INDEX(data!$A$3:$AI$128, MATCH('Table for manuscript'!$C126, data!$C$3:$C$128,0), MATCH('Table for manuscript'!J$1, data!$A$3:$AI$3,0))</f>
        <v>0.70706294633196276</v>
      </c>
      <c r="K126" s="114">
        <f>INDEX(data!$A$3:$AI$128, MATCH('Table for manuscript'!$C126, data!$C$3:$C$128,0), MATCH('Table for manuscript'!K$1, data!$A$3:$AI$3,0))</f>
        <v>0</v>
      </c>
      <c r="L126" s="114">
        <f>INDEX(data!$A$3:$AI$128, MATCH('Table for manuscript'!$C126, data!$C$3:$C$128,0), MATCH('Table for manuscript'!L$1, data!$A$3:$AI$3,0))</f>
        <v>0</v>
      </c>
      <c r="M126" s="114">
        <f>INDEX(data!$A$3:$AI$128, MATCH('Table for manuscript'!$C126, data!$C$3:$C$128,0), MATCH('Table for manuscript'!M$1, data!$A$3:$AI$3,0))</f>
        <v>0</v>
      </c>
      <c r="N126" s="114">
        <f>INDEX(data!$A$3:$AI$128, MATCH('Table for manuscript'!$C126, data!$C$3:$C$128,0), MATCH('Table for manuscript'!N$1, data!$A$3:$AI$3,0))</f>
        <v>0</v>
      </c>
      <c r="O126" s="114">
        <f>INDEX(data!$A$3:$AI$128, MATCH('Table for manuscript'!$C126, data!$C$3:$C$128,0), MATCH('Table for manuscript'!O$1, data!$A$3:$AI$3,0))</f>
        <v>0</v>
      </c>
      <c r="P126" s="114">
        <f>INDEX(data!$A$3:$AI$128, MATCH('Table for manuscript'!$C126, data!$C$3:$C$128,0), MATCH('Table for manuscript'!P$1, data!$A$3:$AI$3,0))</f>
        <v>0</v>
      </c>
      <c r="Q126" s="20" t="str">
        <f>INDEX(data!$A$3:$AI$128, MATCH('Table for manuscript'!$C126, data!$C$3:$C$128,0), MATCH('Table for manuscript'!Q$1, data!$A$3:$AI$3,0))</f>
        <v>Routine immunization for measles at 9 months + supplementary immunization activity every 3 years to children aged 0-5 years</v>
      </c>
    </row>
    <row r="127" spans="1:17">
      <c r="A127" s="91">
        <v>125</v>
      </c>
      <c r="B127" s="91" t="s">
        <v>291</v>
      </c>
      <c r="C127" s="91" t="s">
        <v>1567</v>
      </c>
      <c r="D127" s="110">
        <f>INDEX(data!$A$3:$AI$128, MATCH('Table for manuscript'!$C127, data!$C$3:$C$128,0), MATCH('Table for manuscript'!D$1, data!$A$3:$AI$3,0))</f>
        <v>1.859277345937591E-3</v>
      </c>
      <c r="E127" s="108">
        <f>INDEX(data!$A$3:$AI$128, MATCH('Table for manuscript'!$C127, data!$C$3:$C$128,0), MATCH('Table for manuscript'!E$1, data!$A$3:$AI$3,0))</f>
        <v>2.4784291570529335</v>
      </c>
      <c r="F127" s="109">
        <f>INDEX(data!$A$3:$AI$128, MATCH('Table for manuscript'!$C127, data!$C$3:$C$128,0), MATCH('Table for manuscript'!F$1, data!$A$3:$AI$3,0))</f>
        <v>1333.0066987951809</v>
      </c>
      <c r="G127" s="110" t="str">
        <f>INDEX(References!$A$2:$C$58,MATCH(INDEX(data!$A$3:$AI$128, MATCH('Table for manuscript'!$C127, data!$C$3:$C$128,0), MATCH('Table for manuscript'!G$1, data!$A$3:$AI$3,0)), References!$C$2:$C$58,0),2)</f>
        <v>[54]</v>
      </c>
      <c r="H127" s="111">
        <f>INDEX(data!$A$3:$AI$128, MATCH('Table for manuscript'!$C127, data!$C$3:$C$128,0), MATCH('Table for manuscript'!H$1, data!$A$3:$AI$3,0))/100</f>
        <v>0.53</v>
      </c>
      <c r="I127" s="113">
        <f>INDEX(data!$A$3:$AI$128, MATCH('Table for manuscript'!$C127, data!$C$3:$C$128,0), MATCH('Table for manuscript'!I$1, data!$A$3:$AI$3,0))</f>
        <v>4854822.79</v>
      </c>
      <c r="J127" s="112">
        <f>INDEX(data!$A$3:$AI$128, MATCH('Table for manuscript'!$C127, data!$C$3:$C$128,0), MATCH('Table for manuscript'!J$1, data!$A$3:$AI$3,0))</f>
        <v>2.7126000000000006</v>
      </c>
      <c r="K127" s="114">
        <f>INDEX(data!$A$3:$AI$128, MATCH('Table for manuscript'!$C127, data!$C$3:$C$128,0), MATCH('Table for manuscript'!K$1, data!$A$3:$AI$3,0))</f>
        <v>0</v>
      </c>
      <c r="L127" s="114">
        <f>INDEX(data!$A$3:$AI$128, MATCH('Table for manuscript'!$C127, data!$C$3:$C$128,0), MATCH('Table for manuscript'!L$1, data!$A$3:$AI$3,0))</f>
        <v>0</v>
      </c>
      <c r="M127" s="114">
        <f>INDEX(data!$A$3:$AI$128, MATCH('Table for manuscript'!$C127, data!$C$3:$C$128,0), MATCH('Table for manuscript'!M$1, data!$A$3:$AI$3,0))</f>
        <v>0</v>
      </c>
      <c r="N127" s="114">
        <f>INDEX(data!$A$3:$AI$128, MATCH('Table for manuscript'!$C127, data!$C$3:$C$128,0), MATCH('Table for manuscript'!N$1, data!$A$3:$AI$3,0))</f>
        <v>0</v>
      </c>
      <c r="O127" s="114">
        <f>INDEX(data!$A$3:$AI$128, MATCH('Table for manuscript'!$C127, data!$C$3:$C$128,0), MATCH('Table for manuscript'!O$1, data!$A$3:$AI$3,0))</f>
        <v>0</v>
      </c>
      <c r="P127" s="114">
        <f>INDEX(data!$A$3:$AI$128, MATCH('Table for manuscript'!$C127, data!$C$3:$C$128,0), MATCH('Table for manuscript'!P$1, data!$A$3:$AI$3,0))</f>
        <v>0</v>
      </c>
      <c r="Q127" s="20" t="str">
        <f>INDEX(data!$A$3:$AI$128, MATCH('Table for manuscript'!$C127, data!$C$3:$C$128,0), MATCH('Table for manuscript'!Q$1, data!$A$3:$AI$3,0))</f>
        <v>School-based program targeting all 1-14 year olds for Oral cholra vaccination</v>
      </c>
    </row>
    <row r="128" spans="1:17">
      <c r="A128" s="91">
        <v>126</v>
      </c>
      <c r="B128" s="91" t="s">
        <v>291</v>
      </c>
      <c r="C128" s="91" t="s">
        <v>328</v>
      </c>
      <c r="D128" s="110">
        <f>INDEX(data!$A$3:$AI$128, MATCH('Table for manuscript'!$C128, data!$C$3:$C$128,0), MATCH('Table for manuscript'!D$1, data!$A$3:$AI$3,0))</f>
        <v>3.5</v>
      </c>
      <c r="E128" s="108">
        <f>INDEX(data!$A$3:$AI$128, MATCH('Table for manuscript'!$C128, data!$C$3:$C$128,0), MATCH('Table for manuscript'!E$1, data!$A$3:$AI$3,0))</f>
        <v>261.68533542178892</v>
      </c>
      <c r="F128" s="109">
        <f>INDEX(data!$A$3:$AI$128, MATCH('Table for manuscript'!$C128, data!$C$3:$C$128,0), MATCH('Table for manuscript'!F$1, data!$A$3:$AI$3,0))</f>
        <v>74.767238691939696</v>
      </c>
      <c r="G128" s="110" t="str">
        <f>INDEX(References!$A$2:$C$58,MATCH(INDEX(data!$A$3:$AI$128, MATCH('Table for manuscript'!$C128, data!$C$3:$C$128,0), MATCH('Table for manuscript'!G$1, data!$A$3:$AI$3,0)), References!$C$2:$C$58,0),2)</f>
        <v>[55]</v>
      </c>
      <c r="H128" s="111">
        <f>INDEX(data!$A$3:$AI$128, MATCH('Table for manuscript'!$C128, data!$C$3:$C$128,0), MATCH('Table for manuscript'!H$1, data!$A$3:$AI$3,0))/100</f>
        <v>0.9</v>
      </c>
      <c r="I128" s="113">
        <f>INDEX(data!$A$3:$AI$128, MATCH('Table for manuscript'!$C128, data!$C$3:$C$128,0), MATCH('Table for manuscript'!I$1, data!$A$3:$AI$3,0))</f>
        <v>1861757.8793888888</v>
      </c>
      <c r="J128" s="112">
        <f>INDEX(data!$A$3:$AI$128, MATCH('Table for manuscript'!$C128, data!$C$3:$C$128,0), MATCH('Table for manuscript'!J$1, data!$A$3:$AI$3,0))</f>
        <v>9.2880546553776231</v>
      </c>
      <c r="K128" s="114">
        <f>INDEX(data!$A$3:$AI$128, MATCH('Table for manuscript'!$C128, data!$C$3:$C$128,0), MATCH('Table for manuscript'!K$1, data!$A$3:$AI$3,0))</f>
        <v>0</v>
      </c>
      <c r="L128" s="114">
        <f>INDEX(data!$A$3:$AI$128, MATCH('Table for manuscript'!$C128, data!$C$3:$C$128,0), MATCH('Table for manuscript'!L$1, data!$A$3:$AI$3,0))</f>
        <v>0</v>
      </c>
      <c r="M128" s="114">
        <f>INDEX(data!$A$3:$AI$128, MATCH('Table for manuscript'!$C128, data!$C$3:$C$128,0), MATCH('Table for manuscript'!M$1, data!$A$3:$AI$3,0))</f>
        <v>0</v>
      </c>
      <c r="N128" s="114">
        <f>INDEX(data!$A$3:$AI$128, MATCH('Table for manuscript'!$C128, data!$C$3:$C$128,0), MATCH('Table for manuscript'!N$1, data!$A$3:$AI$3,0))</f>
        <v>0</v>
      </c>
      <c r="O128" s="114">
        <f>INDEX(data!$A$3:$AI$128, MATCH('Table for manuscript'!$C128, data!$C$3:$C$128,0), MATCH('Table for manuscript'!O$1, data!$A$3:$AI$3,0))</f>
        <v>0</v>
      </c>
      <c r="P128" s="114">
        <f>INDEX(data!$A$3:$AI$128, MATCH('Table for manuscript'!$C128, data!$C$3:$C$128,0), MATCH('Table for manuscript'!P$1, data!$A$3:$AI$3,0))</f>
        <v>0</v>
      </c>
      <c r="Q128" s="20" t="str">
        <f>INDEX(data!$A$3:$AI$128, MATCH('Table for manuscript'!$C128, data!$C$3:$C$128,0), MATCH('Table for manuscript'!Q$1, data!$A$3:$AI$3,0))</f>
        <v>Pneumococcal conjugate vaccination</v>
      </c>
    </row>
    <row r="129" spans="1:17">
      <c r="A129" s="91">
        <v>127</v>
      </c>
      <c r="B129" s="91" t="s">
        <v>291</v>
      </c>
      <c r="C129" s="91" t="s">
        <v>311</v>
      </c>
      <c r="D129" s="110">
        <f>INDEX(data!$A$3:$AI$128, MATCH('Table for manuscript'!$C129, data!$C$3:$C$128,0), MATCH('Table for manuscript'!D$1, data!$A$3:$AI$3,0))</f>
        <v>4.9900199600798399E-4</v>
      </c>
      <c r="E129" s="108">
        <f>INDEX(data!$A$3:$AI$128, MATCH('Table for manuscript'!$C129, data!$C$3:$C$128,0), MATCH('Table for manuscript'!E$1, data!$A$3:$AI$3,0))</f>
        <v>1.018</v>
      </c>
      <c r="F129" s="109">
        <f>INDEX(data!$A$3:$AI$128, MATCH('Table for manuscript'!$C129, data!$C$3:$C$128,0), MATCH('Table for manuscript'!F$1, data!$A$3:$AI$3,0))</f>
        <v>2040.0720000000001</v>
      </c>
      <c r="G129" s="110" t="str">
        <f>INDEX(References!$A$2:$C$58,MATCH(INDEX(data!$A$3:$AI$128, MATCH('Table for manuscript'!$C129, data!$C$3:$C$128,0), MATCH('Table for manuscript'!G$1, data!$A$3:$AI$3,0)), References!$C$2:$C$58,0),2)</f>
        <v>[56]</v>
      </c>
      <c r="H129" s="111">
        <f>INDEX(data!$A$3:$AI$128, MATCH('Table for manuscript'!$C129, data!$C$3:$C$128,0), MATCH('Table for manuscript'!H$1, data!$A$3:$AI$3,0))/100</f>
        <v>0.9</v>
      </c>
      <c r="I129" s="113">
        <f>INDEX(data!$A$3:$AI$128, MATCH('Table for manuscript'!$C129, data!$C$3:$C$128,0), MATCH('Table for manuscript'!I$1, data!$A$3:$AI$3,0))</f>
        <v>1861757.8793888888</v>
      </c>
      <c r="J129" s="112">
        <f>INDEX(data!$A$3:$AI$128, MATCH('Table for manuscript'!$C129, data!$C$3:$C$128,0), MATCH('Table for manuscript'!J$1, data!$A$3:$AI$3,0))</f>
        <v>0.53852466998485171</v>
      </c>
      <c r="K129" s="114">
        <f>INDEX(data!$A$3:$AI$128, MATCH('Table for manuscript'!$C129, data!$C$3:$C$128,0), MATCH('Table for manuscript'!K$1, data!$A$3:$AI$3,0))</f>
        <v>0</v>
      </c>
      <c r="L129" s="114">
        <f>INDEX(data!$A$3:$AI$128, MATCH('Table for manuscript'!$C129, data!$C$3:$C$128,0), MATCH('Table for manuscript'!L$1, data!$A$3:$AI$3,0))</f>
        <v>0</v>
      </c>
      <c r="M129" s="114">
        <f>INDEX(data!$A$3:$AI$128, MATCH('Table for manuscript'!$C129, data!$C$3:$C$128,0), MATCH('Table for manuscript'!M$1, data!$A$3:$AI$3,0))</f>
        <v>0</v>
      </c>
      <c r="N129" s="114">
        <f>INDEX(data!$A$3:$AI$128, MATCH('Table for manuscript'!$C129, data!$C$3:$C$128,0), MATCH('Table for manuscript'!N$1, data!$A$3:$AI$3,0))</f>
        <v>0</v>
      </c>
      <c r="O129" s="114">
        <f>INDEX(data!$A$3:$AI$128, MATCH('Table for manuscript'!$C129, data!$C$3:$C$128,0), MATCH('Table for manuscript'!O$1, data!$A$3:$AI$3,0))</f>
        <v>0</v>
      </c>
      <c r="P129" s="114">
        <f>INDEX(data!$A$3:$AI$128, MATCH('Table for manuscript'!$C129, data!$C$3:$C$128,0), MATCH('Table for manuscript'!P$1, data!$A$3:$AI$3,0))</f>
        <v>0</v>
      </c>
      <c r="Q129" s="20" t="str">
        <f>INDEX(data!$A$3:$AI$128, MATCH('Table for manuscript'!$C129, data!$C$3:$C$128,0), MATCH('Table for manuscript'!Q$1, data!$A$3:$AI$3,0))</f>
        <v>Introduction of Inactivated Polio Vaccine (IPV)</v>
      </c>
    </row>
    <row r="130" spans="1:17">
      <c r="A130" s="91">
        <v>128</v>
      </c>
      <c r="B130" s="91" t="s">
        <v>291</v>
      </c>
      <c r="C130" s="91" t="s">
        <v>293</v>
      </c>
      <c r="D130" s="110">
        <f>INDEX(data!$A$3:$AI$128, MATCH('Table for manuscript'!$C130, data!$C$3:$C$128,0), MATCH('Table for manuscript'!D$1, data!$A$3:$AI$3,0))</f>
        <v>0.18796992481203006</v>
      </c>
      <c r="E130" s="108">
        <f>INDEX(data!$A$3:$AI$128, MATCH('Table for manuscript'!$C130, data!$C$3:$C$128,0), MATCH('Table for manuscript'!E$1, data!$A$3:$AI$3,0))</f>
        <v>11.411038211968993</v>
      </c>
      <c r="F130" s="109">
        <f>INDEX(data!$A$3:$AI$128, MATCH('Table for manuscript'!$C130, data!$C$3:$C$128,0), MATCH('Table for manuscript'!F$1, data!$A$3:$AI$3,0))</f>
        <v>60.706723287675047</v>
      </c>
      <c r="G130" s="110" t="str">
        <f>INDEX(References!$A$2:$C$58,MATCH(INDEX(data!$A$3:$AI$128, MATCH('Table for manuscript'!$C130, data!$C$3:$C$128,0), MATCH('Table for manuscript'!G$1, data!$A$3:$AI$3,0)), References!$C$2:$C$58,0),2)</f>
        <v>[57]</v>
      </c>
      <c r="H130" s="111">
        <f>INDEX(data!$A$3:$AI$128, MATCH('Table for manuscript'!$C130, data!$C$3:$C$128,0), MATCH('Table for manuscript'!H$1, data!$A$3:$AI$3,0))/100</f>
        <v>0.9</v>
      </c>
      <c r="I130" s="113">
        <f>INDEX(data!$A$3:$AI$128, MATCH('Table for manuscript'!$C130, data!$C$3:$C$128,0), MATCH('Table for manuscript'!I$1, data!$A$3:$AI$3,0))</f>
        <v>1861757.8793888888</v>
      </c>
      <c r="J130" s="112">
        <f>INDEX(data!$A$3:$AI$128, MATCH('Table for manuscript'!$C130, data!$C$3:$C$128,0), MATCH('Table for manuscript'!J$1, data!$A$3:$AI$3,0))</f>
        <v>4.6472684483877948</v>
      </c>
      <c r="K130" s="114">
        <f>INDEX(data!$A$3:$AI$128, MATCH('Table for manuscript'!$C130, data!$C$3:$C$128,0), MATCH('Table for manuscript'!K$1, data!$A$3:$AI$3,0))</f>
        <v>0</v>
      </c>
      <c r="L130" s="114">
        <f>INDEX(data!$A$3:$AI$128, MATCH('Table for manuscript'!$C130, data!$C$3:$C$128,0), MATCH('Table for manuscript'!L$1, data!$A$3:$AI$3,0))</f>
        <v>0</v>
      </c>
      <c r="M130" s="114">
        <f>INDEX(data!$A$3:$AI$128, MATCH('Table for manuscript'!$C130, data!$C$3:$C$128,0), MATCH('Table for manuscript'!M$1, data!$A$3:$AI$3,0))</f>
        <v>0</v>
      </c>
      <c r="N130" s="114">
        <f>INDEX(data!$A$3:$AI$128, MATCH('Table for manuscript'!$C130, data!$C$3:$C$128,0), MATCH('Table for manuscript'!N$1, data!$A$3:$AI$3,0))</f>
        <v>0</v>
      </c>
      <c r="O130" s="114">
        <f>INDEX(data!$A$3:$AI$128, MATCH('Table for manuscript'!$C130, data!$C$3:$C$128,0), MATCH('Table for manuscript'!O$1, data!$A$3:$AI$3,0))</f>
        <v>0</v>
      </c>
      <c r="P130" s="114">
        <f>INDEX(data!$A$3:$AI$128, MATCH('Table for manuscript'!$C130, data!$C$3:$C$128,0), MATCH('Table for manuscript'!P$1, data!$A$3:$AI$3,0))</f>
        <v>0</v>
      </c>
      <c r="Q130" s="20" t="str">
        <f>INDEX(data!$A$3:$AI$128, MATCH('Table for manuscript'!$C130, data!$C$3:$C$128,0),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1580</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1484</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649</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590</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618</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623</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630</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637</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1457</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1217</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1057</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734</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1064</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976</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849</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948</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908</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918</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1023</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1039</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696</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1606</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714</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1218</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725</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1638</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1168</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1159</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1182</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1346</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509</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str">
        <f>INDEX('Table for manuscript'!$B$2:$G$130, MATCH($B47,'Table for manuscript'!$G$2:$G$130,0), MATCH(E$1,'Table for manuscript'!$B$2:$G$2,0))</f>
        <v>TB</v>
      </c>
      <c r="F47" t="str">
        <f>INDEX('Table for manuscript'!$B$2:$G$130, MATCH($B47,'Table for manuscript'!$G$2:$G$130,0), MATCH(F$1,'Table for manuscript'!$B$2:$G$2,0))</f>
        <v>First line treatment of smear positive cases (95% coverage)</v>
      </c>
    </row>
    <row r="48" spans="1:6">
      <c r="A48" s="115">
        <v>47</v>
      </c>
      <c r="B48" s="116" t="str">
        <f t="shared" si="0"/>
        <v>[47]</v>
      </c>
      <c r="C48" s="117" t="s">
        <v>1476</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1243</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17" t="s">
        <v>1523</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1569</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1526</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1518</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1509</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60"/>
  <sheetViews>
    <sheetView tabSelected="1" zoomScale="80" zoomScaleNormal="80" workbookViewId="0">
      <pane xSplit="7" ySplit="3" topLeftCell="CM88" activePane="bottomRight" state="frozen"/>
      <selection pane="topRight" activeCell="H1" sqref="H1"/>
      <selection pane="bottomLeft" activeCell="A4" sqref="A4"/>
      <selection pane="bottomRight" activeCell="CP98" sqref="CP98"/>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1421</v>
      </c>
      <c r="T3" s="6" t="s">
        <v>1422</v>
      </c>
      <c r="U3" s="6" t="s">
        <v>1423</v>
      </c>
      <c r="V3" s="6" t="s">
        <v>1424</v>
      </c>
      <c r="W3" s="6" t="s">
        <v>1425</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1389</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1500</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1426</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1501</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1427</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1501</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1428</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1502</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1428</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1502</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1428</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1501</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1638</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1503</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1429</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1503</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1503</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1503</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1503</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1428</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1504</v>
      </c>
    </row>
    <row r="15" spans="1:97">
      <c r="A15" s="20" t="s">
        <v>102</v>
      </c>
      <c r="B15" s="20" t="s">
        <v>102</v>
      </c>
      <c r="C15" s="20" t="s">
        <v>102</v>
      </c>
      <c r="D15" s="20" t="s">
        <v>1640</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1429</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1504</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1428</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1504</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1504</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1429</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1504</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1429</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1505</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1426</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1501</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1504</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1428</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1505</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1505</v>
      </c>
    </row>
    <row r="24" spans="1:98">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1429</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1504</v>
      </c>
    </row>
    <row r="25" spans="1:98">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1429</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1504</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1429</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1506</v>
      </c>
    </row>
    <row r="27" spans="1:98">
      <c r="A27" s="20" t="s">
        <v>102</v>
      </c>
      <c r="B27" s="20" t="s">
        <v>102</v>
      </c>
      <c r="C27" s="20" t="s">
        <v>102</v>
      </c>
      <c r="D27" s="20">
        <v>0</v>
      </c>
      <c r="E27" s="21" t="s">
        <v>103</v>
      </c>
      <c r="F27" s="22" t="s">
        <v>216</v>
      </c>
      <c r="G27" s="32" t="s">
        <v>217</v>
      </c>
      <c r="H27" s="20" t="s">
        <v>106</v>
      </c>
      <c r="I27" s="20" t="s">
        <v>118</v>
      </c>
      <c r="J27" s="20" t="s">
        <v>118</v>
      </c>
      <c r="K27" s="20" t="s">
        <v>1638</v>
      </c>
      <c r="L27" s="20" t="s">
        <v>1430</v>
      </c>
      <c r="M27" s="20" t="s">
        <v>118</v>
      </c>
      <c r="N27" s="24" t="s">
        <v>118</v>
      </c>
      <c r="O27" s="70">
        <v>1.26</v>
      </c>
      <c r="P27" s="24"/>
      <c r="Q27" s="24" t="s">
        <v>118</v>
      </c>
      <c r="R27" s="70">
        <v>100.49</v>
      </c>
      <c r="S27" s="33" t="s">
        <v>1638</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1504</v>
      </c>
    </row>
    <row r="28" spans="1:98">
      <c r="A28" s="20" t="s">
        <v>102</v>
      </c>
      <c r="B28" s="20" t="s">
        <v>102</v>
      </c>
      <c r="C28" s="20" t="s">
        <v>102</v>
      </c>
      <c r="D28" s="20">
        <v>0</v>
      </c>
      <c r="E28" s="21" t="s">
        <v>103</v>
      </c>
      <c r="F28" s="22" t="s">
        <v>219</v>
      </c>
      <c r="G28" s="32" t="s">
        <v>220</v>
      </c>
      <c r="H28" s="20" t="s">
        <v>106</v>
      </c>
      <c r="I28" s="20" t="s">
        <v>118</v>
      </c>
      <c r="J28" s="20" t="s">
        <v>118</v>
      </c>
      <c r="K28" s="20" t="s">
        <v>1638</v>
      </c>
      <c r="L28" s="20" t="s">
        <v>1431</v>
      </c>
      <c r="M28" s="20" t="s">
        <v>118</v>
      </c>
      <c r="N28" s="24" t="s">
        <v>118</v>
      </c>
      <c r="O28" s="70">
        <v>0.79</v>
      </c>
      <c r="P28" s="24"/>
      <c r="Q28" s="24" t="s">
        <v>118</v>
      </c>
      <c r="R28" s="70">
        <v>100.36</v>
      </c>
      <c r="S28" s="33" t="s">
        <v>1638</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1504</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1428</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1504</v>
      </c>
      <c r="CT29" t="s">
        <v>1641</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1429</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1501</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1429</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1506</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1506</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1506</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1506</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1501</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1428</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1507</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1594</v>
      </c>
      <c r="M40" s="20" t="s">
        <v>260</v>
      </c>
      <c r="N40" s="20">
        <v>7100000</v>
      </c>
      <c r="O40" s="33">
        <v>1.2564965072494097E-2</v>
      </c>
      <c r="P40" s="20" t="s">
        <v>138</v>
      </c>
      <c r="Q40" s="20">
        <v>229000000</v>
      </c>
      <c r="R40" s="33">
        <v>0.40526436642269692</v>
      </c>
      <c r="S40" s="33" t="s">
        <v>1432</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1433</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1508</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1594</v>
      </c>
      <c r="M41" s="20" t="s">
        <v>260</v>
      </c>
      <c r="N41" s="20">
        <v>7100000</v>
      </c>
      <c r="O41" s="33">
        <v>1.2564965072494097E-2</v>
      </c>
      <c r="P41" s="20" t="s">
        <v>138</v>
      </c>
      <c r="Q41" s="20">
        <v>229000000</v>
      </c>
      <c r="R41" s="33">
        <v>0.40526436642269692</v>
      </c>
      <c r="S41" s="33" t="s">
        <v>1434</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1433</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1508</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1433</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1508</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1508</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1508</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1508</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1594</v>
      </c>
      <c r="M46" s="20" t="s">
        <v>260</v>
      </c>
      <c r="N46" s="20">
        <v>7100000</v>
      </c>
      <c r="O46" s="33">
        <v>1.2564965072494097E-2</v>
      </c>
      <c r="P46" s="20" t="s">
        <v>138</v>
      </c>
      <c r="Q46" s="20">
        <v>229000000</v>
      </c>
      <c r="R46" s="33">
        <v>0.40526436642269692</v>
      </c>
      <c r="S46" s="33" t="s">
        <v>1434</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1433</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1508</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1594</v>
      </c>
      <c r="M47" s="20" t="s">
        <v>260</v>
      </c>
      <c r="N47" s="20">
        <v>7100000</v>
      </c>
      <c r="O47" s="33">
        <v>1.2564965072494097E-2</v>
      </c>
      <c r="P47" s="20" t="s">
        <v>138</v>
      </c>
      <c r="Q47" s="20">
        <v>229000000</v>
      </c>
      <c r="R47" s="33">
        <v>0.40526436642269692</v>
      </c>
      <c r="S47" s="33" t="s">
        <v>1434</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1508</v>
      </c>
    </row>
    <row r="48" spans="1:97">
      <c r="A48" s="20" t="s">
        <v>102</v>
      </c>
      <c r="B48" s="20" t="s">
        <v>102</v>
      </c>
      <c r="C48" s="20" t="s">
        <v>102</v>
      </c>
      <c r="D48" s="20">
        <v>0</v>
      </c>
      <c r="E48" s="21" t="s">
        <v>291</v>
      </c>
      <c r="F48" s="22" t="s">
        <v>292</v>
      </c>
      <c r="G48" s="28" t="s">
        <v>293</v>
      </c>
      <c r="H48" s="20" t="s">
        <v>164</v>
      </c>
      <c r="I48" s="20" t="s">
        <v>294</v>
      </c>
      <c r="J48" s="20" t="s">
        <v>155</v>
      </c>
      <c r="K48" s="20" t="s">
        <v>1509</v>
      </c>
      <c r="L48" s="20" t="s">
        <v>1510</v>
      </c>
      <c r="M48" s="20" t="s">
        <v>111</v>
      </c>
      <c r="N48" s="20">
        <v>153907</v>
      </c>
      <c r="O48" s="33">
        <v>0.18796992481203006</v>
      </c>
      <c r="P48" s="20"/>
      <c r="Q48" s="20">
        <v>20469631</v>
      </c>
      <c r="R48" s="33">
        <v>25</v>
      </c>
      <c r="S48" s="33" t="s">
        <v>1435</v>
      </c>
      <c r="T48" s="33">
        <v>401320</v>
      </c>
      <c r="U48" s="33">
        <v>79081</v>
      </c>
      <c r="V48" s="33" t="b">
        <v>1</v>
      </c>
      <c r="W48" s="33"/>
      <c r="X48" s="20"/>
      <c r="Y48" s="20" t="s">
        <v>168</v>
      </c>
      <c r="Z48" s="20" t="s">
        <v>339</v>
      </c>
      <c r="AA48" s="20" t="s">
        <v>1511</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1512</v>
      </c>
    </row>
    <row r="49" spans="1:97">
      <c r="A49" s="20" t="s">
        <v>102</v>
      </c>
      <c r="B49" s="20" t="s">
        <v>102</v>
      </c>
      <c r="C49" s="20" t="s">
        <v>102</v>
      </c>
      <c r="D49" s="20">
        <v>0</v>
      </c>
      <c r="E49" s="21" t="s">
        <v>291</v>
      </c>
      <c r="F49" s="22" t="s">
        <v>298</v>
      </c>
      <c r="G49" s="28" t="s">
        <v>299</v>
      </c>
      <c r="H49" s="20" t="s">
        <v>164</v>
      </c>
      <c r="I49" s="20" t="s">
        <v>1513</v>
      </c>
      <c r="J49" s="20" t="s">
        <v>348</v>
      </c>
      <c r="K49" s="20" t="s">
        <v>349</v>
      </c>
      <c r="L49" s="20" t="s">
        <v>1514</v>
      </c>
      <c r="M49" s="20" t="s">
        <v>111</v>
      </c>
      <c r="N49" s="20">
        <v>19770</v>
      </c>
      <c r="O49" s="33">
        <v>5.6484778252246107E-3</v>
      </c>
      <c r="P49" s="20"/>
      <c r="Q49" s="34">
        <v>53434.37</v>
      </c>
      <c r="R49" s="33">
        <v>1.5266709865950794E-2</v>
      </c>
      <c r="S49" s="33" t="s">
        <v>1436</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1515</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1437</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1515</v>
      </c>
    </row>
    <row r="51" spans="1:97">
      <c r="A51" s="20" t="s">
        <v>102</v>
      </c>
      <c r="B51" s="20" t="s">
        <v>102</v>
      </c>
      <c r="C51" s="20" t="s">
        <v>102</v>
      </c>
      <c r="D51" s="20">
        <v>0</v>
      </c>
      <c r="E51" s="21" t="s">
        <v>291</v>
      </c>
      <c r="F51" s="22" t="s">
        <v>310</v>
      </c>
      <c r="G51" s="28" t="s">
        <v>311</v>
      </c>
      <c r="H51" s="20" t="s">
        <v>164</v>
      </c>
      <c r="I51" s="20" t="s">
        <v>1516</v>
      </c>
      <c r="J51" s="20" t="s">
        <v>1517</v>
      </c>
      <c r="K51" s="20" t="s">
        <v>1518</v>
      </c>
      <c r="L51" s="20" t="s">
        <v>1519</v>
      </c>
      <c r="M51" s="20" t="s">
        <v>1520</v>
      </c>
      <c r="N51" s="20">
        <v>58882.23552894211</v>
      </c>
      <c r="O51" s="33">
        <v>4.9900199600798399E-4</v>
      </c>
      <c r="P51" s="20"/>
      <c r="Q51" s="20">
        <v>118000000</v>
      </c>
      <c r="R51" s="33">
        <v>1</v>
      </c>
      <c r="S51" s="33" t="s">
        <v>1217</v>
      </c>
      <c r="T51" s="33">
        <v>243.35</v>
      </c>
      <c r="U51" s="33">
        <v>0.02</v>
      </c>
      <c r="V51" s="33" t="b">
        <v>1</v>
      </c>
      <c r="W51" s="33"/>
      <c r="X51" s="20"/>
      <c r="Y51" s="20" t="s">
        <v>118</v>
      </c>
      <c r="Z51" s="20" t="s">
        <v>1470</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1512</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1438</v>
      </c>
      <c r="M52" s="20" t="s">
        <v>118</v>
      </c>
      <c r="N52" s="24" t="s">
        <v>118</v>
      </c>
      <c r="O52" s="70">
        <v>0.15</v>
      </c>
      <c r="P52" s="24"/>
      <c r="Q52" s="24" t="s">
        <v>118</v>
      </c>
      <c r="R52" s="70">
        <v>258.92</v>
      </c>
      <c r="S52" s="33" t="s">
        <v>1217</v>
      </c>
      <c r="T52" s="33">
        <v>258.92</v>
      </c>
      <c r="U52" s="33">
        <v>0.15</v>
      </c>
      <c r="V52" s="33" t="b">
        <v>1</v>
      </c>
      <c r="W52" s="33"/>
      <c r="X52" s="24"/>
      <c r="Y52" s="20" t="s">
        <v>118</v>
      </c>
      <c r="Z52" s="20" t="s">
        <v>1428</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1515</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1515</v>
      </c>
    </row>
    <row r="54" spans="1:97">
      <c r="A54" s="20" t="s">
        <v>102</v>
      </c>
      <c r="B54" s="20" t="s">
        <v>102</v>
      </c>
      <c r="C54" s="20" t="s">
        <v>102</v>
      </c>
      <c r="D54" s="20">
        <v>0</v>
      </c>
      <c r="E54" s="21" t="s">
        <v>291</v>
      </c>
      <c r="F54" s="22" t="s">
        <v>326</v>
      </c>
      <c r="G54" s="28" t="s">
        <v>323</v>
      </c>
      <c r="H54" s="20" t="s">
        <v>164</v>
      </c>
      <c r="I54" s="20" t="s">
        <v>1521</v>
      </c>
      <c r="J54" s="20" t="s">
        <v>1522</v>
      </c>
      <c r="K54" s="20" t="s">
        <v>1523</v>
      </c>
      <c r="L54" s="20" t="s">
        <v>1524</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1479</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1515</v>
      </c>
    </row>
    <row r="55" spans="1:97">
      <c r="A55" s="20" t="s">
        <v>102</v>
      </c>
      <c r="B55" s="20" t="s">
        <v>102</v>
      </c>
      <c r="C55" s="20" t="s">
        <v>102</v>
      </c>
      <c r="D55" s="20">
        <v>0</v>
      </c>
      <c r="E55" s="21" t="s">
        <v>291</v>
      </c>
      <c r="F55" s="22" t="s">
        <v>327</v>
      </c>
      <c r="G55" s="28" t="s">
        <v>328</v>
      </c>
      <c r="H55" s="20" t="s">
        <v>164</v>
      </c>
      <c r="I55" s="20" t="s">
        <v>1525</v>
      </c>
      <c r="J55" s="20" t="s">
        <v>155</v>
      </c>
      <c r="K55" s="20" t="s">
        <v>1526</v>
      </c>
      <c r="L55" s="20" t="s">
        <v>1527</v>
      </c>
      <c r="M55" s="20" t="s">
        <v>111</v>
      </c>
      <c r="N55" s="20">
        <v>0</v>
      </c>
      <c r="O55" s="33">
        <v>3.5</v>
      </c>
      <c r="P55" s="20"/>
      <c r="Q55" s="20">
        <v>0</v>
      </c>
      <c r="R55" s="33">
        <v>475</v>
      </c>
      <c r="S55" s="33" t="s">
        <v>1217</v>
      </c>
      <c r="T55" s="33">
        <v>943.46</v>
      </c>
      <c r="U55" s="33">
        <v>1.54</v>
      </c>
      <c r="V55" s="33" t="b">
        <v>0</v>
      </c>
      <c r="W55" s="33"/>
      <c r="X55" s="20"/>
      <c r="Y55" s="20" t="s">
        <v>112</v>
      </c>
      <c r="Z55" s="20" t="s">
        <v>139</v>
      </c>
      <c r="AA55" s="20" t="s">
        <v>1511</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1515</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1438</v>
      </c>
      <c r="M56" s="20" t="s">
        <v>118</v>
      </c>
      <c r="N56" s="24" t="s">
        <v>118</v>
      </c>
      <c r="O56" s="70">
        <v>0.02</v>
      </c>
      <c r="P56" s="24"/>
      <c r="Q56" s="24" t="s">
        <v>118</v>
      </c>
      <c r="R56" s="70">
        <v>282.25</v>
      </c>
      <c r="S56" s="33" t="s">
        <v>1217</v>
      </c>
      <c r="T56" s="33">
        <v>282.25</v>
      </c>
      <c r="U56" s="33">
        <v>0.02</v>
      </c>
      <c r="V56" s="33" t="b">
        <v>1</v>
      </c>
      <c r="W56" s="33"/>
      <c r="X56" s="24"/>
      <c r="Y56" s="20" t="s">
        <v>118</v>
      </c>
      <c r="Z56" s="20" t="s">
        <v>1428</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1528</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1512</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1515</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1438</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1428</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1515</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1439</v>
      </c>
      <c r="T61" s="33">
        <v>0.71</v>
      </c>
      <c r="U61" s="33">
        <v>17101</v>
      </c>
      <c r="V61" s="33" t="b">
        <v>1</v>
      </c>
      <c r="W61" s="33" t="s">
        <v>1437</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1503</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1439</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1503</v>
      </c>
    </row>
    <row r="63" spans="1:97">
      <c r="A63" s="20" t="s">
        <v>102</v>
      </c>
      <c r="B63" s="20" t="s">
        <v>123</v>
      </c>
      <c r="C63" s="20" t="s">
        <v>123</v>
      </c>
      <c r="D63" s="20" t="s">
        <v>1472</v>
      </c>
      <c r="E63" s="21" t="s">
        <v>354</v>
      </c>
      <c r="F63" s="22" t="s">
        <v>368</v>
      </c>
      <c r="G63" s="23" t="s">
        <v>369</v>
      </c>
      <c r="H63" s="20" t="s">
        <v>106</v>
      </c>
      <c r="I63" s="20" t="s">
        <v>118</v>
      </c>
      <c r="J63" s="20" t="s">
        <v>118</v>
      </c>
      <c r="K63" s="20" t="s">
        <v>1440</v>
      </c>
      <c r="L63" s="20" t="s">
        <v>1441</v>
      </c>
      <c r="M63" s="20" t="s">
        <v>118</v>
      </c>
      <c r="N63" s="20" t="s">
        <v>118</v>
      </c>
      <c r="O63" s="33">
        <v>0</v>
      </c>
      <c r="P63" s="20"/>
      <c r="Q63" s="20" t="s">
        <v>118</v>
      </c>
      <c r="R63" s="33">
        <v>0</v>
      </c>
      <c r="S63" s="33" t="s">
        <v>1440</v>
      </c>
      <c r="T63" s="33">
        <v>0</v>
      </c>
      <c r="U63" s="33">
        <v>0</v>
      </c>
      <c r="V63" s="33" t="b">
        <v>0</v>
      </c>
      <c r="W63" s="33"/>
      <c r="X63" s="20"/>
      <c r="Y63" s="20" t="s">
        <v>118</v>
      </c>
      <c r="Z63" s="20" t="s">
        <v>1442</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1529</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1473</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1474</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1529</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1530</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1531</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1531</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1531</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1531</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1531</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1531</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1590</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1531</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1531</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1531</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1531</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1531</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1531</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1595</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1596</v>
      </c>
      <c r="BH78" s="26" t="s">
        <v>118</v>
      </c>
      <c r="BI78" s="26" t="s">
        <v>118</v>
      </c>
      <c r="BJ78" s="26" t="s">
        <v>118</v>
      </c>
      <c r="BK78" s="26" t="s">
        <v>118</v>
      </c>
      <c r="BL78" s="26">
        <v>2.5430331638173551</v>
      </c>
      <c r="BM78" s="20" t="s">
        <v>1590</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1531</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1531</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1531</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1531</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1531</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1532</v>
      </c>
    </row>
    <row r="85" spans="1:97">
      <c r="A85" s="20" t="s">
        <v>102</v>
      </c>
      <c r="B85" s="20" t="s">
        <v>102</v>
      </c>
      <c r="C85" s="20" t="s">
        <v>102</v>
      </c>
      <c r="D85" s="20">
        <v>0</v>
      </c>
      <c r="E85" s="21" t="s">
        <v>450</v>
      </c>
      <c r="F85" s="22" t="s">
        <v>454</v>
      </c>
      <c r="G85" s="28" t="s">
        <v>455</v>
      </c>
      <c r="H85" s="20" t="s">
        <v>164</v>
      </c>
      <c r="I85" s="20" t="s">
        <v>1475</v>
      </c>
      <c r="J85" s="20" t="s">
        <v>713</v>
      </c>
      <c r="K85" s="20" t="s">
        <v>1476</v>
      </c>
      <c r="L85" s="20" t="s">
        <v>1477</v>
      </c>
      <c r="M85" s="20" t="s">
        <v>1478</v>
      </c>
      <c r="N85" s="24">
        <v>7078.43</v>
      </c>
      <c r="O85" s="70">
        <v>0.47073353681261665</v>
      </c>
      <c r="P85" s="24"/>
      <c r="Q85" s="24">
        <v>721777</v>
      </c>
      <c r="R85" s="70">
        <v>48</v>
      </c>
      <c r="S85" s="33" t="s">
        <v>1443</v>
      </c>
      <c r="T85" s="33">
        <v>22.53</v>
      </c>
      <c r="U85" s="33">
        <v>20.286999999999999</v>
      </c>
      <c r="V85" s="33" t="b">
        <v>0</v>
      </c>
      <c r="W85" s="33"/>
      <c r="X85" s="24"/>
      <c r="Y85" s="20">
        <v>1000</v>
      </c>
      <c r="Z85" s="20" t="s">
        <v>1479</v>
      </c>
      <c r="AA85" s="20" t="s">
        <v>148</v>
      </c>
      <c r="AB85" s="20">
        <v>101.96851561716369</v>
      </c>
      <c r="AC85" s="20">
        <v>101.96851561716369</v>
      </c>
      <c r="AD85" s="20" t="s">
        <v>456</v>
      </c>
      <c r="AE85" s="20" t="s">
        <v>115</v>
      </c>
      <c r="AF85" s="20" t="s">
        <v>486</v>
      </c>
      <c r="AG85" s="33" t="s">
        <v>1480</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1481</v>
      </c>
      <c r="BH85" s="26" t="s">
        <v>118</v>
      </c>
      <c r="BI85" s="26" t="s">
        <v>118</v>
      </c>
      <c r="BJ85" s="26" t="s">
        <v>118</v>
      </c>
      <c r="BK85" s="26" t="s">
        <v>118</v>
      </c>
      <c r="BL85" s="26">
        <v>2.2000000000000002</v>
      </c>
      <c r="BM85" s="20" t="s">
        <v>1482</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1533</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1533</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1533</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1532</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1532</v>
      </c>
    </row>
    <row r="90" spans="1:97">
      <c r="A90" s="20" t="s">
        <v>102</v>
      </c>
      <c r="B90" s="20" t="s">
        <v>102</v>
      </c>
      <c r="C90" s="20" t="s">
        <v>102</v>
      </c>
      <c r="D90" s="20">
        <v>0</v>
      </c>
      <c r="E90" s="21" t="s">
        <v>450</v>
      </c>
      <c r="F90" s="22" t="s">
        <v>480</v>
      </c>
      <c r="G90" s="28" t="s">
        <v>481</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1654</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1655</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1532</v>
      </c>
    </row>
    <row r="91" spans="1:97">
      <c r="A91" s="20" t="s">
        <v>102</v>
      </c>
      <c r="B91" s="20" t="s">
        <v>102</v>
      </c>
      <c r="C91" s="20" t="s">
        <v>102</v>
      </c>
      <c r="D91" s="20">
        <v>0</v>
      </c>
      <c r="E91" s="21" t="s">
        <v>450</v>
      </c>
      <c r="F91" s="22" t="s">
        <v>483</v>
      </c>
      <c r="G91" s="28" t="s">
        <v>484</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1656</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1652</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1532</v>
      </c>
    </row>
    <row r="92" spans="1:97">
      <c r="A92" s="20" t="s">
        <v>102</v>
      </c>
      <c r="B92" s="20" t="s">
        <v>102</v>
      </c>
      <c r="C92" s="20" t="s">
        <v>102</v>
      </c>
      <c r="D92" s="20">
        <v>0</v>
      </c>
      <c r="E92" s="21" t="s">
        <v>450</v>
      </c>
      <c r="F92" s="22" t="s">
        <v>488</v>
      </c>
      <c r="G92" s="28" t="s">
        <v>489</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1657</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1653</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1532</v>
      </c>
    </row>
    <row r="93" spans="1:97">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1534</v>
      </c>
    </row>
    <row r="94" spans="1:97">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1534</v>
      </c>
    </row>
    <row r="95" spans="1:97">
      <c r="A95" s="20" t="s">
        <v>102</v>
      </c>
      <c r="B95" s="20" t="s">
        <v>102</v>
      </c>
      <c r="C95" s="20" t="s">
        <v>102</v>
      </c>
      <c r="D95" s="20" t="s">
        <v>1597</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1444</v>
      </c>
      <c r="T95" s="33">
        <v>495.9</v>
      </c>
      <c r="U95" s="33">
        <v>45.9</v>
      </c>
      <c r="V95" s="33" t="b">
        <v>1</v>
      </c>
      <c r="W95" s="33" t="s">
        <v>1445</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1534</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1533</v>
      </c>
    </row>
    <row r="97" spans="1:97">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1533</v>
      </c>
    </row>
    <row r="98" spans="1:97">
      <c r="A98" s="20" t="s">
        <v>102</v>
      </c>
      <c r="B98" s="20" t="s">
        <v>102</v>
      </c>
      <c r="C98" s="20" t="s">
        <v>102</v>
      </c>
      <c r="D98" s="20" t="s">
        <v>1610</v>
      </c>
      <c r="E98" s="21" t="s">
        <v>256</v>
      </c>
      <c r="F98" s="22" t="s">
        <v>517</v>
      </c>
      <c r="G98" s="28" t="s">
        <v>518</v>
      </c>
      <c r="H98" s="20" t="s">
        <v>519</v>
      </c>
      <c r="I98" s="20" t="s">
        <v>342</v>
      </c>
      <c r="J98" s="20" t="s">
        <v>155</v>
      </c>
      <c r="K98" s="20" t="s">
        <v>520</v>
      </c>
      <c r="L98" s="20" t="s">
        <v>521</v>
      </c>
      <c r="M98" s="20" t="s">
        <v>530</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522</v>
      </c>
      <c r="AA98" s="20" t="s">
        <v>523</v>
      </c>
      <c r="AB98" s="20">
        <f>R98/O98</f>
        <v>1125.1174033149175</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f>4.68+29.64</f>
        <v>34.32</v>
      </c>
      <c r="BM98" s="20" t="s">
        <v>531</v>
      </c>
      <c r="BN98" s="60">
        <f>BL98</f>
        <v>34.32</v>
      </c>
      <c r="BO98" s="20"/>
      <c r="BP98" s="20">
        <v>0</v>
      </c>
      <c r="BQ98" s="20">
        <v>0</v>
      </c>
      <c r="BR98" s="20">
        <v>0</v>
      </c>
      <c r="BS98" s="20">
        <v>0</v>
      </c>
      <c r="BT98" s="20">
        <v>0</v>
      </c>
      <c r="BU98" s="20">
        <v>0</v>
      </c>
      <c r="BV98" s="20">
        <v>0</v>
      </c>
      <c r="BW98" s="20">
        <v>0</v>
      </c>
      <c r="BX98" s="20">
        <f>BX99*2</f>
        <v>5</v>
      </c>
      <c r="BY98" s="20">
        <f t="shared" ref="BY98:CJ98" si="0">BY99*2</f>
        <v>9</v>
      </c>
      <c r="BZ98" s="20">
        <f t="shared" si="0"/>
        <v>9</v>
      </c>
      <c r="CA98" s="20"/>
      <c r="CB98" s="20">
        <f t="shared" si="0"/>
        <v>0</v>
      </c>
      <c r="CC98" s="20">
        <f t="shared" si="0"/>
        <v>0</v>
      </c>
      <c r="CD98" s="20">
        <f t="shared" si="0"/>
        <v>0</v>
      </c>
      <c r="CE98" s="20">
        <f t="shared" si="0"/>
        <v>0</v>
      </c>
      <c r="CF98" s="20">
        <f t="shared" si="0"/>
        <v>0</v>
      </c>
      <c r="CG98" s="20">
        <f t="shared" si="0"/>
        <v>0</v>
      </c>
      <c r="CH98" s="20">
        <f t="shared" si="0"/>
        <v>0</v>
      </c>
      <c r="CI98" s="20">
        <f t="shared" si="0"/>
        <v>0</v>
      </c>
      <c r="CJ98" s="20">
        <f t="shared" si="0"/>
        <v>0</v>
      </c>
      <c r="CK98" s="20"/>
      <c r="CL98" s="1">
        <f>IF(P98="per capita", O98*'[1]External Data'!$C$23,O98*INDEX($F$3:$CQ$324,MATCH($F98,$F$3:$F$324,0),MATCH($CM$1,$F$3:$CQ$3,0)))</f>
        <v>7992959.9999999972</v>
      </c>
      <c r="CM98">
        <f t="shared" ref="CM98:CM99" si="1">CL98/INDEX($F$3:$CQ$324,MATCH($F98,$F$3:$F$324,0),MATCH($CM$1,$F$3:$CQ$3,0))</f>
        <v>1.4479999999999995</v>
      </c>
      <c r="CN98">
        <f>IF(P98="per capita",R98*'[1]External Data'!$C$23,R98*INDEX($F$3:$CQ$324,MATCH($F98,$F$3:$F$324,0),MATCH($CM$1,$F$3:$CQ$3,0)))</f>
        <v>8993018400</v>
      </c>
      <c r="CO98" s="1">
        <f t="shared" ref="CO98:CO99" si="2">CN98/INDEX($F$3:$CQ$324,MATCH($F98,$F$3:$F$324,0),MATCH($CM$1,$F$3:$CQ$3,0))</f>
        <v>1629.17</v>
      </c>
      <c r="CP98" s="1">
        <f>CN98/INDEX($F$3:$CQ$324,MATCH($F98,$F$3:$F$324,0),MATCH($CM$1,$F$3:$CQ$3,0))*VLOOKUP(IF(LEFT($Z98,3) = "Int", $Z98,LEFT($Z98,FIND(";",$Z98)-1)),$CP$331:$CQ$357,2,FALSE)</f>
        <v>1941.97064</v>
      </c>
      <c r="CQ98">
        <f t="shared" ref="CQ98:CQ99" si="3">CP98/CM98</f>
        <v>1341.1399447513816</v>
      </c>
      <c r="CS98" s="33" t="s">
        <v>1535</v>
      </c>
    </row>
    <row r="99" spans="1:97">
      <c r="A99" s="20" t="s">
        <v>102</v>
      </c>
      <c r="B99" s="20" t="s">
        <v>102</v>
      </c>
      <c r="C99" s="20" t="s">
        <v>102</v>
      </c>
      <c r="D99" s="20" t="s">
        <v>1610</v>
      </c>
      <c r="E99" s="21" t="s">
        <v>256</v>
      </c>
      <c r="F99" s="22" t="s">
        <v>527</v>
      </c>
      <c r="G99" s="23" t="s">
        <v>528</v>
      </c>
      <c r="H99" s="20" t="s">
        <v>519</v>
      </c>
      <c r="I99" s="20" t="s">
        <v>342</v>
      </c>
      <c r="J99" s="20" t="s">
        <v>155</v>
      </c>
      <c r="K99" s="20" t="s">
        <v>520</v>
      </c>
      <c r="L99" s="20" t="s">
        <v>529</v>
      </c>
      <c r="M99" s="20" t="s">
        <v>530</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522</v>
      </c>
      <c r="AA99" s="20" t="s">
        <v>523</v>
      </c>
      <c r="AB99" s="20">
        <f>R99/O99</f>
        <v>174.40750213128737</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f>4.68</f>
        <v>4.68</v>
      </c>
      <c r="BM99" s="20" t="s">
        <v>531</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1"/>
        <v>1.1729999999999996</v>
      </c>
      <c r="CN99">
        <f>IF(P99="per capita",R99*'[1]External Data'!$C$23,R99*INDEX($F$3:$CQ$324,MATCH($F99,$F$3:$F$324,0),MATCH($CM$1,$F$3:$CQ$3,0)))</f>
        <v>1129281600</v>
      </c>
      <c r="CO99" s="1">
        <f t="shared" si="2"/>
        <v>204.58</v>
      </c>
      <c r="CP99" s="1">
        <f>CN99/INDEX($F$3:$CQ$324,MATCH($F99,$F$3:$F$324,0),MATCH($CM$1,$F$3:$CQ$3,0))*VLOOKUP(IF(LEFT($Z99,3) = "Int", $Z99,LEFT($Z99,FIND(";",$Z99)-1)),$CP$331:$CQ$357,2,FALSE)</f>
        <v>243.85936000000001</v>
      </c>
      <c r="CQ99">
        <f t="shared" si="3"/>
        <v>207.89374254049454</v>
      </c>
      <c r="CS99" s="33" t="s">
        <v>1535</v>
      </c>
    </row>
    <row r="100" spans="1:97">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1507</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1598</v>
      </c>
      <c r="M101" s="20" t="s">
        <v>260</v>
      </c>
      <c r="N101" s="20">
        <v>4500000</v>
      </c>
      <c r="O101" s="33">
        <v>7.9637102572145679E-3</v>
      </c>
      <c r="P101" s="20" t="s">
        <v>138</v>
      </c>
      <c r="Q101" s="20">
        <v>16000000</v>
      </c>
      <c r="R101" s="33">
        <v>2.831541424787402E-2</v>
      </c>
      <c r="S101" s="33" t="s">
        <v>1446</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1611</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1599</v>
      </c>
      <c r="M103" s="20" t="s">
        <v>260</v>
      </c>
      <c r="N103" s="20">
        <v>200000</v>
      </c>
      <c r="O103" s="33">
        <v>3.5394267809842528E-4</v>
      </c>
      <c r="P103" s="20" t="s">
        <v>138</v>
      </c>
      <c r="Q103" s="20">
        <v>77000000</v>
      </c>
      <c r="R103" s="33">
        <v>0.13626793106789373</v>
      </c>
      <c r="S103" s="33" t="s">
        <v>1446</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1600</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1483</v>
      </c>
      <c r="K105" s="20" t="s">
        <v>1484</v>
      </c>
      <c r="L105" s="20" t="s">
        <v>553</v>
      </c>
      <c r="M105" s="20" t="s">
        <v>111</v>
      </c>
      <c r="N105" s="20">
        <v>124599</v>
      </c>
      <c r="O105" s="33">
        <v>4.3623561771966891E-3</v>
      </c>
      <c r="P105" s="20" t="s">
        <v>138</v>
      </c>
      <c r="Q105" s="20">
        <v>10100000</v>
      </c>
      <c r="R105" s="33">
        <v>0.35361276888005971</v>
      </c>
      <c r="S105" s="33" t="s">
        <v>1447</v>
      </c>
      <c r="T105" s="33">
        <v>14.7</v>
      </c>
      <c r="U105" s="33">
        <v>0.3</v>
      </c>
      <c r="V105" s="33" t="b">
        <v>1</v>
      </c>
      <c r="W105" s="33" t="s">
        <v>1448</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1485</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1428</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573</v>
      </c>
      <c r="G111" s="28" t="s">
        <v>574</v>
      </c>
      <c r="H111" s="20" t="s">
        <v>164</v>
      </c>
      <c r="I111" s="20" t="s">
        <v>575</v>
      </c>
      <c r="J111" s="20" t="s">
        <v>569</v>
      </c>
      <c r="K111" s="20" t="s">
        <v>1449</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1450</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1451</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1536</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1451</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1536</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1451</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1536</v>
      </c>
    </row>
    <row r="115" spans="1:97">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1601</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1536</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1602</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1536</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1603</v>
      </c>
      <c r="M117" s="20" t="s">
        <v>260</v>
      </c>
      <c r="N117" s="20">
        <v>5000000</v>
      </c>
      <c r="O117" s="33">
        <v>8.8485669524606316E-3</v>
      </c>
      <c r="P117" s="20" t="s">
        <v>138</v>
      </c>
      <c r="Q117" s="20">
        <v>406000000</v>
      </c>
      <c r="R117" s="33">
        <v>0.71850363653980331</v>
      </c>
      <c r="S117" s="33" t="s">
        <v>1446</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1447</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1537</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1538</v>
      </c>
      <c r="N119" s="20">
        <v>0</v>
      </c>
      <c r="O119" s="33">
        <v>0.31</v>
      </c>
      <c r="P119" s="20"/>
      <c r="Q119" s="20">
        <v>0</v>
      </c>
      <c r="R119" s="33">
        <v>-79.63</v>
      </c>
      <c r="S119" s="33" t="s">
        <v>1452</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1537</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1446</v>
      </c>
      <c r="T120" s="33">
        <v>161</v>
      </c>
      <c r="U120" s="33">
        <v>4.7</v>
      </c>
      <c r="V120" s="33" t="b">
        <v>0</v>
      </c>
      <c r="W120" s="33" t="s">
        <v>1437</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1539</v>
      </c>
    </row>
    <row r="121" spans="1:97">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1539</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1453</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1579</v>
      </c>
      <c r="I124" s="20" t="s">
        <v>234</v>
      </c>
      <c r="J124" s="20" t="s">
        <v>318</v>
      </c>
      <c r="K124" s="20" t="s">
        <v>1580</v>
      </c>
      <c r="L124" s="20" t="s">
        <v>1581</v>
      </c>
      <c r="M124" s="20" t="s">
        <v>1588</v>
      </c>
      <c r="N124" s="20">
        <v>98000000</v>
      </c>
      <c r="O124" s="33">
        <v>0.58622679981792303</v>
      </c>
      <c r="P124" s="20"/>
      <c r="Q124" s="20">
        <v>30100000000</v>
      </c>
      <c r="R124" s="33">
        <v>180.05537422979066</v>
      </c>
      <c r="S124" s="33" t="s">
        <v>1454</v>
      </c>
      <c r="T124" s="33">
        <v>930.74</v>
      </c>
      <c r="U124" s="33">
        <v>3.03</v>
      </c>
      <c r="V124" s="33" t="b">
        <v>1</v>
      </c>
      <c r="W124" s="33"/>
      <c r="X124" s="20"/>
      <c r="Y124" s="20" t="s">
        <v>168</v>
      </c>
      <c r="Z124" s="20" t="s">
        <v>1582</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1540</v>
      </c>
    </row>
    <row r="125" spans="1:97">
      <c r="A125" s="20" t="s">
        <v>102</v>
      </c>
      <c r="B125" s="20" t="s">
        <v>102</v>
      </c>
      <c r="C125" s="20" t="s">
        <v>102</v>
      </c>
      <c r="D125" s="20">
        <v>0</v>
      </c>
      <c r="E125" s="21" t="s">
        <v>256</v>
      </c>
      <c r="F125" s="22" t="s">
        <v>644</v>
      </c>
      <c r="G125" s="28" t="s">
        <v>645</v>
      </c>
      <c r="H125" s="20" t="s">
        <v>1579</v>
      </c>
      <c r="I125" s="20" t="s">
        <v>234</v>
      </c>
      <c r="J125" s="20" t="s">
        <v>318</v>
      </c>
      <c r="K125" s="20" t="s">
        <v>1580</v>
      </c>
      <c r="L125" s="20" t="s">
        <v>1581</v>
      </c>
      <c r="M125" s="20" t="s">
        <v>1588</v>
      </c>
      <c r="N125" s="20">
        <v>98000000</v>
      </c>
      <c r="O125" s="33">
        <v>0.58622679981792303</v>
      </c>
      <c r="P125" s="20"/>
      <c r="Q125" s="20">
        <v>30100000000</v>
      </c>
      <c r="R125" s="33">
        <v>180.05537422979066</v>
      </c>
      <c r="S125" s="33" t="s">
        <v>1454</v>
      </c>
      <c r="T125" s="33">
        <v>930.74</v>
      </c>
      <c r="U125" s="33">
        <v>3.03</v>
      </c>
      <c r="V125" s="33" t="b">
        <v>1</v>
      </c>
      <c r="W125" s="33"/>
      <c r="X125" s="20"/>
      <c r="Y125" s="20" t="s">
        <v>168</v>
      </c>
      <c r="Z125" s="20" t="s">
        <v>1582</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1540</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1540</v>
      </c>
    </row>
    <row r="127" spans="1:97">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1455</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1539</v>
      </c>
    </row>
    <row r="128" spans="1:97">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1456</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1539</v>
      </c>
    </row>
    <row r="129" spans="1:97">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1533</v>
      </c>
    </row>
    <row r="130" spans="1:97">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1539</v>
      </c>
    </row>
    <row r="131" spans="1:97">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1457</v>
      </c>
      <c r="L134" s="20" t="s">
        <v>1458</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1534</v>
      </c>
    </row>
    <row r="135" spans="1:97">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1533</v>
      </c>
    </row>
    <row r="136" spans="1:97">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1533</v>
      </c>
    </row>
    <row r="137" spans="1:97">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1541</v>
      </c>
    </row>
    <row r="138" spans="1:97">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1542</v>
      </c>
    </row>
    <row r="139" spans="1:97">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1542</v>
      </c>
    </row>
    <row r="140" spans="1:97">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1436</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1503</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1450</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1541</v>
      </c>
    </row>
    <row r="145" spans="1:97">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1542</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1542</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1583</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1542</v>
      </c>
    </row>
    <row r="149" spans="1:97">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1505</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1505</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1505</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1543</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1505</v>
      </c>
    </row>
    <row r="154" spans="1:97">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1505</v>
      </c>
    </row>
    <row r="155" spans="1:97">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1505</v>
      </c>
    </row>
    <row r="156" spans="1:97">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1505</v>
      </c>
    </row>
    <row r="157" spans="1:97">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1459</v>
      </c>
      <c r="T163" s="33">
        <v>0.16</v>
      </c>
      <c r="U163" s="33">
        <v>62</v>
      </c>
      <c r="V163" s="33" t="b">
        <v>0</v>
      </c>
      <c r="W163" s="33" t="s">
        <v>1460</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1635</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1635</v>
      </c>
      <c r="BH173" s="26" t="s">
        <v>118</v>
      </c>
      <c r="BI173" s="26" t="s">
        <v>118</v>
      </c>
      <c r="BJ173" s="26" t="s">
        <v>118</v>
      </c>
      <c r="BK173" s="26" t="s">
        <v>118</v>
      </c>
      <c r="BL173" s="26">
        <v>24.905242881858626</v>
      </c>
      <c r="BM173" s="20" t="s">
        <v>1634</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1544</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1461</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1459</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1459</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1544</v>
      </c>
    </row>
    <row r="199" spans="1:97">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1544</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1459</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1459</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1459</v>
      </c>
      <c r="T211" s="33">
        <v>0.84</v>
      </c>
      <c r="U211" s="33">
        <v>159</v>
      </c>
      <c r="V211" s="33" t="b">
        <v>0</v>
      </c>
      <c r="W211" s="33" t="s">
        <v>1462</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1459</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1459</v>
      </c>
      <c r="T215" s="33">
        <v>0.84</v>
      </c>
      <c r="U215" s="33">
        <v>159</v>
      </c>
      <c r="V215" s="33" t="b">
        <v>0</v>
      </c>
      <c r="W215" s="33" t="s">
        <v>1462</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1001</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1545</v>
      </c>
    </row>
    <row r="217" spans="1:97">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1545</v>
      </c>
    </row>
    <row r="218" spans="1:97">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1546</v>
      </c>
    </row>
    <row r="219" spans="1:97">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1007</v>
      </c>
      <c r="F220" s="22" t="s">
        <v>1014</v>
      </c>
      <c r="G220" s="43" t="s">
        <v>1015</v>
      </c>
      <c r="H220" s="20" t="s">
        <v>106</v>
      </c>
      <c r="I220" s="20" t="s">
        <v>118</v>
      </c>
      <c r="J220" s="20" t="s">
        <v>118</v>
      </c>
      <c r="K220" s="20" t="s">
        <v>1463</v>
      </c>
      <c r="L220" s="20" t="s">
        <v>1464</v>
      </c>
      <c r="M220" s="20" t="s">
        <v>118</v>
      </c>
      <c r="N220" s="20" t="s">
        <v>118</v>
      </c>
      <c r="O220" s="33">
        <v>0</v>
      </c>
      <c r="P220" s="20"/>
      <c r="Q220" s="20" t="s">
        <v>118</v>
      </c>
      <c r="R220" s="33">
        <v>0</v>
      </c>
      <c r="S220" s="33" t="s">
        <v>1463</v>
      </c>
      <c r="T220" s="33">
        <v>0</v>
      </c>
      <c r="U220" s="33">
        <v>0</v>
      </c>
      <c r="V220" s="33" t="b">
        <v>0</v>
      </c>
      <c r="W220" s="33"/>
      <c r="X220" s="20"/>
      <c r="Y220" s="20" t="s">
        <v>118</v>
      </c>
      <c r="Z220" s="20" t="s">
        <v>1372</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1007</v>
      </c>
      <c r="F221" s="22" t="s">
        <v>1017</v>
      </c>
      <c r="G221" s="23" t="s">
        <v>1018</v>
      </c>
      <c r="H221" s="20" t="s">
        <v>106</v>
      </c>
      <c r="I221" s="20" t="s">
        <v>118</v>
      </c>
      <c r="J221" s="20" t="s">
        <v>118</v>
      </c>
      <c r="K221" s="20" t="s">
        <v>1465</v>
      </c>
      <c r="L221" s="20" t="s">
        <v>1466</v>
      </c>
      <c r="M221" s="20" t="s">
        <v>118</v>
      </c>
      <c r="N221" s="20" t="s">
        <v>118</v>
      </c>
      <c r="O221" s="33">
        <v>0</v>
      </c>
      <c r="P221" s="20"/>
      <c r="Q221" s="20" t="s">
        <v>118</v>
      </c>
      <c r="R221" s="33">
        <v>0</v>
      </c>
      <c r="S221" s="33" t="s">
        <v>1465</v>
      </c>
      <c r="T221" s="33">
        <v>0</v>
      </c>
      <c r="U221" s="33">
        <v>0</v>
      </c>
      <c r="V221" s="33" t="b">
        <v>0</v>
      </c>
      <c r="W221" s="33"/>
      <c r="X221" s="20"/>
      <c r="Y221" s="20" t="s">
        <v>118</v>
      </c>
      <c r="Z221" s="20" t="s">
        <v>1385</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1547</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1547</v>
      </c>
    </row>
    <row r="224" spans="1:97">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1548</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1548</v>
      </c>
    </row>
    <row r="228" spans="1:97">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1549</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1550</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1505</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1428</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1505</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1550</v>
      </c>
    </row>
    <row r="233" spans="1:97">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1551</v>
      </c>
    </row>
    <row r="234" spans="1:97">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1551</v>
      </c>
    </row>
    <row r="235" spans="1:97">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1552</v>
      </c>
    </row>
    <row r="236" spans="1:97">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1076</v>
      </c>
      <c r="F238" s="22" t="s">
        <v>1080</v>
      </c>
      <c r="G238" s="28" t="s">
        <v>1081</v>
      </c>
      <c r="H238" s="20" t="s">
        <v>106</v>
      </c>
      <c r="I238" s="20" t="s">
        <v>118</v>
      </c>
      <c r="J238" s="20" t="s">
        <v>118</v>
      </c>
      <c r="K238" s="20" t="s">
        <v>1467</v>
      </c>
      <c r="L238" s="20" t="s">
        <v>1468</v>
      </c>
      <c r="M238" s="20" t="s">
        <v>118</v>
      </c>
      <c r="N238" s="24" t="s">
        <v>118</v>
      </c>
      <c r="O238" s="70">
        <v>535</v>
      </c>
      <c r="P238" s="24"/>
      <c r="Q238" s="24" t="s">
        <v>118</v>
      </c>
      <c r="R238" s="70">
        <v>0.01</v>
      </c>
      <c r="S238" s="33" t="s">
        <v>1467</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1553</v>
      </c>
    </row>
    <row r="242" spans="1:97">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1543</v>
      </c>
    </row>
    <row r="244" spans="1:97">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1554</v>
      </c>
    </row>
    <row r="246" spans="1:97">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1541</v>
      </c>
    </row>
    <row r="247" spans="1:97">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1555</v>
      </c>
    </row>
    <row r="248" spans="1:97">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1556</v>
      </c>
    </row>
    <row r="251" spans="1:97">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1551</v>
      </c>
    </row>
    <row r="254" spans="1:97">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1537</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1557</v>
      </c>
      <c r="M272" s="20" t="s">
        <v>1558</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1559</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1537</v>
      </c>
    </row>
    <row r="273" spans="1:97">
      <c r="A273" s="20" t="s">
        <v>102</v>
      </c>
      <c r="B273" s="20" t="s">
        <v>102</v>
      </c>
      <c r="C273" s="20" t="s">
        <v>102</v>
      </c>
      <c r="D273" s="20" t="s">
        <v>1560</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1561</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1537</v>
      </c>
    </row>
    <row r="274" spans="1:97">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1537</v>
      </c>
    </row>
    <row r="275" spans="1:97">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1537</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1537</v>
      </c>
    </row>
    <row r="277" spans="1:97">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1537</v>
      </c>
    </row>
    <row r="278" spans="1:97">
      <c r="A278" s="20" t="s">
        <v>102</v>
      </c>
      <c r="B278" s="20" t="s">
        <v>102</v>
      </c>
      <c r="C278" s="20" t="s">
        <v>102</v>
      </c>
      <c r="D278" s="20">
        <v>0</v>
      </c>
      <c r="E278" s="21" t="s">
        <v>103</v>
      </c>
      <c r="F278" s="22" t="s">
        <v>1193</v>
      </c>
      <c r="G278" s="28" t="s">
        <v>1194</v>
      </c>
      <c r="H278" s="20" t="s">
        <v>519</v>
      </c>
      <c r="I278" s="20" t="s">
        <v>294</v>
      </c>
      <c r="J278" s="20" t="s">
        <v>155</v>
      </c>
      <c r="K278" s="20" t="s">
        <v>1159</v>
      </c>
      <c r="L278" s="20" t="s">
        <v>1160</v>
      </c>
      <c r="M278" s="20" t="s">
        <v>1562</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1537</v>
      </c>
    </row>
    <row r="279" spans="1:97">
      <c r="A279" s="20" t="s">
        <v>102</v>
      </c>
      <c r="B279" s="20" t="s">
        <v>102</v>
      </c>
      <c r="C279" s="20" t="s">
        <v>102</v>
      </c>
      <c r="D279" s="20">
        <v>0</v>
      </c>
      <c r="E279" s="21" t="s">
        <v>103</v>
      </c>
      <c r="F279" s="22" t="s">
        <v>1195</v>
      </c>
      <c r="G279" s="28" t="s">
        <v>1196</v>
      </c>
      <c r="H279" s="20" t="s">
        <v>519</v>
      </c>
      <c r="I279" s="20" t="s">
        <v>294</v>
      </c>
      <c r="J279" s="20" t="s">
        <v>155</v>
      </c>
      <c r="K279" s="20" t="s">
        <v>1159</v>
      </c>
      <c r="L279" s="20" t="s">
        <v>1160</v>
      </c>
      <c r="M279" s="20" t="s">
        <v>1562</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1537</v>
      </c>
    </row>
    <row r="280" spans="1:97">
      <c r="A280" s="20" t="s">
        <v>102</v>
      </c>
      <c r="B280" s="20" t="s">
        <v>102</v>
      </c>
      <c r="C280" s="20" t="s">
        <v>102</v>
      </c>
      <c r="D280" s="20">
        <v>0</v>
      </c>
      <c r="E280" s="21" t="s">
        <v>103</v>
      </c>
      <c r="F280" s="22" t="s">
        <v>1197</v>
      </c>
      <c r="G280" s="28" t="s">
        <v>1198</v>
      </c>
      <c r="H280" s="20" t="s">
        <v>519</v>
      </c>
      <c r="I280" s="20" t="s">
        <v>294</v>
      </c>
      <c r="J280" s="20" t="s">
        <v>155</v>
      </c>
      <c r="K280" s="20" t="s">
        <v>1159</v>
      </c>
      <c r="L280" s="20" t="s">
        <v>1160</v>
      </c>
      <c r="M280" s="20" t="s">
        <v>1562</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1537</v>
      </c>
    </row>
    <row r="281" spans="1:97">
      <c r="A281" s="20" t="s">
        <v>102</v>
      </c>
      <c r="B281" s="20" t="s">
        <v>102</v>
      </c>
      <c r="C281" s="20" t="s">
        <v>102</v>
      </c>
      <c r="D281" s="20">
        <v>0</v>
      </c>
      <c r="E281" s="21" t="s">
        <v>103</v>
      </c>
      <c r="F281" s="22" t="s">
        <v>1199</v>
      </c>
      <c r="G281" s="28" t="s">
        <v>1200</v>
      </c>
      <c r="H281" s="20" t="s">
        <v>519</v>
      </c>
      <c r="I281" s="20" t="s">
        <v>294</v>
      </c>
      <c r="J281" s="20" t="s">
        <v>155</v>
      </c>
      <c r="K281" s="20" t="s">
        <v>1159</v>
      </c>
      <c r="L281" s="20" t="s">
        <v>1160</v>
      </c>
      <c r="M281" s="20" t="s">
        <v>1562</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1537</v>
      </c>
    </row>
    <row r="282" spans="1:97">
      <c r="A282" s="20" t="s">
        <v>102</v>
      </c>
      <c r="B282" s="20" t="s">
        <v>102</v>
      </c>
      <c r="C282" s="20" t="s">
        <v>102</v>
      </c>
      <c r="D282" s="20">
        <v>0</v>
      </c>
      <c r="E282" s="21" t="s">
        <v>103</v>
      </c>
      <c r="F282" s="22" t="s">
        <v>1201</v>
      </c>
      <c r="G282" s="28" t="s">
        <v>1202</v>
      </c>
      <c r="H282" s="20" t="s">
        <v>519</v>
      </c>
      <c r="I282" s="20" t="s">
        <v>294</v>
      </c>
      <c r="J282" s="20" t="s">
        <v>155</v>
      </c>
      <c r="K282" s="20" t="s">
        <v>1159</v>
      </c>
      <c r="L282" s="20" t="s">
        <v>1160</v>
      </c>
      <c r="M282" s="20" t="s">
        <v>1562</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1537</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1428</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1503</v>
      </c>
    </row>
    <row r="284" spans="1:97">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1505</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1505</v>
      </c>
    </row>
    <row r="288" spans="1:97">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1537</v>
      </c>
    </row>
    <row r="290" spans="1:97">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1537</v>
      </c>
    </row>
    <row r="291" spans="1:97">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1537</v>
      </c>
    </row>
    <row r="292" spans="1:97">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1532</v>
      </c>
    </row>
    <row r="293" spans="1:97">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1532</v>
      </c>
    </row>
    <row r="294" spans="1:97">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1532</v>
      </c>
    </row>
    <row r="295" spans="1:97">
      <c r="A295" s="20" t="s">
        <v>102</v>
      </c>
      <c r="B295" s="20" t="s">
        <v>102</v>
      </c>
      <c r="C295" s="20" t="s">
        <v>102</v>
      </c>
      <c r="D295" s="20">
        <v>0</v>
      </c>
      <c r="E295" s="21" t="s">
        <v>450</v>
      </c>
      <c r="F295" s="22" t="s">
        <v>1250</v>
      </c>
      <c r="G295" s="23" t="s">
        <v>1251</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1532</v>
      </c>
    </row>
    <row r="296" spans="1:97">
      <c r="A296" s="20" t="s">
        <v>102</v>
      </c>
      <c r="B296" s="20" t="s">
        <v>102</v>
      </c>
      <c r="C296" s="20" t="s">
        <v>102</v>
      </c>
      <c r="D296" s="20">
        <v>0</v>
      </c>
      <c r="E296" s="21" t="s">
        <v>450</v>
      </c>
      <c r="F296" s="22" t="s">
        <v>1257</v>
      </c>
      <c r="G296" s="23" t="s">
        <v>1258</v>
      </c>
      <c r="H296" s="20" t="s">
        <v>740</v>
      </c>
      <c r="I296" s="20" t="s">
        <v>107</v>
      </c>
      <c r="J296" s="20" t="s">
        <v>902</v>
      </c>
      <c r="K296" s="20" t="s">
        <v>1243</v>
      </c>
      <c r="L296" s="20" t="s">
        <v>1259</v>
      </c>
      <c r="M296" s="20" t="s">
        <v>1245</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1246</v>
      </c>
      <c r="AA296" s="20" t="s">
        <v>148</v>
      </c>
      <c r="AB296" s="20">
        <v>201.24199999999999</v>
      </c>
      <c r="AC296" s="20">
        <v>201</v>
      </c>
      <c r="AD296" s="20" t="s">
        <v>1260</v>
      </c>
      <c r="AE296" s="20" t="s">
        <v>115</v>
      </c>
      <c r="AF296" s="20" t="s">
        <v>276</v>
      </c>
      <c r="AG296" s="33" t="s">
        <v>1261</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1256</v>
      </c>
      <c r="CS296" s="33" t="s">
        <v>1532</v>
      </c>
    </row>
    <row r="297" spans="1:97">
      <c r="A297" s="20" t="s">
        <v>102</v>
      </c>
      <c r="B297" s="20" t="s">
        <v>123</v>
      </c>
      <c r="C297" s="20" t="s">
        <v>102</v>
      </c>
      <c r="D297" s="20">
        <v>0</v>
      </c>
      <c r="E297" s="21" t="s">
        <v>450</v>
      </c>
      <c r="F297" s="22" t="s">
        <v>1262</v>
      </c>
      <c r="G297" s="23" t="s">
        <v>1263</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1264</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1532</v>
      </c>
    </row>
    <row r="298" spans="1:97">
      <c r="A298" s="20" t="s">
        <v>102</v>
      </c>
      <c r="B298" s="20" t="s">
        <v>123</v>
      </c>
      <c r="C298" s="20" t="s">
        <v>102</v>
      </c>
      <c r="D298" s="20" t="s">
        <v>1265</v>
      </c>
      <c r="E298" s="21" t="s">
        <v>450</v>
      </c>
      <c r="F298" s="22" t="s">
        <v>1266</v>
      </c>
      <c r="G298" s="23" t="s">
        <v>1267</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1532</v>
      </c>
    </row>
    <row r="299" spans="1:97">
      <c r="A299" s="20" t="s">
        <v>102</v>
      </c>
      <c r="B299" s="20" t="s">
        <v>102</v>
      </c>
      <c r="C299" s="20" t="s">
        <v>102</v>
      </c>
      <c r="D299" s="20">
        <v>0</v>
      </c>
      <c r="E299" s="21" t="s">
        <v>256</v>
      </c>
      <c r="F299" s="22" t="s">
        <v>1268</v>
      </c>
      <c r="G299" s="23" t="s">
        <v>1269</v>
      </c>
      <c r="H299" s="20" t="s">
        <v>407</v>
      </c>
      <c r="I299" s="20" t="s">
        <v>144</v>
      </c>
      <c r="J299" s="20" t="s">
        <v>145</v>
      </c>
      <c r="K299" s="20" t="s">
        <v>259</v>
      </c>
      <c r="L299" s="20" t="s">
        <v>1604</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1270</v>
      </c>
      <c r="AE299" s="20" t="s">
        <v>115</v>
      </c>
      <c r="AF299" s="20" t="s">
        <v>116</v>
      </c>
      <c r="AG299" s="33" t="s">
        <v>1271</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4">SUM(AX$124:AX$125)/SUM(BC$124:BC$125)*100</f>
        <v>83.365431579667472</v>
      </c>
      <c r="AT299" s="25">
        <f t="shared" si="4"/>
        <v>83.36843120271449</v>
      </c>
      <c r="AU299" s="25">
        <f t="shared" si="4"/>
        <v>83.371239678286699</v>
      </c>
      <c r="AV299" s="25">
        <f t="shared" si="4"/>
        <v>83.373788473780991</v>
      </c>
      <c r="AW299" s="30">
        <f>BB299*AR299/100</f>
        <v>354673.76456400001</v>
      </c>
      <c r="AX299" s="30">
        <f t="shared" ref="AX299:BA300" si="5">BC299*AS299/100</f>
        <v>359749.60487699998</v>
      </c>
      <c r="AY299" s="30">
        <f t="shared" si="5"/>
        <v>365069.34246299998</v>
      </c>
      <c r="AZ299" s="30">
        <f t="shared" si="5"/>
        <v>370621.29842100001</v>
      </c>
      <c r="BA299" s="30">
        <f t="shared" si="5"/>
        <v>376376.94356999994</v>
      </c>
      <c r="BB299" s="30">
        <v>425461.01426736382</v>
      </c>
      <c r="BC299" s="30">
        <v>431533.30830322439</v>
      </c>
      <c r="BD299" s="30">
        <v>437898.77918575163</v>
      </c>
      <c r="BE299" s="30">
        <v>444543.34594418301</v>
      </c>
      <c r="BF299" s="30">
        <v>451433.17877220042</v>
      </c>
      <c r="BG299" s="20" t="s">
        <v>1272</v>
      </c>
      <c r="BH299" s="26"/>
      <c r="BI299" s="26"/>
      <c r="BJ299" s="26"/>
      <c r="BK299" s="26"/>
      <c r="BL299" s="26">
        <v>1066.27</v>
      </c>
      <c r="BM299" s="20" t="s">
        <v>1273</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1540</v>
      </c>
    </row>
    <row r="300" spans="1:97">
      <c r="A300" s="20" t="s">
        <v>102</v>
      </c>
      <c r="B300" s="20" t="s">
        <v>102</v>
      </c>
      <c r="C300" s="20" t="s">
        <v>102</v>
      </c>
      <c r="D300" s="20">
        <v>0</v>
      </c>
      <c r="E300" s="21" t="s">
        <v>256</v>
      </c>
      <c r="F300" s="22" t="s">
        <v>1274</v>
      </c>
      <c r="G300" s="23" t="s">
        <v>1275</v>
      </c>
      <c r="H300" s="20" t="s">
        <v>407</v>
      </c>
      <c r="I300" s="20" t="s">
        <v>144</v>
      </c>
      <c r="J300" s="20" t="s">
        <v>145</v>
      </c>
      <c r="K300" s="20" t="s">
        <v>259</v>
      </c>
      <c r="L300" s="20" t="s">
        <v>1605</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1270</v>
      </c>
      <c r="AE300" s="20" t="s">
        <v>115</v>
      </c>
      <c r="AF300" s="20" t="s">
        <v>116</v>
      </c>
      <c r="AG300" s="33" t="s">
        <v>1271</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4"/>
        <v>83.365431579667472</v>
      </c>
      <c r="AT300" s="25">
        <f t="shared" si="4"/>
        <v>83.36843120271449</v>
      </c>
      <c r="AU300" s="25">
        <f t="shared" si="4"/>
        <v>83.371239678286699</v>
      </c>
      <c r="AV300" s="25">
        <f t="shared" si="4"/>
        <v>83.373788473780991</v>
      </c>
      <c r="AW300" s="30">
        <f>BB300*AR300/100</f>
        <v>354673.76456400001</v>
      </c>
      <c r="AX300" s="30">
        <f t="shared" si="5"/>
        <v>359749.60487699998</v>
      </c>
      <c r="AY300" s="30">
        <f t="shared" si="5"/>
        <v>365069.34246299998</v>
      </c>
      <c r="AZ300" s="30">
        <f t="shared" si="5"/>
        <v>370621.29842100001</v>
      </c>
      <c r="BA300" s="30">
        <f t="shared" si="5"/>
        <v>376376.94356999994</v>
      </c>
      <c r="BB300" s="30">
        <v>425461.01426736382</v>
      </c>
      <c r="BC300" s="30">
        <v>431533.30830322439</v>
      </c>
      <c r="BD300" s="30">
        <v>437898.77918575163</v>
      </c>
      <c r="BE300" s="30">
        <v>444543.34594418301</v>
      </c>
      <c r="BF300" s="30">
        <v>451433.17877220042</v>
      </c>
      <c r="BG300" s="20" t="s">
        <v>1272</v>
      </c>
      <c r="BH300" s="26"/>
      <c r="BI300" s="26"/>
      <c r="BJ300" s="26"/>
      <c r="BK300" s="26"/>
      <c r="BL300" s="26">
        <v>1574.27</v>
      </c>
      <c r="BM300" s="20" t="s">
        <v>1276</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1540</v>
      </c>
    </row>
    <row r="301" spans="1:97">
      <c r="A301" s="20" t="s">
        <v>102</v>
      </c>
      <c r="B301" s="20" t="s">
        <v>123</v>
      </c>
      <c r="C301" s="20" t="s">
        <v>102</v>
      </c>
      <c r="D301" s="20">
        <v>0</v>
      </c>
      <c r="E301" s="21" t="s">
        <v>1050</v>
      </c>
      <c r="F301" s="22" t="s">
        <v>1277</v>
      </c>
      <c r="G301" s="23" t="s">
        <v>1278</v>
      </c>
      <c r="H301" s="20" t="s">
        <v>164</v>
      </c>
      <c r="I301" s="20" t="s">
        <v>266</v>
      </c>
      <c r="J301" s="20" t="s">
        <v>267</v>
      </c>
      <c r="K301" s="20" t="s">
        <v>268</v>
      </c>
      <c r="L301" s="20" t="s">
        <v>1279</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763</v>
      </c>
      <c r="F302" s="22" t="s">
        <v>1280</v>
      </c>
      <c r="G302" s="23" t="s">
        <v>1281</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763</v>
      </c>
      <c r="F303" s="22" t="s">
        <v>1282</v>
      </c>
      <c r="G303" s="23" t="s">
        <v>1283</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1076</v>
      </c>
      <c r="F304" s="22" t="s">
        <v>1284</v>
      </c>
      <c r="G304" s="23" t="s">
        <v>1285</v>
      </c>
      <c r="H304" s="20" t="s">
        <v>336</v>
      </c>
      <c r="I304" s="20" t="s">
        <v>1286</v>
      </c>
      <c r="J304" s="20" t="s">
        <v>155</v>
      </c>
      <c r="K304" s="20" t="s">
        <v>1287</v>
      </c>
      <c r="L304" s="20" t="s">
        <v>1288</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1076</v>
      </c>
      <c r="F305" s="22" t="s">
        <v>1289</v>
      </c>
      <c r="G305" s="23" t="s">
        <v>1290</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1553</v>
      </c>
    </row>
    <row r="306" spans="1:97">
      <c r="A306" s="20" t="s">
        <v>123</v>
      </c>
      <c r="B306" s="20" t="s">
        <v>123</v>
      </c>
      <c r="C306" s="20" t="s">
        <v>102</v>
      </c>
      <c r="D306" s="20">
        <v>0</v>
      </c>
      <c r="E306" s="21" t="s">
        <v>1117</v>
      </c>
      <c r="F306" s="22" t="s">
        <v>1291</v>
      </c>
      <c r="G306" s="23" t="s">
        <v>1292</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1293</v>
      </c>
      <c r="G307" s="23" t="s">
        <v>1294</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685</v>
      </c>
      <c r="F308" s="22" t="s">
        <v>1295</v>
      </c>
      <c r="G308" s="28" t="s">
        <v>1296</v>
      </c>
      <c r="H308" s="20" t="s">
        <v>153</v>
      </c>
      <c r="I308" s="20" t="s">
        <v>266</v>
      </c>
      <c r="J308" s="20" t="s">
        <v>267</v>
      </c>
      <c r="K308" s="20" t="s">
        <v>268</v>
      </c>
      <c r="L308" s="20" t="s">
        <v>1297</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1298</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1299</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1505</v>
      </c>
    </row>
    <row r="309" spans="1:97">
      <c r="A309" s="20" t="s">
        <v>102</v>
      </c>
      <c r="B309" s="20" t="s">
        <v>102</v>
      </c>
      <c r="C309" s="20" t="s">
        <v>102</v>
      </c>
      <c r="D309" s="20">
        <v>0</v>
      </c>
      <c r="E309" s="21" t="s">
        <v>685</v>
      </c>
      <c r="F309" s="22" t="s">
        <v>1300</v>
      </c>
      <c r="G309" s="28" t="s">
        <v>1301</v>
      </c>
      <c r="H309" s="20" t="s">
        <v>153</v>
      </c>
      <c r="I309" s="20" t="s">
        <v>1302</v>
      </c>
      <c r="J309" s="20" t="s">
        <v>155</v>
      </c>
      <c r="K309" s="20" t="s">
        <v>1606</v>
      </c>
      <c r="L309" s="20" t="s">
        <v>1607</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1298</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1303</v>
      </c>
      <c r="BH309" s="26" t="s">
        <v>118</v>
      </c>
      <c r="BI309" s="26" t="s">
        <v>118</v>
      </c>
      <c r="BJ309" s="26" t="s">
        <v>118</v>
      </c>
      <c r="BK309" s="26" t="s">
        <v>118</v>
      </c>
      <c r="BL309" s="26">
        <v>9.9</v>
      </c>
      <c r="BM309" s="20" t="s">
        <v>1608</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1505</v>
      </c>
    </row>
    <row r="310" spans="1:97">
      <c r="A310" s="20" t="s">
        <v>102</v>
      </c>
      <c r="B310" s="20" t="s">
        <v>123</v>
      </c>
      <c r="C310" s="20" t="s">
        <v>123</v>
      </c>
      <c r="D310" s="20">
        <v>0</v>
      </c>
      <c r="E310" s="21" t="s">
        <v>685</v>
      </c>
      <c r="F310" s="22" t="s">
        <v>1304</v>
      </c>
      <c r="G310" s="28" t="s">
        <v>1305</v>
      </c>
      <c r="H310" s="20" t="s">
        <v>153</v>
      </c>
      <c r="I310" s="20" t="s">
        <v>266</v>
      </c>
      <c r="J310" s="20" t="s">
        <v>267</v>
      </c>
      <c r="K310" s="20" t="s">
        <v>268</v>
      </c>
      <c r="L310" s="20" t="s">
        <v>1297</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1298</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1505</v>
      </c>
    </row>
    <row r="311" spans="1:97">
      <c r="A311" s="20" t="s">
        <v>102</v>
      </c>
      <c r="B311" s="20" t="s">
        <v>123</v>
      </c>
      <c r="C311" s="20" t="s">
        <v>102</v>
      </c>
      <c r="D311" s="20">
        <v>0</v>
      </c>
      <c r="E311" s="21" t="s">
        <v>354</v>
      </c>
      <c r="F311" s="22" t="s">
        <v>1306</v>
      </c>
      <c r="G311" s="28" t="s">
        <v>1307</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1308</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1309</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1310</v>
      </c>
      <c r="G312" s="23" t="s">
        <v>1311</v>
      </c>
      <c r="H312" s="20" t="s">
        <v>519</v>
      </c>
      <c r="I312" s="20" t="s">
        <v>342</v>
      </c>
      <c r="J312" s="20" t="s">
        <v>155</v>
      </c>
      <c r="K312" s="20" t="s">
        <v>343</v>
      </c>
      <c r="L312" s="20" t="s">
        <v>1312</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1313</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1007</v>
      </c>
      <c r="F313" s="22" t="s">
        <v>1314</v>
      </c>
      <c r="G313" s="37" t="s">
        <v>1315</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1316</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1546</v>
      </c>
    </row>
    <row r="314" spans="1:97">
      <c r="A314" s="20" t="s">
        <v>123</v>
      </c>
      <c r="B314" s="20" t="s">
        <v>123</v>
      </c>
      <c r="C314" s="20" t="s">
        <v>102</v>
      </c>
      <c r="D314" s="20">
        <v>0</v>
      </c>
      <c r="E314" s="21" t="s">
        <v>1007</v>
      </c>
      <c r="F314" s="22" t="s">
        <v>1317</v>
      </c>
      <c r="G314" s="37" t="s">
        <v>1318</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1546</v>
      </c>
    </row>
    <row r="315" spans="1:97">
      <c r="A315" s="20" t="s">
        <v>123</v>
      </c>
      <c r="B315" s="20" t="s">
        <v>123</v>
      </c>
      <c r="C315" s="20" t="s">
        <v>123</v>
      </c>
      <c r="D315" s="20">
        <v>0</v>
      </c>
      <c r="E315" s="21" t="s">
        <v>763</v>
      </c>
      <c r="F315" s="22" t="s">
        <v>1319</v>
      </c>
      <c r="G315" s="37" t="s">
        <v>1320</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1545</v>
      </c>
    </row>
    <row r="316" spans="1:97">
      <c r="A316" s="20" t="s">
        <v>123</v>
      </c>
      <c r="B316" s="20" t="s">
        <v>123</v>
      </c>
      <c r="C316" s="20" t="s">
        <v>102</v>
      </c>
      <c r="D316" s="20">
        <v>0</v>
      </c>
      <c r="E316" s="43" t="s">
        <v>1076</v>
      </c>
      <c r="F316" s="22" t="s">
        <v>1321</v>
      </c>
      <c r="G316" s="37" t="s">
        <v>1322</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1553</v>
      </c>
    </row>
    <row r="317" spans="1:97">
      <c r="A317" s="20" t="s">
        <v>123</v>
      </c>
      <c r="B317" s="20" t="s">
        <v>123</v>
      </c>
      <c r="C317" s="20" t="s">
        <v>102</v>
      </c>
      <c r="D317" s="20">
        <v>0</v>
      </c>
      <c r="E317" s="21" t="s">
        <v>763</v>
      </c>
      <c r="F317" s="22" t="s">
        <v>1323</v>
      </c>
      <c r="G317" s="37" t="s">
        <v>1324</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1553</v>
      </c>
    </row>
    <row r="318" spans="1:97">
      <c r="A318" s="20" t="s">
        <v>123</v>
      </c>
      <c r="B318" s="20" t="s">
        <v>123</v>
      </c>
      <c r="C318" s="20" t="s">
        <v>102</v>
      </c>
      <c r="D318" s="20">
        <v>0</v>
      </c>
      <c r="E318" s="21" t="s">
        <v>763</v>
      </c>
      <c r="F318" s="22" t="s">
        <v>1325</v>
      </c>
      <c r="G318" s="37" t="s">
        <v>1326</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1553</v>
      </c>
    </row>
    <row r="319" spans="1:97">
      <c r="A319" s="20" t="s">
        <v>102</v>
      </c>
      <c r="B319" s="20" t="s">
        <v>123</v>
      </c>
      <c r="C319" s="20" t="s">
        <v>102</v>
      </c>
      <c r="D319" s="20">
        <v>0</v>
      </c>
      <c r="E319" s="21" t="s">
        <v>1007</v>
      </c>
      <c r="F319" s="22" t="s">
        <v>1327</v>
      </c>
      <c r="G319" s="37" t="s">
        <v>1328</v>
      </c>
      <c r="H319" s="20" t="s">
        <v>336</v>
      </c>
      <c r="I319" s="20" t="s">
        <v>154</v>
      </c>
      <c r="J319" s="20" t="s">
        <v>155</v>
      </c>
      <c r="K319" s="20" t="s">
        <v>1329</v>
      </c>
      <c r="L319" s="20" t="s">
        <v>1330</v>
      </c>
      <c r="M319" s="20" t="s">
        <v>1331</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1332</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1333</v>
      </c>
      <c r="BH319" s="26" t="s">
        <v>118</v>
      </c>
      <c r="BI319" s="26" t="s">
        <v>118</v>
      </c>
      <c r="BJ319" s="26" t="s">
        <v>118</v>
      </c>
      <c r="BK319" s="26" t="s">
        <v>118</v>
      </c>
      <c r="BL319" s="26">
        <v>117.75999999999999</v>
      </c>
      <c r="BM319" s="20" t="s">
        <v>1334</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763</v>
      </c>
      <c r="F320" s="22" t="s">
        <v>1335</v>
      </c>
      <c r="G320" s="37" t="s">
        <v>1336</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1553</v>
      </c>
    </row>
    <row r="321" spans="1:97">
      <c r="A321" s="20" t="s">
        <v>102</v>
      </c>
      <c r="B321" s="20" t="s">
        <v>123</v>
      </c>
      <c r="C321" s="20" t="s">
        <v>102</v>
      </c>
      <c r="D321" s="20" t="s">
        <v>1211</v>
      </c>
      <c r="E321" s="21" t="s">
        <v>973</v>
      </c>
      <c r="F321" s="22" t="s">
        <v>1337</v>
      </c>
      <c r="G321" s="37" t="s">
        <v>1338</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1339</v>
      </c>
      <c r="AE321" s="20" t="s">
        <v>115</v>
      </c>
      <c r="AF321" s="20">
        <v>0</v>
      </c>
      <c r="AG321" s="33" t="s">
        <v>1340</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1553</v>
      </c>
    </row>
    <row r="322" spans="1:97">
      <c r="A322" s="20" t="s">
        <v>123</v>
      </c>
      <c r="B322" s="20" t="s">
        <v>102</v>
      </c>
      <c r="C322" s="20" t="s">
        <v>123</v>
      </c>
      <c r="D322" s="20">
        <v>0</v>
      </c>
      <c r="E322" s="21" t="s">
        <v>1067</v>
      </c>
      <c r="F322" s="22" t="s">
        <v>1341</v>
      </c>
      <c r="G322" s="28" t="s">
        <v>1342</v>
      </c>
      <c r="H322" s="20" t="s">
        <v>118</v>
      </c>
      <c r="I322" s="20" t="s">
        <v>118</v>
      </c>
      <c r="J322" s="20" t="s">
        <v>155</v>
      </c>
      <c r="K322" s="20" t="s">
        <v>1343</v>
      </c>
      <c r="L322" s="20" t="s">
        <v>1342</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1344</v>
      </c>
      <c r="G323" s="28" t="s">
        <v>1345</v>
      </c>
      <c r="H323" s="20" t="s">
        <v>153</v>
      </c>
      <c r="I323" s="20" t="s">
        <v>154</v>
      </c>
      <c r="J323" s="20" t="s">
        <v>155</v>
      </c>
      <c r="K323" s="20" t="s">
        <v>1346</v>
      </c>
      <c r="L323" s="20" t="s">
        <v>1609</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1469</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1347</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1563</v>
      </c>
      <c r="E324" s="21" t="s">
        <v>103</v>
      </c>
      <c r="F324" s="22" t="s">
        <v>1348</v>
      </c>
      <c r="G324" s="28" t="s">
        <v>1349</v>
      </c>
      <c r="H324" s="20" t="s">
        <v>153</v>
      </c>
      <c r="I324" s="20" t="s">
        <v>234</v>
      </c>
      <c r="J324" s="20" t="s">
        <v>1350</v>
      </c>
      <c r="K324" s="20" t="s">
        <v>1351</v>
      </c>
      <c r="L324" s="20" t="s">
        <v>1352</v>
      </c>
      <c r="M324" s="20" t="s">
        <v>1353</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1470</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1354</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1564</v>
      </c>
      <c r="G325" s="77" t="s">
        <v>1565</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42" t="s">
        <v>102</v>
      </c>
      <c r="B326" s="142" t="s">
        <v>102</v>
      </c>
      <c r="C326" s="142" t="s">
        <v>102</v>
      </c>
      <c r="D326" s="142">
        <v>0</v>
      </c>
      <c r="E326" s="77" t="s">
        <v>291</v>
      </c>
      <c r="F326" s="143" t="s">
        <v>1566</v>
      </c>
      <c r="G326" s="77" t="s">
        <v>1567</v>
      </c>
      <c r="H326" s="142" t="s">
        <v>336</v>
      </c>
      <c r="I326" s="142" t="s">
        <v>107</v>
      </c>
      <c r="J326" s="142" t="s">
        <v>1568</v>
      </c>
      <c r="K326" s="142" t="s">
        <v>1569</v>
      </c>
      <c r="L326" s="142" t="s">
        <v>1570</v>
      </c>
      <c r="M326" s="142" t="s">
        <v>111</v>
      </c>
      <c r="N326" s="142">
        <v>166</v>
      </c>
      <c r="O326" s="144">
        <v>1.859277345937591E-3</v>
      </c>
      <c r="P326" s="142"/>
      <c r="Q326" s="142">
        <v>179464</v>
      </c>
      <c r="R326" s="144">
        <v>2.0100804193454449</v>
      </c>
      <c r="S326" s="144" t="e">
        <v>#N/A</v>
      </c>
      <c r="T326" s="144" t="e">
        <v>#N/A</v>
      </c>
      <c r="U326" s="144" t="e">
        <v>#N/A</v>
      </c>
      <c r="V326" s="144" t="e">
        <v>#N/A</v>
      </c>
      <c r="W326" s="144"/>
      <c r="X326" s="142"/>
      <c r="Y326" s="142" t="s">
        <v>112</v>
      </c>
      <c r="Z326" s="142" t="s">
        <v>353</v>
      </c>
      <c r="AA326" s="142" t="s">
        <v>430</v>
      </c>
      <c r="AB326" s="142">
        <v>1081.1084337349398</v>
      </c>
      <c r="AC326" s="142">
        <v>0</v>
      </c>
      <c r="AD326" s="142">
        <v>0</v>
      </c>
      <c r="AE326" s="142">
        <v>0</v>
      </c>
      <c r="AF326" s="142">
        <v>0</v>
      </c>
      <c r="AG326" s="78" t="s">
        <v>1571</v>
      </c>
      <c r="AH326" s="145">
        <v>17283100</v>
      </c>
      <c r="AI326" s="145">
        <v>17660300</v>
      </c>
      <c r="AJ326" s="145">
        <v>18046300</v>
      </c>
      <c r="AK326" s="145">
        <v>18438300</v>
      </c>
      <c r="AL326" s="145">
        <v>18833100</v>
      </c>
      <c r="AM326" s="145">
        <v>100</v>
      </c>
      <c r="AN326" s="145">
        <v>100</v>
      </c>
      <c r="AO326" s="145">
        <v>100</v>
      </c>
      <c r="AP326" s="145">
        <v>100</v>
      </c>
      <c r="AQ326" s="145">
        <v>100</v>
      </c>
      <c r="AR326" s="145">
        <v>53</v>
      </c>
      <c r="AS326" s="145">
        <v>53</v>
      </c>
      <c r="AT326" s="145">
        <v>53</v>
      </c>
      <c r="AU326" s="145">
        <v>53</v>
      </c>
      <c r="AV326" s="145">
        <v>53</v>
      </c>
      <c r="AW326" s="145">
        <v>9160043</v>
      </c>
      <c r="AX326" s="145">
        <v>9359959</v>
      </c>
      <c r="AY326" s="145">
        <v>9564539</v>
      </c>
      <c r="AZ326" s="145">
        <v>9772299</v>
      </c>
      <c r="BA326" s="145">
        <v>9981543</v>
      </c>
      <c r="BB326" s="145">
        <v>4854822.79</v>
      </c>
      <c r="BC326" s="145">
        <v>4960778.2700000005</v>
      </c>
      <c r="BD326" s="145">
        <v>5069205.67</v>
      </c>
      <c r="BE326" s="145">
        <v>5179318.4700000007</v>
      </c>
      <c r="BF326" s="145">
        <v>5290217.79</v>
      </c>
      <c r="BG326" s="142" t="s">
        <v>1572</v>
      </c>
      <c r="BH326" s="146" t="s">
        <v>118</v>
      </c>
      <c r="BI326" s="146" t="s">
        <v>118</v>
      </c>
      <c r="BJ326" s="146" t="s">
        <v>118</v>
      </c>
      <c r="BK326" s="146" t="s">
        <v>118</v>
      </c>
      <c r="BL326" s="146">
        <v>2.7126000000000006</v>
      </c>
      <c r="BM326" s="142" t="s">
        <v>1573</v>
      </c>
      <c r="BN326" s="147">
        <v>2.7126000000000006</v>
      </c>
      <c r="BO326" s="142">
        <v>2021</v>
      </c>
      <c r="BP326" s="142">
        <v>0</v>
      </c>
      <c r="BQ326" s="142">
        <v>0</v>
      </c>
      <c r="BR326" s="142">
        <v>0</v>
      </c>
      <c r="BS326" s="142">
        <v>0</v>
      </c>
      <c r="BT326" s="142">
        <v>1</v>
      </c>
      <c r="BU326" s="142">
        <v>0</v>
      </c>
      <c r="BV326" s="142">
        <v>0</v>
      </c>
      <c r="BW326" s="142">
        <v>1</v>
      </c>
      <c r="BX326" s="142">
        <v>0</v>
      </c>
      <c r="BY326" s="142">
        <v>0</v>
      </c>
      <c r="BZ326" s="142">
        <v>0</v>
      </c>
      <c r="CA326" s="142" t="s">
        <v>118</v>
      </c>
      <c r="CB326" s="142">
        <v>0</v>
      </c>
      <c r="CC326" s="142">
        <v>0</v>
      </c>
      <c r="CD326" s="142">
        <v>0</v>
      </c>
      <c r="CE326" s="142">
        <v>0</v>
      </c>
      <c r="CF326" s="142">
        <v>0</v>
      </c>
      <c r="CG326" s="142">
        <v>0</v>
      </c>
      <c r="CH326" s="142">
        <v>0</v>
      </c>
      <c r="CI326" s="142">
        <v>0</v>
      </c>
      <c r="CJ326" s="142">
        <v>0</v>
      </c>
      <c r="CK326" s="14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43" t="s">
        <v>1648</v>
      </c>
      <c r="G327" s="20" t="s">
        <v>1650</v>
      </c>
      <c r="H327" s="137" t="s">
        <v>336</v>
      </c>
      <c r="I327" s="137" t="s">
        <v>154</v>
      </c>
      <c r="J327" s="137" t="s">
        <v>155</v>
      </c>
      <c r="K327" s="137" t="s">
        <v>337</v>
      </c>
      <c r="L327" s="24" t="s">
        <v>1646</v>
      </c>
      <c r="M327" s="137" t="s">
        <v>111</v>
      </c>
      <c r="N327" s="137">
        <v>462</v>
      </c>
      <c r="O327" s="137">
        <v>4.6200000000000001E-4</v>
      </c>
      <c r="P327" s="137"/>
      <c r="Q327" s="137">
        <v>140000</v>
      </c>
      <c r="R327" s="137">
        <v>0.14000000000000001</v>
      </c>
      <c r="S327" s="138" t="e">
        <v>#N/A</v>
      </c>
      <c r="T327" s="138" t="e">
        <v>#N/A</v>
      </c>
      <c r="U327" s="138" t="e">
        <v>#N/A</v>
      </c>
      <c r="V327" s="138" t="e">
        <v>#N/A</v>
      </c>
      <c r="W327" s="138"/>
      <c r="X327" s="137"/>
      <c r="Y327" s="137" t="s">
        <v>168</v>
      </c>
      <c r="Z327" s="137" t="s">
        <v>339</v>
      </c>
      <c r="AA327" s="137" t="s">
        <v>148</v>
      </c>
      <c r="AB327" s="137">
        <v>303.02999999999997</v>
      </c>
      <c r="AC327" s="137">
        <v>772</v>
      </c>
      <c r="AD327" s="137" t="e">
        <v>#N/A</v>
      </c>
      <c r="AE327" s="20" t="e">
        <v>#N/A</v>
      </c>
      <c r="AF327" s="20" t="s">
        <v>276</v>
      </c>
      <c r="AG327" s="20" t="s">
        <v>1642</v>
      </c>
      <c r="AH327" s="25">
        <v>183521</v>
      </c>
      <c r="AI327" s="25">
        <v>192808.63</v>
      </c>
      <c r="AJ327" s="25">
        <v>202298.88889999999</v>
      </c>
      <c r="AK327" s="25">
        <v>211891.85556699999</v>
      </c>
      <c r="AL327" s="25">
        <v>221787.61123400999</v>
      </c>
      <c r="AM327" s="25">
        <v>100</v>
      </c>
      <c r="AN327" s="25">
        <v>100</v>
      </c>
      <c r="AO327" s="25">
        <v>100</v>
      </c>
      <c r="AP327" s="25">
        <v>100</v>
      </c>
      <c r="AQ327" s="25">
        <v>100</v>
      </c>
      <c r="AR327" s="139">
        <v>69.681671307370806</v>
      </c>
      <c r="AS327" s="139">
        <v>74.60989427703521</v>
      </c>
      <c r="AT327" s="139">
        <v>79.540448949050074</v>
      </c>
      <c r="AU327" s="139">
        <v>84.472773766853564</v>
      </c>
      <c r="AV327" s="13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1643</v>
      </c>
      <c r="BN327" s="60">
        <v>18.743041200546561</v>
      </c>
      <c r="BO327" s="20"/>
      <c r="BP327" s="140">
        <v>4.3992785566774373</v>
      </c>
      <c r="BQ327" s="140">
        <v>7.1778161627279715</v>
      </c>
      <c r="BR327" s="140">
        <v>0</v>
      </c>
      <c r="BS327" s="140">
        <v>1.2705793887348042</v>
      </c>
      <c r="BT327" s="140">
        <v>4.6048245159954444</v>
      </c>
      <c r="BU327" s="140">
        <v>3.9791086578647675E-2</v>
      </c>
      <c r="BV327" s="140">
        <v>3.9791086578647675E-2</v>
      </c>
      <c r="BW327" s="140">
        <v>0</v>
      </c>
      <c r="BX327" s="140">
        <v>0</v>
      </c>
      <c r="BY327" s="140">
        <v>0</v>
      </c>
      <c r="BZ327" s="140">
        <v>0</v>
      </c>
      <c r="CA327" s="140"/>
      <c r="CB327" s="140">
        <v>0</v>
      </c>
      <c r="CC327" s="140">
        <v>0</v>
      </c>
      <c r="CD327" s="140">
        <v>0</v>
      </c>
      <c r="CE327" s="140">
        <v>0</v>
      </c>
      <c r="CF327" s="140">
        <v>0</v>
      </c>
      <c r="CG327" s="140">
        <v>0</v>
      </c>
      <c r="CH327" s="140">
        <v>0</v>
      </c>
      <c r="CI327" s="140">
        <v>0</v>
      </c>
      <c r="CJ327" s="140">
        <v>0</v>
      </c>
      <c r="CK327" s="20"/>
      <c r="CL327" s="148">
        <v>84.786702000000005</v>
      </c>
      <c r="CM327" s="148">
        <v>4.6200000000000001E-4</v>
      </c>
      <c r="CN327" s="20">
        <v>25692.940000000002</v>
      </c>
      <c r="CO327" s="148">
        <v>0.14000000000000001</v>
      </c>
      <c r="CP327" s="148">
        <v>6.3901813987026365E-2</v>
      </c>
      <c r="CQ327" s="20">
        <v>138.31561469053327</v>
      </c>
      <c r="CS327" s="138">
        <v>0</v>
      </c>
    </row>
    <row r="328" spans="1:97" ht="21" customHeight="1">
      <c r="A328" s="20" t="s">
        <v>102</v>
      </c>
      <c r="B328" s="20" t="s">
        <v>102</v>
      </c>
      <c r="C328" s="20" t="s">
        <v>102</v>
      </c>
      <c r="D328" s="20">
        <v>0</v>
      </c>
      <c r="E328" s="21" t="s">
        <v>763</v>
      </c>
      <c r="F328" s="143" t="s">
        <v>1649</v>
      </c>
      <c r="G328" s="20" t="s">
        <v>1651</v>
      </c>
      <c r="H328" s="137" t="s">
        <v>164</v>
      </c>
      <c r="I328" s="137" t="s">
        <v>342</v>
      </c>
      <c r="J328" s="137" t="s">
        <v>155</v>
      </c>
      <c r="K328" s="137" t="s">
        <v>337</v>
      </c>
      <c r="L328" s="24" t="s">
        <v>1647</v>
      </c>
      <c r="M328" s="137" t="s">
        <v>111</v>
      </c>
      <c r="N328" s="137">
        <v>829</v>
      </c>
      <c r="O328" s="137">
        <v>8.2899999999999998E-4</v>
      </c>
      <c r="P328" s="137" t="s">
        <v>138</v>
      </c>
      <c r="Q328" s="137">
        <v>410000</v>
      </c>
      <c r="R328" s="137">
        <v>0.41</v>
      </c>
      <c r="S328" s="138" t="e">
        <v>#N/A</v>
      </c>
      <c r="T328" s="138" t="e">
        <v>#N/A</v>
      </c>
      <c r="U328" s="138" t="e">
        <v>#N/A</v>
      </c>
      <c r="V328" s="138" t="e">
        <v>#N/A</v>
      </c>
      <c r="W328" s="138"/>
      <c r="X328" s="137"/>
      <c r="Y328" s="137" t="s">
        <v>168</v>
      </c>
      <c r="Z328" s="137" t="s">
        <v>329</v>
      </c>
      <c r="AA328" s="137" t="s">
        <v>148</v>
      </c>
      <c r="AB328" s="137">
        <v>494.57177322074784</v>
      </c>
      <c r="AC328" s="137">
        <v>0</v>
      </c>
      <c r="AD328" s="137" t="e">
        <v>#N/A</v>
      </c>
      <c r="AE328" s="20" t="e">
        <v>#N/A</v>
      </c>
      <c r="AF328" s="20" t="s">
        <v>276</v>
      </c>
      <c r="AG328" s="20" t="s">
        <v>1644</v>
      </c>
      <c r="AH328" s="25">
        <v>833428.5</v>
      </c>
      <c r="AI328" s="25">
        <v>861264.56750588247</v>
      </c>
      <c r="AJ328" s="25">
        <v>888990.88890000002</v>
      </c>
      <c r="AK328" s="25">
        <v>918495.23056700011</v>
      </c>
      <c r="AL328" s="25">
        <v>948029.61123400996</v>
      </c>
      <c r="AM328" s="25">
        <v>100</v>
      </c>
      <c r="AN328" s="25">
        <v>100</v>
      </c>
      <c r="AO328" s="25">
        <v>100</v>
      </c>
      <c r="AP328" s="25">
        <v>100</v>
      </c>
      <c r="AQ328" s="25">
        <v>100</v>
      </c>
      <c r="AR328" s="139">
        <v>77.727903473423339</v>
      </c>
      <c r="AS328" s="139">
        <v>82.673999226740122</v>
      </c>
      <c r="AT328" s="139">
        <v>87.619823124826183</v>
      </c>
      <c r="AU328" s="139">
        <v>92.571426147593598</v>
      </c>
      <c r="AV328" s="139">
        <v>97.521827869234585</v>
      </c>
      <c r="AW328" s="25">
        <v>647806.50000000012</v>
      </c>
      <c r="AX328" s="25">
        <v>712041.86187999998</v>
      </c>
      <c r="AY328" s="25">
        <v>778932.24445</v>
      </c>
      <c r="AZ328" s="25">
        <v>850264.13403349998</v>
      </c>
      <c r="BA328" s="25">
        <v>924535.8056170051</v>
      </c>
      <c r="BB328" s="25">
        <v>833428.5</v>
      </c>
      <c r="BC328" s="25">
        <v>861264.56750588247</v>
      </c>
      <c r="BD328" s="25">
        <v>888990.88890000002</v>
      </c>
      <c r="BE328" s="25">
        <v>918495.23056700011</v>
      </c>
      <c r="BF328" s="25">
        <v>948029.61123400996</v>
      </c>
      <c r="BG328" s="20"/>
      <c r="BH328" s="26">
        <v>0</v>
      </c>
      <c r="BI328" s="26">
        <v>0</v>
      </c>
      <c r="BJ328" s="26">
        <v>0</v>
      </c>
      <c r="BK328" s="26">
        <v>0</v>
      </c>
      <c r="BL328" s="26">
        <v>11.211009790385125</v>
      </c>
      <c r="BM328" s="20" t="s">
        <v>1645</v>
      </c>
      <c r="BN328" s="60">
        <v>11.211009790385125</v>
      </c>
      <c r="BO328" s="20"/>
      <c r="BP328" s="140">
        <v>0.96872137201931541</v>
      </c>
      <c r="BQ328" s="140">
        <v>1.5805555005618359</v>
      </c>
      <c r="BR328" s="140">
        <v>0</v>
      </c>
      <c r="BS328" s="140">
        <v>0.27978164893569152</v>
      </c>
      <c r="BT328" s="140">
        <v>1.7937825500327862</v>
      </c>
      <c r="BU328" s="140">
        <v>8.7619993796708411E-3</v>
      </c>
      <c r="BV328" s="140">
        <v>8.7619993796708411E-3</v>
      </c>
      <c r="BW328" s="140">
        <v>0.77979994684607012</v>
      </c>
      <c r="BX328" s="140">
        <v>0</v>
      </c>
      <c r="BY328" s="140">
        <v>0</v>
      </c>
      <c r="BZ328" s="140">
        <v>0</v>
      </c>
      <c r="CA328" s="140"/>
      <c r="CB328" s="140">
        <v>0</v>
      </c>
      <c r="CC328" s="140">
        <v>0</v>
      </c>
      <c r="CD328" s="140">
        <v>0</v>
      </c>
      <c r="CE328" s="140">
        <v>0</v>
      </c>
      <c r="CF328" s="140">
        <v>0</v>
      </c>
      <c r="CG328" s="140">
        <v>0</v>
      </c>
      <c r="CH328" s="140">
        <v>0</v>
      </c>
      <c r="CI328" s="140">
        <v>0</v>
      </c>
      <c r="CJ328" s="140">
        <v>0</v>
      </c>
      <c r="CK328" s="20"/>
      <c r="CL328" s="148">
        <v>36699.490109999999</v>
      </c>
      <c r="CM328" s="148">
        <v>4.4034359408155588E-2</v>
      </c>
      <c r="CN328" s="20">
        <v>18150531.899999999</v>
      </c>
      <c r="CO328" s="148">
        <v>21.778151215131231</v>
      </c>
      <c r="CP328" s="148">
        <v>28.507599940606781</v>
      </c>
      <c r="CQ328" s="20">
        <v>647.39445114595901</v>
      </c>
      <c r="CS328" s="138" t="s">
        <v>1512</v>
      </c>
    </row>
    <row r="329" spans="1:97">
      <c r="A329" s="141"/>
      <c r="B329" s="141"/>
      <c r="C329" s="141"/>
      <c r="E329" s="79"/>
      <c r="F329" s="80"/>
      <c r="G329" s="81"/>
      <c r="O329" s="82"/>
      <c r="R329" s="82"/>
      <c r="S329" s="82"/>
      <c r="T329" s="82"/>
      <c r="U329" s="82"/>
      <c r="V329" s="82"/>
      <c r="W329" s="82"/>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H329" s="84"/>
      <c r="BI329" s="84"/>
      <c r="BJ329" s="84"/>
      <c r="BK329" s="84"/>
      <c r="BL329" s="84"/>
      <c r="BN329" s="65"/>
      <c r="CL329" s="1"/>
      <c r="CO329" s="1"/>
      <c r="CP329" s="1"/>
      <c r="CS329" s="82"/>
    </row>
    <row r="330" spans="1:97">
      <c r="A330" s="20" t="s">
        <v>1591</v>
      </c>
      <c r="B330" s="20"/>
      <c r="C330" s="20"/>
      <c r="E330" s="79"/>
      <c r="F330" s="80"/>
      <c r="G330" s="81"/>
      <c r="O330" s="82"/>
      <c r="R330" s="82"/>
      <c r="S330" s="82"/>
      <c r="T330" s="82"/>
      <c r="U330" s="82"/>
      <c r="V330" s="82"/>
      <c r="W330" s="82"/>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H330" s="84"/>
      <c r="BI330" s="84"/>
      <c r="BJ330" s="84"/>
      <c r="BK330" s="84"/>
      <c r="BL330" s="84"/>
      <c r="BN330" s="65"/>
      <c r="CL330" s="1"/>
      <c r="CM330" s="1"/>
      <c r="CO330" s="1"/>
      <c r="CP330" s="1"/>
      <c r="CS330" s="82"/>
    </row>
    <row r="331" spans="1:97" ht="63">
      <c r="A331" s="5" t="s">
        <v>13</v>
      </c>
      <c r="B331" s="5" t="s">
        <v>14</v>
      </c>
      <c r="C331" s="5" t="s">
        <v>15</v>
      </c>
      <c r="AH331" s="68"/>
    </row>
    <row r="332" spans="1:97">
      <c r="A332" s="20">
        <v>188</v>
      </c>
      <c r="B332" s="20">
        <v>143</v>
      </c>
      <c r="C332" s="20">
        <v>232</v>
      </c>
      <c r="D332" t="s">
        <v>1355</v>
      </c>
      <c r="E332">
        <v>278</v>
      </c>
      <c r="CL332" s="1"/>
      <c r="CM332" s="49"/>
      <c r="CN332" s="2"/>
      <c r="CO332" s="1"/>
    </row>
    <row r="333" spans="1:97">
      <c r="A333" s="50">
        <v>0.67625899280575541</v>
      </c>
      <c r="B333" s="50">
        <v>0.51438848920863312</v>
      </c>
      <c r="C333" s="50">
        <v>0.83453237410071945</v>
      </c>
      <c r="CL333" s="1"/>
      <c r="CM333" s="49"/>
      <c r="CN333" s="2"/>
      <c r="CO333" s="1"/>
    </row>
    <row r="334" spans="1:97">
      <c r="I334" s="55"/>
      <c r="L334" t="s">
        <v>16</v>
      </c>
      <c r="M334">
        <v>0</v>
      </c>
    </row>
    <row r="335" spans="1:97" ht="110.25">
      <c r="B335" s="51" t="s">
        <v>1356</v>
      </c>
      <c r="C335" s="51" t="s">
        <v>1357</v>
      </c>
      <c r="D335" s="51" t="s">
        <v>1358</v>
      </c>
      <c r="E335" s="51" t="s">
        <v>1359</v>
      </c>
      <c r="F335" s="51" t="s">
        <v>1360</v>
      </c>
      <c r="G335" s="51" t="s">
        <v>1361</v>
      </c>
      <c r="H335" t="s">
        <v>1592</v>
      </c>
      <c r="L335" t="s">
        <v>13</v>
      </c>
      <c r="M335" t="s">
        <v>102</v>
      </c>
      <c r="CO335" t="s">
        <v>1362</v>
      </c>
      <c r="CP335" t="s">
        <v>139</v>
      </c>
      <c r="CQ335">
        <v>0.55091649562481881</v>
      </c>
    </row>
    <row r="336" spans="1:97">
      <c r="A336" s="52" t="s">
        <v>1076</v>
      </c>
      <c r="B336" s="53">
        <v>0</v>
      </c>
      <c r="C336" s="53">
        <v>1</v>
      </c>
      <c r="D336" s="53">
        <v>0</v>
      </c>
      <c r="E336" s="53">
        <v>2</v>
      </c>
      <c r="F336" s="53">
        <v>0</v>
      </c>
      <c r="G336" s="54">
        <v>0</v>
      </c>
      <c r="H336">
        <v>8</v>
      </c>
      <c r="L336" t="s">
        <v>14</v>
      </c>
      <c r="M336" t="s">
        <v>102</v>
      </c>
      <c r="CP336" t="s">
        <v>339</v>
      </c>
      <c r="CQ336">
        <v>0.45644152847875974</v>
      </c>
    </row>
    <row r="337" spans="1:95">
      <c r="A337" s="52" t="s">
        <v>256</v>
      </c>
      <c r="B337" s="53">
        <v>21</v>
      </c>
      <c r="C337" s="53">
        <v>9</v>
      </c>
      <c r="D337" s="53">
        <v>0</v>
      </c>
      <c r="E337" s="53">
        <v>0</v>
      </c>
      <c r="F337" s="53">
        <v>3</v>
      </c>
      <c r="G337" s="54">
        <v>0.51219512195121952</v>
      </c>
      <c r="H337">
        <v>41</v>
      </c>
      <c r="L337" t="s">
        <v>15</v>
      </c>
      <c r="M337" t="s">
        <v>102</v>
      </c>
      <c r="CP337" t="s">
        <v>1428</v>
      </c>
      <c r="CQ337">
        <v>0.46155601771321325</v>
      </c>
    </row>
    <row r="338" spans="1:95">
      <c r="A338" s="52" t="s">
        <v>1050</v>
      </c>
      <c r="B338" s="53">
        <v>4</v>
      </c>
      <c r="C338" s="53">
        <v>1</v>
      </c>
      <c r="D338" s="53">
        <v>0</v>
      </c>
      <c r="E338" s="53">
        <v>0</v>
      </c>
      <c r="F338" s="53">
        <v>0</v>
      </c>
      <c r="G338" s="54">
        <v>0.8</v>
      </c>
      <c r="H338">
        <v>5</v>
      </c>
      <c r="L338" t="s">
        <v>30</v>
      </c>
      <c r="CP338" t="s">
        <v>1364</v>
      </c>
      <c r="CQ338">
        <v>1.4849999999999999</v>
      </c>
    </row>
    <row r="339" spans="1:95">
      <c r="A339" s="52" t="s">
        <v>354</v>
      </c>
      <c r="B339" s="53">
        <v>7</v>
      </c>
      <c r="C339" s="53">
        <v>2</v>
      </c>
      <c r="D339" s="53">
        <v>0</v>
      </c>
      <c r="E339" s="53">
        <v>0</v>
      </c>
      <c r="F339" s="53">
        <v>0</v>
      </c>
      <c r="G339" s="54">
        <v>0.7</v>
      </c>
      <c r="H339">
        <v>10</v>
      </c>
      <c r="CP339" t="s">
        <v>1365</v>
      </c>
      <c r="CQ339">
        <v>1.444</v>
      </c>
    </row>
    <row r="340" spans="1:95">
      <c r="A340" s="52" t="s">
        <v>973</v>
      </c>
      <c r="B340" s="53">
        <v>6</v>
      </c>
      <c r="C340" s="53">
        <v>0</v>
      </c>
      <c r="D340" s="53">
        <v>0</v>
      </c>
      <c r="E340" s="53">
        <v>0</v>
      </c>
      <c r="F340" s="53">
        <v>0</v>
      </c>
      <c r="G340" s="54">
        <v>1</v>
      </c>
      <c r="H340">
        <v>6</v>
      </c>
      <c r="L340" t="s">
        <v>1367</v>
      </c>
      <c r="M340" t="s">
        <v>1368</v>
      </c>
      <c r="CP340" t="s">
        <v>1366</v>
      </c>
      <c r="CQ340">
        <v>1.421</v>
      </c>
    </row>
    <row r="341" spans="1:95">
      <c r="A341" s="52" t="s">
        <v>763</v>
      </c>
      <c r="B341" s="53">
        <v>23</v>
      </c>
      <c r="C341" s="53">
        <v>10</v>
      </c>
      <c r="D341" s="53">
        <v>0</v>
      </c>
      <c r="E341" s="53">
        <v>2</v>
      </c>
      <c r="F341" s="53">
        <v>0</v>
      </c>
      <c r="G341" s="54">
        <v>0.37704918032786883</v>
      </c>
      <c r="H341" s="55">
        <v>61</v>
      </c>
      <c r="L341" t="s">
        <v>1376</v>
      </c>
      <c r="CP341" t="s">
        <v>1369</v>
      </c>
      <c r="CQ341">
        <v>1.389</v>
      </c>
    </row>
    <row r="342" spans="1:95">
      <c r="A342" s="52" t="s">
        <v>1007</v>
      </c>
      <c r="B342" s="53">
        <v>3</v>
      </c>
      <c r="C342" s="53">
        <v>4</v>
      </c>
      <c r="D342" s="53">
        <v>0</v>
      </c>
      <c r="E342" s="53">
        <v>0</v>
      </c>
      <c r="F342" s="53">
        <v>1</v>
      </c>
      <c r="G342" s="54">
        <v>0.21428571428571427</v>
      </c>
      <c r="H342">
        <v>14</v>
      </c>
      <c r="CP342" t="s">
        <v>1370</v>
      </c>
      <c r="CQ342">
        <v>1.353</v>
      </c>
    </row>
    <row r="343" spans="1:95">
      <c r="A343" s="52" t="s">
        <v>685</v>
      </c>
      <c r="B343" s="53">
        <v>10</v>
      </c>
      <c r="C343" s="53">
        <v>3</v>
      </c>
      <c r="D343" s="53">
        <v>0</v>
      </c>
      <c r="E343" s="53">
        <v>0</v>
      </c>
      <c r="F343" s="53">
        <v>2</v>
      </c>
      <c r="G343" s="54">
        <v>0.45454545454545453</v>
      </c>
      <c r="H343">
        <v>22</v>
      </c>
      <c r="CP343" t="s">
        <v>1371</v>
      </c>
      <c r="CQ343">
        <v>1.3089999999999999</v>
      </c>
    </row>
    <row r="344" spans="1:95">
      <c r="A344" s="52" t="s">
        <v>1117</v>
      </c>
      <c r="B344" s="53">
        <v>0</v>
      </c>
      <c r="C344" s="53">
        <v>0</v>
      </c>
      <c r="D344" s="53">
        <v>0</v>
      </c>
      <c r="E344" s="53">
        <v>0</v>
      </c>
      <c r="F344" s="53">
        <v>0</v>
      </c>
      <c r="G344" s="54">
        <v>0</v>
      </c>
      <c r="H344">
        <v>17</v>
      </c>
      <c r="CP344" t="s">
        <v>1372</v>
      </c>
      <c r="CQ344">
        <v>1.268</v>
      </c>
    </row>
    <row r="345" spans="1:95">
      <c r="A345" s="52" t="s">
        <v>103</v>
      </c>
      <c r="B345" s="53">
        <v>37</v>
      </c>
      <c r="C345" s="53">
        <v>7</v>
      </c>
      <c r="D345" s="53">
        <v>0</v>
      </c>
      <c r="E345" s="53">
        <v>0</v>
      </c>
      <c r="F345" s="53">
        <v>0</v>
      </c>
      <c r="G345" s="54">
        <v>0.77083333333333337</v>
      </c>
      <c r="H345">
        <v>48</v>
      </c>
      <c r="CP345" t="s">
        <v>1373</v>
      </c>
      <c r="CQ345">
        <v>1.2330000000000001</v>
      </c>
    </row>
    <row r="346" spans="1:95">
      <c r="A346" s="52" t="s">
        <v>450</v>
      </c>
      <c r="B346" s="53">
        <v>9</v>
      </c>
      <c r="C346" s="53">
        <v>4</v>
      </c>
      <c r="D346" s="53">
        <v>0</v>
      </c>
      <c r="E346" s="53">
        <v>1</v>
      </c>
      <c r="F346" s="53">
        <v>0</v>
      </c>
      <c r="G346" s="54">
        <v>0.5</v>
      </c>
      <c r="H346">
        <v>18</v>
      </c>
      <c r="CP346" t="s">
        <v>1374</v>
      </c>
      <c r="CQ346">
        <v>1.1870000000000001</v>
      </c>
    </row>
    <row r="347" spans="1:95">
      <c r="A347" s="52" t="s">
        <v>291</v>
      </c>
      <c r="B347" s="53">
        <v>8</v>
      </c>
      <c r="C347" s="53">
        <v>2</v>
      </c>
      <c r="D347" s="53">
        <v>0</v>
      </c>
      <c r="E347" s="53">
        <v>0</v>
      </c>
      <c r="F347" s="53">
        <v>0</v>
      </c>
      <c r="G347" s="54">
        <v>0.66666666666666663</v>
      </c>
      <c r="H347">
        <v>12</v>
      </c>
      <c r="CP347" t="s">
        <v>1363</v>
      </c>
      <c r="CQ347">
        <v>1.1919999999999999</v>
      </c>
    </row>
    <row r="348" spans="1:95">
      <c r="A348" s="52" t="s">
        <v>1067</v>
      </c>
      <c r="B348" s="53">
        <v>0</v>
      </c>
      <c r="C348" s="53">
        <v>0</v>
      </c>
      <c r="D348" s="53">
        <v>0</v>
      </c>
      <c r="E348" s="53">
        <v>0</v>
      </c>
      <c r="F348" s="53">
        <v>0</v>
      </c>
      <c r="G348" s="54">
        <v>0</v>
      </c>
      <c r="H348">
        <v>16</v>
      </c>
      <c r="CP348" t="s">
        <v>1375</v>
      </c>
      <c r="CQ348">
        <v>1.1719999999999999</v>
      </c>
    </row>
    <row r="349" spans="1:95">
      <c r="B349" s="56">
        <v>128</v>
      </c>
      <c r="C349" s="56">
        <v>43</v>
      </c>
      <c r="D349" s="56">
        <v>0</v>
      </c>
      <c r="E349" s="56">
        <v>5</v>
      </c>
      <c r="F349" s="56">
        <v>6</v>
      </c>
      <c r="G349" s="57">
        <v>0.46376811594202899</v>
      </c>
      <c r="H349">
        <v>278</v>
      </c>
      <c r="CP349" t="s">
        <v>1377</v>
      </c>
      <c r="CQ349">
        <v>1.137</v>
      </c>
    </row>
    <row r="350" spans="1:95">
      <c r="B350" s="19"/>
      <c r="G350" s="58"/>
      <c r="CP350" t="s">
        <v>1378</v>
      </c>
      <c r="CQ350">
        <v>1.1140000000000001</v>
      </c>
    </row>
    <row r="351" spans="1:95" ht="126">
      <c r="B351" s="51" t="s">
        <v>1380</v>
      </c>
      <c r="C351" s="51" t="s">
        <v>1381</v>
      </c>
      <c r="D351" s="51" t="s">
        <v>1382</v>
      </c>
      <c r="E351" s="51" t="s">
        <v>1383</v>
      </c>
      <c r="L351" s="19"/>
      <c r="M351" s="19"/>
      <c r="N351" s="19"/>
      <c r="O351" s="19"/>
      <c r="P351" s="19"/>
      <c r="Q351" s="19"/>
      <c r="CP351" t="s">
        <v>1379</v>
      </c>
      <c r="CQ351">
        <v>1.097</v>
      </c>
    </row>
    <row r="352" spans="1:95">
      <c r="B352" s="59">
        <v>0.46043165467625902</v>
      </c>
      <c r="C352" s="59">
        <v>0.15467625899280577</v>
      </c>
      <c r="D352" s="59">
        <v>1.7985611510791366E-2</v>
      </c>
      <c r="E352" s="59">
        <v>2.1582733812949641E-2</v>
      </c>
      <c r="CP352" t="s">
        <v>1384</v>
      </c>
      <c r="CQ352">
        <v>1.08</v>
      </c>
    </row>
    <row r="353" spans="1:95">
      <c r="L353" s="19"/>
      <c r="M353" s="19"/>
      <c r="N353" s="19"/>
      <c r="O353" s="19"/>
      <c r="P353" s="19"/>
      <c r="Q353" s="19"/>
      <c r="CP353" t="s">
        <v>1385</v>
      </c>
      <c r="CQ353">
        <v>1.079</v>
      </c>
    </row>
    <row r="354" spans="1:95">
      <c r="CP354" t="s">
        <v>1386</v>
      </c>
      <c r="CQ354" s="85">
        <v>1.0649999999999999</v>
      </c>
    </row>
    <row r="355" spans="1:95">
      <c r="CP355" t="s">
        <v>1387</v>
      </c>
      <c r="CQ355">
        <v>1.0429999999999999</v>
      </c>
    </row>
    <row r="356" spans="1:95">
      <c r="A356" t="s">
        <v>1574</v>
      </c>
      <c r="B356" t="s">
        <v>1575</v>
      </c>
      <c r="C356">
        <v>4</v>
      </c>
      <c r="G356">
        <v>96</v>
      </c>
      <c r="CP356" t="s">
        <v>1388</v>
      </c>
      <c r="CQ356">
        <v>1.018</v>
      </c>
    </row>
    <row r="357" spans="1:95">
      <c r="B357" t="s">
        <v>1576</v>
      </c>
      <c r="C357">
        <v>11</v>
      </c>
      <c r="G357">
        <v>129</v>
      </c>
    </row>
    <row r="358" spans="1:95">
      <c r="B358" t="s">
        <v>1577</v>
      </c>
      <c r="C358">
        <v>56</v>
      </c>
      <c r="G358">
        <v>55</v>
      </c>
      <c r="Z358" t="s">
        <v>1471</v>
      </c>
    </row>
    <row r="359" spans="1:95">
      <c r="B359" t="s">
        <v>1593</v>
      </c>
      <c r="C359">
        <v>25</v>
      </c>
    </row>
    <row r="360" spans="1:95">
      <c r="C360">
        <v>278</v>
      </c>
    </row>
  </sheetData>
  <autoFilter ref="A3:CS328"/>
  <mergeCells count="9">
    <mergeCell ref="BB2:BG2"/>
    <mergeCell ref="BH2:BO2"/>
    <mergeCell ref="BP2:CJ2"/>
    <mergeCell ref="H2:AC2"/>
    <mergeCell ref="AD2:AF2"/>
    <mergeCell ref="AH2:AL2"/>
    <mergeCell ref="AM2:AQ2"/>
    <mergeCell ref="AR2:AV2"/>
    <mergeCell ref="AW2:BA2"/>
  </mergeCells>
  <conditionalFormatting sqref="B4:C326 A323:A326 A329:C330">
    <cfRule type="beginsWith" dxfId="22" priority="32" operator="beginsWith" text="com">
      <formula>LEFT(A4,LEN("com"))="com"</formula>
    </cfRule>
    <cfRule type="containsText" dxfId="21" priority="33" operator="containsText" text="Incomplete">
      <formula>NOT(ISERROR(SEARCH("Incomplete",A4)))</formula>
    </cfRule>
  </conditionalFormatting>
  <conditionalFormatting sqref="A4:C326 A329:C330">
    <cfRule type="expression" dxfId="20" priority="29">
      <formula>ISERROR(A4)</formula>
    </cfRule>
  </conditionalFormatting>
  <conditionalFormatting sqref="A4:A322">
    <cfRule type="beginsWith" dxfId="19" priority="27" operator="beginsWith" text="com">
      <formula>LEFT(A4,LEN("com"))="com"</formula>
    </cfRule>
    <cfRule type="containsText" dxfId="18" priority="28" operator="containsText" text="Incomplete">
      <formula>NOT(ISERROR(SEARCH("Incomplete",A4)))</formula>
    </cfRule>
  </conditionalFormatting>
  <conditionalFormatting sqref="C327">
    <cfRule type="beginsWith" dxfId="17" priority="17" operator="beginsWith" text="com">
      <formula>LEFT(C327,LEN("com"))="com"</formula>
    </cfRule>
    <cfRule type="containsText" dxfId="16" priority="18" operator="containsText" text="Incomplete">
      <formula>NOT(ISERROR(SEARCH("Incomplete",C327)))</formula>
    </cfRule>
  </conditionalFormatting>
  <conditionalFormatting sqref="C327">
    <cfRule type="expression" dxfId="15" priority="16">
      <formula>ISERROR(C327)</formula>
    </cfRule>
  </conditionalFormatting>
  <conditionalFormatting sqref="A327">
    <cfRule type="beginsWith" dxfId="14" priority="14" operator="beginsWith" text="com">
      <formula>LEFT(A327,LEN("com"))="com"</formula>
    </cfRule>
    <cfRule type="containsText" dxfId="13" priority="15" operator="containsText" text="Incomplete">
      <formula>NOT(ISERROR(SEARCH("Incomplete",A327)))</formula>
    </cfRule>
  </conditionalFormatting>
  <conditionalFormatting sqref="A327">
    <cfRule type="expression" dxfId="12" priority="13">
      <formula>ISERROR(A327)</formula>
    </cfRule>
  </conditionalFormatting>
  <conditionalFormatting sqref="B327">
    <cfRule type="beginsWith" dxfId="11" priority="11" operator="beginsWith" text="com">
      <formula>LEFT(B327,LEN("com"))="com"</formula>
    </cfRule>
    <cfRule type="containsText" dxfId="10" priority="12" operator="containsText" text="Incomplete">
      <formula>NOT(ISERROR(SEARCH("Incomplete",B327)))</formula>
    </cfRule>
  </conditionalFormatting>
  <conditionalFormatting sqref="B327">
    <cfRule type="expression" dxfId="9" priority="10">
      <formula>ISERROR(B327)</formula>
    </cfRule>
  </conditionalFormatting>
  <conditionalFormatting sqref="C328">
    <cfRule type="beginsWith" dxfId="8" priority="8" operator="beginsWith" text="com">
      <formula>LEFT(C328,LEN("com"))="com"</formula>
    </cfRule>
    <cfRule type="containsText" dxfId="7" priority="9" operator="containsText" text="Incomplete">
      <formula>NOT(ISERROR(SEARCH("Incomplete",C328)))</formula>
    </cfRule>
  </conditionalFormatting>
  <conditionalFormatting sqref="C328">
    <cfRule type="expression" dxfId="6" priority="7">
      <formula>ISERROR(C328)</formula>
    </cfRule>
  </conditionalFormatting>
  <conditionalFormatting sqref="A328">
    <cfRule type="beginsWith" dxfId="5" priority="5" operator="beginsWith" text="com">
      <formula>LEFT(A328,LEN("com"))="com"</formula>
    </cfRule>
    <cfRule type="containsText" dxfId="4" priority="6" operator="containsText" text="Incomplete">
      <formula>NOT(ISERROR(SEARCH("Incomplete",A328)))</formula>
    </cfRule>
  </conditionalFormatting>
  <conditionalFormatting sqref="A328">
    <cfRule type="expression" dxfId="3" priority="4">
      <formula>ISERROR(A328)</formula>
    </cfRule>
  </conditionalFormatting>
  <conditionalFormatting sqref="B328">
    <cfRule type="beginsWith" dxfId="2" priority="2" operator="beginsWith" text="com">
      <formula>LEFT(B328,LEN("com"))="com"</formula>
    </cfRule>
    <cfRule type="containsText" dxfId="1" priority="3" operator="containsText" text="Incomplete">
      <formula>NOT(ISERROR(SEARCH("Incomplete",B328)))</formula>
    </cfRule>
  </conditionalFormatting>
  <conditionalFormatting sqref="B328">
    <cfRule type="expression" dxfId="0" priority="1">
      <formula>ISERROR(B328)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1498</v>
      </c>
      <c r="C1" s="20" t="s">
        <v>1499</v>
      </c>
    </row>
    <row r="2" spans="1:5">
      <c r="A2" s="20" t="s">
        <v>1486</v>
      </c>
      <c r="B2" s="26">
        <v>821.32</v>
      </c>
      <c r="C2" s="26">
        <f>B2/$C$15*1000000000</f>
        <v>221708517.16813016</v>
      </c>
      <c r="D2" s="66">
        <f>C2/$C$13</f>
        <v>0.36047945716530388</v>
      </c>
    </row>
    <row r="3" spans="1:5">
      <c r="A3" s="20" t="s">
        <v>1487</v>
      </c>
      <c r="B3" s="26">
        <v>517.54999999999995</v>
      </c>
      <c r="C3" s="26">
        <f t="shared" ref="C3:C11" si="0">B3/$C$15*1000000000</f>
        <v>139708326.91321987</v>
      </c>
      <c r="D3" s="66">
        <f t="shared" ref="D3:D11" si="1">C3/$C$13</f>
        <v>0.22715402407819485</v>
      </c>
    </row>
    <row r="4" spans="1:5">
      <c r="A4" s="20" t="s">
        <v>1488</v>
      </c>
      <c r="B4" s="26">
        <v>244.77</v>
      </c>
      <c r="C4" s="26">
        <f t="shared" si="0"/>
        <v>66073629.945993304</v>
      </c>
      <c r="D4" s="66">
        <f t="shared" si="1"/>
        <v>0.10743018157399239</v>
      </c>
    </row>
    <row r="5" spans="1:5">
      <c r="A5" s="20" t="s">
        <v>1489</v>
      </c>
      <c r="B5" s="26">
        <v>276.95999999999998</v>
      </c>
      <c r="C5" s="26">
        <f t="shared" si="0"/>
        <v>74763053.273858339</v>
      </c>
      <c r="D5" s="66">
        <f t="shared" si="1"/>
        <v>0.1215584552385216</v>
      </c>
      <c r="E5" s="65">
        <f>C2+C5</f>
        <v>296471570.44198847</v>
      </c>
    </row>
    <row r="6" spans="1:5">
      <c r="A6" s="20" t="s">
        <v>1490</v>
      </c>
      <c r="B6" s="26">
        <v>115.75</v>
      </c>
      <c r="C6" s="26">
        <f t="shared" si="0"/>
        <v>31245751.792493872</v>
      </c>
      <c r="D6" s="66">
        <f t="shared" si="1"/>
        <v>5.080297224819063E-2</v>
      </c>
    </row>
    <row r="7" spans="1:5">
      <c r="A7" s="20" t="s">
        <v>1491</v>
      </c>
      <c r="B7" s="26">
        <v>84.77</v>
      </c>
      <c r="C7" s="26">
        <f t="shared" si="0"/>
        <v>22882957.921811711</v>
      </c>
      <c r="D7" s="66">
        <f t="shared" si="1"/>
        <v>3.7205770690964313E-2</v>
      </c>
    </row>
    <row r="8" spans="1:5">
      <c r="A8" s="20" t="s">
        <v>1492</v>
      </c>
      <c r="B8" s="26">
        <v>79.31</v>
      </c>
      <c r="C8" s="26">
        <f t="shared" si="0"/>
        <v>21409076.238986515</v>
      </c>
      <c r="D8" s="66">
        <f t="shared" si="1"/>
        <v>3.4809362669580984E-2</v>
      </c>
    </row>
    <row r="9" spans="1:5">
      <c r="A9" s="20" t="s">
        <v>1493</v>
      </c>
      <c r="B9" s="26">
        <v>61.38</v>
      </c>
      <c r="C9" s="26">
        <f t="shared" si="0"/>
        <v>16569021.555276664</v>
      </c>
      <c r="D9" s="66">
        <f t="shared" si="1"/>
        <v>2.6939839625001648E-2</v>
      </c>
    </row>
    <row r="10" spans="1:5">
      <c r="A10" s="20" t="s">
        <v>1494</v>
      </c>
      <c r="B10" s="26">
        <v>60.63</v>
      </c>
      <c r="C10" s="26">
        <f t="shared" si="0"/>
        <v>16366565.280163312</v>
      </c>
      <c r="D10" s="66">
        <f t="shared" si="1"/>
        <v>2.6610662698987451E-2</v>
      </c>
    </row>
    <row r="11" spans="1:5">
      <c r="A11" s="20" t="s">
        <v>1495</v>
      </c>
      <c r="B11" s="26">
        <v>15.97</v>
      </c>
      <c r="C11" s="26">
        <f t="shared" si="0"/>
        <v>4310968.9514136249</v>
      </c>
      <c r="D11" s="66">
        <f t="shared" si="1"/>
        <v>7.0092740112622396E-3</v>
      </c>
    </row>
    <row r="13" spans="1:5">
      <c r="A13" t="s">
        <v>1396</v>
      </c>
      <c r="B13" s="26">
        <f>SUM(B2:B11)</f>
        <v>2278.41</v>
      </c>
      <c r="C13" s="26">
        <f>SUM(C2:C11)</f>
        <v>615037869.04134738</v>
      </c>
    </row>
    <row r="15" spans="1:5" ht="20.25">
      <c r="B15" t="s">
        <v>1496</v>
      </c>
      <c r="C15" s="64">
        <v>3704.5036</v>
      </c>
    </row>
    <row r="17" spans="1:1">
      <c r="A17" t="s">
        <v>1497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1612</v>
      </c>
      <c r="C1" s="136"/>
      <c r="D1" s="136"/>
      <c r="E1" s="136" t="s">
        <v>1613</v>
      </c>
      <c r="F1" s="136"/>
      <c r="G1" s="136"/>
      <c r="H1" s="93" t="s">
        <v>1614</v>
      </c>
    </row>
    <row r="2" spans="1:8" ht="75">
      <c r="A2" s="94"/>
      <c r="B2" s="93" t="s">
        <v>1615</v>
      </c>
      <c r="C2" s="93" t="s">
        <v>1616</v>
      </c>
      <c r="D2" s="93" t="s">
        <v>1617</v>
      </c>
      <c r="E2" s="95" t="s">
        <v>1618</v>
      </c>
      <c r="F2" s="95" t="s">
        <v>1619</v>
      </c>
      <c r="G2" s="95" t="s">
        <v>1620</v>
      </c>
      <c r="H2" s="95" t="s">
        <v>1621</v>
      </c>
    </row>
    <row r="3" spans="1:8">
      <c r="A3" s="96" t="s">
        <v>1622</v>
      </c>
      <c r="B3" s="96">
        <v>5831</v>
      </c>
      <c r="C3" s="97">
        <v>2250</v>
      </c>
      <c r="D3" s="98">
        <v>8081</v>
      </c>
      <c r="E3" s="99">
        <v>70560</v>
      </c>
      <c r="F3" s="99">
        <v>70560</v>
      </c>
      <c r="G3" s="99">
        <v>40560</v>
      </c>
      <c r="H3" s="100">
        <v>565065360</v>
      </c>
    </row>
    <row r="4" spans="1:8">
      <c r="A4" s="96" t="s">
        <v>1623</v>
      </c>
      <c r="B4" s="97">
        <v>7516</v>
      </c>
      <c r="C4" s="97">
        <v>19344</v>
      </c>
      <c r="D4" s="98">
        <v>26860</v>
      </c>
      <c r="E4" s="99">
        <v>53460</v>
      </c>
      <c r="F4" s="99">
        <v>53460</v>
      </c>
      <c r="G4" s="99">
        <v>30060</v>
      </c>
      <c r="H4" s="100">
        <v>1401534230.4000001</v>
      </c>
    </row>
    <row r="5" spans="1:8">
      <c r="A5" s="96" t="s">
        <v>1624</v>
      </c>
      <c r="B5" s="96">
        <v>348</v>
      </c>
      <c r="C5" s="97">
        <v>123</v>
      </c>
      <c r="D5" s="98">
        <v>471</v>
      </c>
      <c r="E5" s="99">
        <v>71940</v>
      </c>
      <c r="F5" s="99">
        <v>71940</v>
      </c>
      <c r="G5" s="99">
        <v>42240</v>
      </c>
      <c r="H5" s="100">
        <v>33606104.400000006</v>
      </c>
    </row>
    <row r="6" spans="1:8">
      <c r="A6" s="96" t="s">
        <v>1625</v>
      </c>
      <c r="B6" s="96">
        <v>3400</v>
      </c>
      <c r="C6" s="97">
        <v>1161</v>
      </c>
      <c r="D6" s="98">
        <v>4561</v>
      </c>
      <c r="E6" s="99">
        <v>75190</v>
      </c>
      <c r="F6" s="99">
        <v>75190</v>
      </c>
      <c r="G6" s="99">
        <v>44290</v>
      </c>
      <c r="H6" s="100">
        <v>340215097.59999996</v>
      </c>
    </row>
    <row r="7" spans="1:8">
      <c r="A7" s="96" t="s">
        <v>1626</v>
      </c>
      <c r="B7" s="98">
        <v>298</v>
      </c>
      <c r="C7" s="98">
        <v>117</v>
      </c>
      <c r="D7" s="98">
        <v>415</v>
      </c>
      <c r="E7" s="99">
        <v>75555</v>
      </c>
      <c r="F7" s="99">
        <v>75555</v>
      </c>
      <c r="G7" s="99">
        <v>44505</v>
      </c>
      <c r="H7" s="100">
        <v>31079228.400000002</v>
      </c>
    </row>
    <row r="8" spans="1:8">
      <c r="A8" s="96" t="s">
        <v>1627</v>
      </c>
      <c r="B8" s="98">
        <v>291</v>
      </c>
      <c r="C8" s="98">
        <v>156</v>
      </c>
      <c r="D8" s="98">
        <v>447</v>
      </c>
      <c r="E8" s="99">
        <v>75555</v>
      </c>
      <c r="F8" s="99">
        <v>75555</v>
      </c>
      <c r="G8" s="99">
        <v>44505</v>
      </c>
      <c r="H8" s="100">
        <v>33404956.200000003</v>
      </c>
    </row>
    <row r="9" spans="1:8">
      <c r="A9" s="96" t="s">
        <v>1628</v>
      </c>
      <c r="B9" s="98">
        <v>22</v>
      </c>
      <c r="C9" s="98">
        <v>24</v>
      </c>
      <c r="D9" s="98">
        <v>46</v>
      </c>
      <c r="E9" s="99">
        <v>75555</v>
      </c>
      <c r="F9" s="99">
        <v>75555</v>
      </c>
      <c r="G9" s="99">
        <v>44505</v>
      </c>
      <c r="H9" s="100">
        <v>3418894.8000000003</v>
      </c>
    </row>
    <row r="10" spans="1:8">
      <c r="A10" s="96" t="s">
        <v>1629</v>
      </c>
      <c r="B10" s="98">
        <v>171</v>
      </c>
      <c r="C10" s="98">
        <v>49</v>
      </c>
      <c r="D10" s="98">
        <v>220</v>
      </c>
      <c r="E10" s="99">
        <v>76380</v>
      </c>
      <c r="F10" s="99">
        <v>76380</v>
      </c>
      <c r="G10" s="99">
        <v>44880</v>
      </c>
      <c r="H10" s="100">
        <v>16686294</v>
      </c>
    </row>
    <row r="11" spans="1:8">
      <c r="A11" s="96" t="s">
        <v>1630</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1419</v>
      </c>
      <c r="B1" t="s">
        <v>1420</v>
      </c>
      <c r="C1" t="s">
        <v>1394</v>
      </c>
      <c r="D1" t="s">
        <v>1395</v>
      </c>
      <c r="E1" t="s">
        <v>1396</v>
      </c>
      <c r="F1" t="s">
        <v>1397</v>
      </c>
      <c r="G1" t="s">
        <v>1589</v>
      </c>
    </row>
    <row r="2" spans="1:11">
      <c r="A2" t="s">
        <v>1398</v>
      </c>
      <c r="B2" t="s">
        <v>73</v>
      </c>
      <c r="C2" s="67">
        <v>2795</v>
      </c>
      <c r="D2" s="67">
        <v>903</v>
      </c>
      <c r="E2" s="67">
        <v>3698</v>
      </c>
      <c r="F2" s="2">
        <v>116164396.80000001</v>
      </c>
      <c r="G2" s="2">
        <f>F2/E2</f>
        <v>31412.762790697678</v>
      </c>
    </row>
    <row r="3" spans="1:11">
      <c r="A3" t="s">
        <v>1399</v>
      </c>
      <c r="B3" t="s">
        <v>74</v>
      </c>
      <c r="C3" s="67">
        <v>686</v>
      </c>
      <c r="D3" s="67">
        <v>123</v>
      </c>
      <c r="E3" s="67">
        <v>809</v>
      </c>
      <c r="F3" s="2">
        <v>42124963.200000003</v>
      </c>
      <c r="G3" s="2">
        <f t="shared" ref="G3:G21" si="0">F3/E3</f>
        <v>52070.411866501861</v>
      </c>
    </row>
    <row r="4" spans="1:11">
      <c r="A4" t="s">
        <v>1400</v>
      </c>
      <c r="B4" t="s">
        <v>75</v>
      </c>
      <c r="C4" s="67">
        <v>1167</v>
      </c>
      <c r="D4" s="67">
        <v>768</v>
      </c>
      <c r="E4" s="67">
        <v>1935</v>
      </c>
      <c r="F4" s="2">
        <v>99049651.199999988</v>
      </c>
      <c r="G4" s="2">
        <f t="shared" si="0"/>
        <v>51188.450232558134</v>
      </c>
    </row>
    <row r="5" spans="1:11">
      <c r="A5" t="s">
        <v>1401</v>
      </c>
      <c r="B5" t="s">
        <v>76</v>
      </c>
      <c r="C5" s="67">
        <v>4086</v>
      </c>
      <c r="D5" s="67">
        <v>9262</v>
      </c>
      <c r="E5" s="67">
        <v>13348</v>
      </c>
      <c r="F5" s="2">
        <v>261959592</v>
      </c>
      <c r="G5" s="2">
        <f t="shared" si="0"/>
        <v>19625.38148037159</v>
      </c>
    </row>
    <row r="6" spans="1:11">
      <c r="A6" t="s">
        <v>1402</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1403</v>
      </c>
      <c r="B7" t="s">
        <v>78</v>
      </c>
      <c r="C7" s="67">
        <v>199</v>
      </c>
      <c r="D7" s="67">
        <v>66</v>
      </c>
      <c r="E7" s="67">
        <v>265</v>
      </c>
      <c r="F7" s="2">
        <v>18915124.800000001</v>
      </c>
      <c r="G7" s="2">
        <f t="shared" si="0"/>
        <v>71377.829433962266</v>
      </c>
    </row>
    <row r="8" spans="1:11">
      <c r="A8" t="s">
        <v>1404</v>
      </c>
      <c r="B8" t="s">
        <v>79</v>
      </c>
      <c r="C8" s="67">
        <v>2</v>
      </c>
      <c r="D8" s="67">
        <v>1</v>
      </c>
      <c r="E8" s="67">
        <v>3</v>
      </c>
      <c r="F8" s="2">
        <v>213562.8</v>
      </c>
      <c r="G8" s="2">
        <f t="shared" si="0"/>
        <v>71187.599999999991</v>
      </c>
    </row>
    <row r="9" spans="1:11">
      <c r="A9" t="s">
        <v>1405</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1406</v>
      </c>
      <c r="B10" t="s">
        <v>81</v>
      </c>
      <c r="C10" s="67">
        <v>6</v>
      </c>
      <c r="D10" s="67">
        <v>6</v>
      </c>
      <c r="E10" s="67">
        <v>12</v>
      </c>
      <c r="F10" s="2">
        <v>853696.8</v>
      </c>
      <c r="G10" s="2">
        <f t="shared" si="0"/>
        <v>71141.400000000009</v>
      </c>
    </row>
    <row r="11" spans="1:11">
      <c r="A11" t="s">
        <v>1407</v>
      </c>
      <c r="B11" t="s">
        <v>82</v>
      </c>
      <c r="C11" s="67">
        <v>1098</v>
      </c>
      <c r="D11" s="67">
        <v>261</v>
      </c>
      <c r="E11" s="67">
        <v>1359</v>
      </c>
      <c r="F11" s="2">
        <v>100584158.39999999</v>
      </c>
      <c r="G11" s="2">
        <f t="shared" si="0"/>
        <v>74013.361589403969</v>
      </c>
      <c r="K11" s="2">
        <f>SUM(K6:K9)</f>
        <v>36768455.231010608</v>
      </c>
    </row>
    <row r="12" spans="1:11">
      <c r="A12" t="s">
        <v>1408</v>
      </c>
      <c r="B12" t="s">
        <v>83</v>
      </c>
      <c r="C12" s="67">
        <v>1198</v>
      </c>
      <c r="D12" s="67">
        <v>519</v>
      </c>
      <c r="E12" s="67">
        <v>1717</v>
      </c>
      <c r="F12" s="2">
        <v>134090294.39999999</v>
      </c>
      <c r="G12" s="2">
        <f t="shared" si="0"/>
        <v>78095.686895748397</v>
      </c>
      <c r="K12" s="65">
        <f>K11+14823578</f>
        <v>51592033.231010608</v>
      </c>
    </row>
    <row r="13" spans="1:11">
      <c r="A13" t="s">
        <v>1409</v>
      </c>
      <c r="B13" t="s">
        <v>84</v>
      </c>
      <c r="C13" s="67">
        <v>6</v>
      </c>
      <c r="D13" s="67">
        <v>3</v>
      </c>
      <c r="E13" s="67">
        <v>9</v>
      </c>
      <c r="F13" s="2">
        <v>183905.64</v>
      </c>
      <c r="G13" s="2">
        <f t="shared" si="0"/>
        <v>20433.960000000003</v>
      </c>
    </row>
    <row r="14" spans="1:11">
      <c r="A14" t="s">
        <v>1410</v>
      </c>
      <c r="B14" t="s">
        <v>85</v>
      </c>
      <c r="C14" s="67">
        <v>242</v>
      </c>
      <c r="D14" s="67">
        <v>72</v>
      </c>
      <c r="E14" s="67">
        <v>314</v>
      </c>
      <c r="F14" s="2">
        <v>23554364.399999999</v>
      </c>
      <c r="G14" s="2">
        <f t="shared" si="0"/>
        <v>75013.899363057324</v>
      </c>
    </row>
    <row r="15" spans="1:11">
      <c r="A15" t="s">
        <v>1411</v>
      </c>
      <c r="B15" t="s">
        <v>86</v>
      </c>
      <c r="C15" s="67">
        <v>5</v>
      </c>
      <c r="D15" s="67">
        <v>0</v>
      </c>
      <c r="E15" s="67">
        <v>5</v>
      </c>
      <c r="F15" s="2">
        <v>377775</v>
      </c>
      <c r="G15" s="2">
        <f t="shared" si="0"/>
        <v>75555</v>
      </c>
    </row>
    <row r="16" spans="1:11">
      <c r="A16" t="s">
        <v>1412</v>
      </c>
      <c r="B16" t="s">
        <v>87</v>
      </c>
      <c r="C16" s="67">
        <v>51</v>
      </c>
      <c r="D16" s="67">
        <v>45</v>
      </c>
      <c r="E16" s="67">
        <v>96</v>
      </c>
      <c r="F16" s="2">
        <v>7147089</v>
      </c>
      <c r="G16" s="2">
        <f t="shared" si="0"/>
        <v>74448.84375</v>
      </c>
    </row>
    <row r="17" spans="1:7">
      <c r="A17" t="s">
        <v>1413</v>
      </c>
      <c r="B17" t="s">
        <v>88</v>
      </c>
      <c r="C17" s="67">
        <v>291</v>
      </c>
      <c r="D17" s="67">
        <v>156</v>
      </c>
      <c r="E17" s="67">
        <v>447</v>
      </c>
      <c r="F17" s="2">
        <v>33404956.200000003</v>
      </c>
      <c r="G17" s="2">
        <f t="shared" si="0"/>
        <v>74731.445637583893</v>
      </c>
    </row>
    <row r="18" spans="1:7">
      <c r="A18" t="s">
        <v>1414</v>
      </c>
      <c r="B18" t="s">
        <v>89</v>
      </c>
      <c r="C18" s="67">
        <v>22</v>
      </c>
      <c r="D18" s="67">
        <v>24</v>
      </c>
      <c r="E18" s="67">
        <v>46</v>
      </c>
      <c r="F18" s="2">
        <v>3418894.8000000003</v>
      </c>
      <c r="G18" s="2">
        <f t="shared" si="0"/>
        <v>74323.8</v>
      </c>
    </row>
    <row r="19" spans="1:7">
      <c r="A19" t="s">
        <v>1415</v>
      </c>
      <c r="B19" t="s">
        <v>90</v>
      </c>
      <c r="C19" s="67">
        <v>125</v>
      </c>
      <c r="D19" s="67">
        <v>21</v>
      </c>
      <c r="E19" s="67">
        <v>146</v>
      </c>
      <c r="F19" s="2">
        <v>11301249.6</v>
      </c>
      <c r="G19" s="2">
        <f t="shared" si="0"/>
        <v>77405.819178082194</v>
      </c>
    </row>
    <row r="20" spans="1:7">
      <c r="A20" t="s">
        <v>1416</v>
      </c>
      <c r="B20" t="s">
        <v>91</v>
      </c>
      <c r="C20" s="67">
        <v>43</v>
      </c>
      <c r="D20" s="67">
        <v>28</v>
      </c>
      <c r="E20" s="67">
        <v>71</v>
      </c>
      <c r="F20" s="2">
        <v>5221543.2</v>
      </c>
      <c r="G20" s="2">
        <f t="shared" si="0"/>
        <v>73542.861971830993</v>
      </c>
    </row>
    <row r="21" spans="1:7">
      <c r="A21" t="s">
        <v>1417</v>
      </c>
      <c r="B21" t="s">
        <v>92</v>
      </c>
      <c r="C21" s="67">
        <v>3</v>
      </c>
      <c r="D21" s="67">
        <v>0</v>
      </c>
      <c r="E21" s="67">
        <v>3</v>
      </c>
      <c r="F21" s="2">
        <v>236520</v>
      </c>
      <c r="G21" s="2">
        <f t="shared" si="0"/>
        <v>78840</v>
      </c>
    </row>
    <row r="22" spans="1:7">
      <c r="A22" t="s">
        <v>1418</v>
      </c>
      <c r="B22" t="s">
        <v>93</v>
      </c>
      <c r="C22" s="67">
        <v>0</v>
      </c>
      <c r="D22" s="67">
        <v>0</v>
      </c>
      <c r="E22" s="67">
        <v>0</v>
      </c>
      <c r="F22" s="2">
        <v>0</v>
      </c>
      <c r="G22" s="2">
        <v>0</v>
      </c>
    </row>
    <row r="23" spans="1:7">
      <c r="G23" s="86"/>
    </row>
    <row r="24" spans="1:7">
      <c r="G24" s="86"/>
    </row>
    <row r="26" spans="1:7">
      <c r="B26" t="s">
        <v>1584</v>
      </c>
      <c r="C26" s="68">
        <f>SUM(E2:E4)</f>
        <v>6442</v>
      </c>
    </row>
    <row r="27" spans="1:7">
      <c r="B27" t="s">
        <v>1585</v>
      </c>
      <c r="C27" s="68">
        <f>SUM(E5:E6)</f>
        <v>18186</v>
      </c>
    </row>
    <row r="28" spans="1:7">
      <c r="B28" t="s">
        <v>1586</v>
      </c>
      <c r="C28" s="68">
        <f>SUM(E7:E9)</f>
        <v>319</v>
      </c>
    </row>
    <row r="29" spans="1:7">
      <c r="B29" t="s">
        <v>1587</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2022-11-10T17:03:22Z</dcterms:modified>
</cp:coreProperties>
</file>