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data!$A$1:$AF$129</definedName>
    <definedName name="_xlnm._FilterDatabase" localSheetId="3" hidden="1">raw_data!$A$3:$CS$328</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<sst xmlns="http://schemas.openxmlformats.org/spreadsheetml/2006/main" count="12692" uniqueCount="1664">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</sst>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OHT Case data"/>
      <sheetName val="External Data"/>
      <sheetName val="2005 WHO-CHOICE conversion"/>
      <sheetName val="HRH Need estimation"/>
      <sheetName val="Epi Data"/>
      <sheetName val="OHT Cost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sheetData sheetId="6">
        <row r="23">
          <cell r="C23">
            <v>44269590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2"/>
  <sheetViews>
    <sheetView zoomScale="90" zoomScaleNormal="90" workbookViewId="0">
      <pane xSplit="3" ySplit="3" topLeftCell="D92" activePane="bottomRight" state="frozen"/>
      <selection pane="topRight" activeCell="D1" sqref="D1"/>
      <selection pane="bottomLeft" activeCell="A4" sqref="A4"/>
      <selection pane="bottomRight" activeCell="C125" sqref="C125"/>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30" t="s">
        <v>1391</v>
      </c>
      <c r="F2" s="130"/>
      <c r="G2" s="62"/>
      <c r="H2" s="63" t="s">
        <v>1389</v>
      </c>
      <c r="I2" s="63"/>
      <c r="J2" s="63"/>
      <c r="K2" t="s">
        <v>29</v>
      </c>
      <c r="L2" s="130" t="s">
        <v>1390</v>
      </c>
      <c r="M2" s="130"/>
      <c r="N2" s="130"/>
      <c r="O2" s="130"/>
      <c r="P2" s="130"/>
      <c r="Q2" s="130"/>
      <c r="R2" s="130"/>
      <c r="S2" s="130"/>
      <c r="T2" s="130"/>
      <c r="U2" s="130"/>
      <c r="V2" s="130"/>
      <c r="W2" s="130"/>
      <c r="X2" s="130"/>
      <c r="Y2" s="130"/>
      <c r="Z2" s="130"/>
      <c r="AA2" s="130"/>
      <c r="AB2" s="130"/>
      <c r="AC2" s="130"/>
      <c r="AD2" s="130"/>
      <c r="AE2" s="130"/>
      <c r="AF2" s="130"/>
    </row>
    <row r="3" spans="1:38"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8">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Minimal DOTS (smear positive cases)</v>
      </c>
      <c r="D49" s="20" t="str">
        <f>INDEX(raw_data!$A$3:$CR$332,MATCH(data!$B49,raw_data!$F$3:$F$332,0), MATCH(data!D$3,raw_data!$A$3:$CR$3,0))</f>
        <v>1 year</v>
      </c>
      <c r="E49" s="61">
        <f>INDEX(raw_data!$A$3:$CR$332,MATCH(data!$B49,raw_data!$F$3:$F$332,0), MATCH(data!E$3,raw_data!$A$3:$CR$3,0))</f>
        <v>13.753264037672082</v>
      </c>
      <c r="F49" s="61">
        <f>INDEX(raw_data!$A$3:$CR$332,MATCH(data!$B49,raw_data!$F$3:$F$332,0), MATCH(data!F$3,raw_data!$A$3:$CR$3,0))</f>
        <v>61.951305354993487</v>
      </c>
      <c r="G49" s="61">
        <f t="shared" si="1"/>
        <v>13.350982834068228</v>
      </c>
      <c r="H49" s="87">
        <f>INDEX(raw_data!$A$3:$CR$332,MATCH(data!$B49,raw_data!$F$3:$F$332,0), MATCH(data!H$3,raw_data!$A$3:$CR$3,0))</f>
        <v>85</v>
      </c>
      <c r="I49" s="87">
        <f>INDEX(raw_data!$A$3:$CR$332,MATCH(data!$B49,raw_data!$F$3:$F$332,0), MATCH(data!I$3,raw_data!$A$3:$CR$3,0))</f>
        <v>216920</v>
      </c>
      <c r="J49" s="87">
        <f>INDEX(raw_data!$A$3:$CR$332,MATCH(data!$B49,raw_data!$F$3:$F$332,0), MATCH(data!J$3,raw_data!$A$3:$CR$3,0))</f>
        <v>255200</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v>
      </c>
      <c r="AI49" s="61">
        <f t="shared" si="2"/>
        <v>4.5044801863252486</v>
      </c>
    </row>
    <row r="50" spans="1:35">
      <c r="A50" s="20" t="str">
        <f>INDEX(raw_data!$A$3:$CR$332,MATCH(data!$B50,raw_data!$F$3:$F$332,0), MATCH(data!A$3,raw_data!$A$3:$CR$3,0))</f>
        <v>TB</v>
      </c>
      <c r="B50" s="22" t="s">
        <v>483</v>
      </c>
      <c r="C50" s="20" t="str">
        <f>INDEX(raw_data!$A$3:$CR$332,MATCH(data!$B50,raw_data!$F$3:$F$332,0), MATCH(data!C$3,raw_data!$A$3:$CR$3,0))</f>
        <v>Full DOTS (smear negative and extrapulmonary cases)</v>
      </c>
      <c r="D50" s="20" t="str">
        <f>INDEX(raw_data!$A$3:$CR$332,MATCH(data!$B50,raw_data!$F$3:$F$332,0), MATCH(data!D$3,raw_data!$A$3:$CR$3,0))</f>
        <v>1 year</v>
      </c>
      <c r="E50" s="61">
        <f>INDEX(raw_data!$A$3:$CR$332,MATCH(data!$B50,raw_data!$F$3:$F$332,0), MATCH(data!E$3,raw_data!$A$3:$CR$3,0))</f>
        <v>1.1252039118264954</v>
      </c>
      <c r="F50" s="61">
        <f>INDEX(raw_data!$A$3:$CR$332,MATCH(data!$B50,raw_data!$F$3:$F$332,0), MATCH(data!F$3,raw_data!$A$3:$CR$3,0))</f>
        <v>58.627610026243758</v>
      </c>
      <c r="G50" s="61">
        <f t="shared" si="1"/>
        <v>0.74450514542231505</v>
      </c>
      <c r="H50" s="87">
        <f>INDEX(raw_data!$A$3:$CR$332,MATCH(data!$B50,raw_data!$F$3:$F$332,0), MATCH(data!H$3,raw_data!$A$3:$CR$3,0))</f>
        <v>85</v>
      </c>
      <c r="I50" s="87">
        <f>INDEX(raw_data!$A$3:$CR$332,MATCH(data!$B50,raw_data!$F$3:$F$332,0), MATCH(data!I$3,raw_data!$A$3:$CR$3,0))</f>
        <v>153875.5</v>
      </c>
      <c r="J50" s="87">
        <f>INDEX(raw_data!$A$3:$CR$332,MATCH(data!$B50,raw_data!$F$3:$F$332,0), MATCH(data!J$3,raw_data!$A$3:$CR$3,0))</f>
        <v>181030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Minimal DOTS</v>
      </c>
      <c r="AI50" s="61">
        <f t="shared" si="2"/>
        <v>52.103987028516521</v>
      </c>
    </row>
    <row r="51" spans="1:35">
      <c r="A51" s="20" t="str">
        <f>INDEX(raw_data!$A$3:$CR$332,MATCH(data!$B51,raw_data!$F$3:$F$332,0), MATCH(data!A$3,raw_data!$A$3:$CR$3,0))</f>
        <v>TB</v>
      </c>
      <c r="B51" s="22" t="s">
        <v>488</v>
      </c>
      <c r="C51" s="20" t="str">
        <f>INDEX(raw_data!$A$3:$CR$332,MATCH(data!$B51,raw_data!$F$3:$F$332,0), MATCH(data!C$3,raw_data!$A$3:$CR$3,0))</f>
        <v>Full combination DOTS  (MDR cases)</v>
      </c>
      <c r="D51" s="20" t="str">
        <f>INDEX(raw_data!$A$3:$CR$332,MATCH(data!$B51,raw_data!$F$3:$F$332,0), MATCH(data!D$3,raw_data!$A$3:$CR$3,0))</f>
        <v>1 year</v>
      </c>
      <c r="E51" s="61">
        <f>INDEX(raw_data!$A$3:$CR$332,MATCH(data!$B51,raw_data!$F$3:$F$332,0), MATCH(data!E$3,raw_data!$A$3:$CR$3,0))</f>
        <v>7.5963278594090768</v>
      </c>
      <c r="F51" s="61">
        <f>INDEX(raw_data!$A$3:$CR$332,MATCH(data!$B51,raw_data!$F$3:$F$332,0), MATCH(data!F$3,raw_data!$A$3:$CR$3,0))</f>
        <v>532.32466360298395</v>
      </c>
      <c r="G51" s="61">
        <f t="shared" si="1"/>
        <v>4.1396741996494413</v>
      </c>
      <c r="H51" s="87">
        <f>INDEX(raw_data!$A$3:$CR$332,MATCH(data!$B51,raw_data!$F$3:$F$332,0), MATCH(data!H$3,raw_data!$A$3:$CR$3,0))</f>
        <v>74</v>
      </c>
      <c r="I51" s="87">
        <f>INDEX(raw_data!$A$3:$CR$332,MATCH(data!$B51,raw_data!$F$3:$F$332,0), MATCH(data!I$3,raw_data!$A$3:$CR$3,0))</f>
        <v>7631.9665069473704</v>
      </c>
      <c r="J51" s="87">
        <f>INDEX(raw_data!$A$3:$CR$332,MATCH(data!$B51,raw_data!$F$3:$F$332,0), MATCH(data!J$3,raw_data!$A$3:$CR$3,0))</f>
        <v>10313.468252631581</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Minimal DOTS</v>
      </c>
      <c r="AI51" s="61">
        <f t="shared" si="2"/>
        <v>70.076578243476945</v>
      </c>
    </row>
    <row r="52" spans="1:35">
      <c r="A52" s="20" t="str">
        <f>INDEX(raw_data!$A$3:$CR$332,MATCH(data!$B52,raw_data!$F$3:$F$332,0), MATCH(data!A$3,raw_data!$A$3:$CR$3,0))</f>
        <v>TB</v>
      </c>
      <c r="B52" s="22" t="s">
        <v>507</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c r="A53" s="20" t="str">
        <f>INDEX(raw_data!$A$3:$CR$332,MATCH(data!$B53,raw_data!$F$3:$F$332,0), MATCH(data!A$3,raw_data!$A$3:$CR$3,0))</f>
        <v>HIV &amp; STIs</v>
      </c>
      <c r="B53" s="22" t="s">
        <v>517</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c r="A54" s="20" t="str">
        <f>INDEX(raw_data!$A$3:$CR$332,MATCH(data!$B54,raw_data!$F$3:$F$332,0), MATCH(data!A$3,raw_data!$A$3:$CR$3,0))</f>
        <v>HIV &amp; STIs</v>
      </c>
      <c r="B54" s="22" t="s">
        <v>527</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c r="A55" s="20" t="str">
        <f>INDEX(raw_data!$A$3:$CR$332,MATCH(data!$B55,raw_data!$F$3:$F$332,0), MATCH(data!A$3,raw_data!$A$3:$CR$3,0))</f>
        <v>HIV &amp; STIs</v>
      </c>
      <c r="B55" s="22" t="s">
        <v>535</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INDEX(raw_data!$A$3:$CR$332,MATCH(data!$B56,raw_data!$F$3:$F$332,0), MATCH(data!A$3,raw_data!$A$3:$CR$3,0))</f>
        <v>HIV &amp; STIs</v>
      </c>
      <c r="B56" s="22" t="s">
        <v>542</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INDEX(raw_data!$A$3:$CR$332,MATCH(data!$B57,raw_data!$F$3:$F$332,0), MATCH(data!A$3,raw_data!$A$3:$CR$3,0))</f>
        <v>HIV &amp; STIs</v>
      </c>
      <c r="B57" s="22" t="s">
        <v>552</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c r="A58" s="20" t="str">
        <f>INDEX(raw_data!$A$3:$CR$332,MATCH(data!$B58,raw_data!$F$3:$F$332,0), MATCH(data!A$3,raw_data!$A$3:$CR$3,0))</f>
        <v>HIV &amp; STIs</v>
      </c>
      <c r="B58" s="22" t="s">
        <v>588</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INDEX(raw_data!$A$3:$CR$332,MATCH(data!$B59,raw_data!$F$3:$F$332,0), MATCH(data!A$3,raw_data!$A$3:$CR$3,0))</f>
        <v>HIV &amp; STIs</v>
      </c>
      <c r="B59" s="22" t="s">
        <v>596</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INDEX(raw_data!$A$3:$CR$332,MATCH(data!$B60,raw_data!$F$3:$F$332,0), MATCH(data!A$3,raw_data!$A$3:$CR$3,0))</f>
        <v>HIV &amp; STIs</v>
      </c>
      <c r="B60" s="22" t="s">
        <v>603</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c r="A61" s="20" t="str">
        <f>INDEX(raw_data!$A$3:$CR$332,MATCH(data!$B61,raw_data!$F$3:$F$332,0), MATCH(data!A$3,raw_data!$A$3:$CR$3,0))</f>
        <v>HIV &amp; STIs</v>
      </c>
      <c r="B61" s="22" t="s">
        <v>607</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INDEX(raw_data!$A$3:$CR$332,MATCH(data!$B62,raw_data!$F$3:$F$332,0), MATCH(data!A$3,raw_data!$A$3:$CR$3,0))</f>
        <v>HIV &amp; STIs</v>
      </c>
      <c r="B62" s="22" t="s">
        <v>616</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c r="A63" s="20" t="str">
        <f>INDEX(raw_data!$A$3:$CR$332,MATCH(data!$B63,raw_data!$F$3:$F$332,0), MATCH(data!A$3,raw_data!$A$3:$CR$3,0))</f>
        <v>HIV &amp; STIs</v>
      </c>
      <c r="B63" s="22" t="s">
        <v>621</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INDEX(raw_data!$A$3:$CR$332,MATCH(data!$B64,raw_data!$F$3:$F$332,0), MATCH(data!A$3,raw_data!$A$3:$CR$3,0))</f>
        <v>HIV &amp; STIs</v>
      </c>
      <c r="B64" s="22" t="s">
        <v>628</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c r="A65" s="20" t="str">
        <f>INDEX(raw_data!$A$3:$CR$332,MATCH(data!$B65,raw_data!$F$3:$F$332,0), MATCH(data!A$3,raw_data!$A$3:$CR$3,0))</f>
        <v>HIV &amp; STIs</v>
      </c>
      <c r="B65" s="22" t="s">
        <v>635</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c r="A66" s="20" t="str">
        <f>INDEX(raw_data!$A$3:$CR$332,MATCH(data!$B66,raw_data!$F$3:$F$332,0), MATCH(data!A$3,raw_data!$A$3:$CR$3,0))</f>
        <v>HIV &amp; STIs</v>
      </c>
      <c r="B66" s="22" t="s">
        <v>641</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c r="A67" s="20" t="str">
        <f>INDEX(raw_data!$A$3:$CR$332,MATCH(data!$B67,raw_data!$F$3:$F$332,0), MATCH(data!A$3,raw_data!$A$3:$CR$3,0))</f>
        <v>HIV &amp; STIs</v>
      </c>
      <c r="B67" s="22" t="s">
        <v>644</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c r="A68" s="20" t="str">
        <f>INDEX(raw_data!$A$3:$CR$332,MATCH(data!$B68,raw_data!$F$3:$F$332,0), MATCH(data!A$3,raw_data!$A$3:$CR$3,0))</f>
        <v>HIV &amp; STIs</v>
      </c>
      <c r="B68" s="22" t="s">
        <v>647</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7"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INDEX(raw_data!$A$3:$CR$332,MATCH(data!$B69,raw_data!$F$3:$F$332,0), MATCH(data!A$3,raw_data!$A$3:$CR$3,0))</f>
        <v>HIV &amp; STIs</v>
      </c>
      <c r="B69" s="22" t="s">
        <v>674</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c r="A70" s="20" t="str">
        <f>INDEX(raw_data!$A$3:$CR$332,MATCH(data!$B70,raw_data!$F$3:$F$332,0), MATCH(data!A$3,raw_data!$A$3:$CR$3,0))</f>
        <v>Nutrition</v>
      </c>
      <c r="B70" s="22" t="s">
        <v>692</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c r="A71" s="20" t="str">
        <f>INDEX(raw_data!$A$3:$CR$332,MATCH(data!$B71,raw_data!$F$3:$F$332,0), MATCH(data!A$3,raw_data!$A$3:$CR$3,0))</f>
        <v>Nutrition</v>
      </c>
      <c r="B71" s="22" t="s">
        <v>718</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c r="A72" s="20" t="str">
        <f>INDEX(raw_data!$A$3:$CR$332,MATCH(data!$B72,raw_data!$F$3:$F$332,0), MATCH(data!A$3,raw_data!$A$3:$CR$3,0))</f>
        <v>Nutrition</v>
      </c>
      <c r="B72" s="22" t="s">
        <v>721</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c r="A73" s="20" t="str">
        <f>INDEX(raw_data!$A$3:$CR$332,MATCH(data!$B73,raw_data!$F$3:$F$332,0), MATCH(data!A$3,raw_data!$A$3:$CR$3,0))</f>
        <v>Nutrition</v>
      </c>
      <c r="B73" s="22" t="s">
        <v>731</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c r="A74" s="20" t="str">
        <f>INDEX(raw_data!$A$3:$CR$332,MATCH(data!$B74,raw_data!$F$3:$F$332,0), MATCH(data!A$3,raw_data!$A$3:$CR$3,0))</f>
        <v>Nutrition</v>
      </c>
      <c r="B74" s="22" t="s">
        <v>738</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c r="A75" s="20" t="str">
        <f>INDEX(raw_data!$A$3:$CR$332,MATCH(data!$B75,raw_data!$F$3:$F$332,0), MATCH(data!A$3,raw_data!$A$3:$CR$3,0))</f>
        <v>Nutrition</v>
      </c>
      <c r="B75" s="22" t="s">
        <v>743</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c r="A76" s="20" t="str">
        <f>INDEX(raw_data!$A$3:$CR$332,MATCH(data!$B76,raw_data!$F$3:$F$332,0), MATCH(data!A$3,raw_data!$A$3:$CR$3,0))</f>
        <v>Nutrition</v>
      </c>
      <c r="B76" s="22" t="s">
        <v>747</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c r="A77" s="20" t="str">
        <f>INDEX(raw_data!$A$3:$CR$332,MATCH(data!$B77,raw_data!$F$3:$F$332,0), MATCH(data!A$3,raw_data!$A$3:$CR$3,0))</f>
        <v>NCDs</v>
      </c>
      <c r="B77" s="22" t="s">
        <v>779</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c r="A78" s="20" t="str">
        <f>INDEX(raw_data!$A$3:$CR$332,MATCH(data!$B78,raw_data!$F$3:$F$332,0), MATCH(data!A$3,raw_data!$A$3:$CR$3,0))</f>
        <v>NCDs</v>
      </c>
      <c r="B78" s="22" t="s">
        <v>805</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c r="A79" s="20" t="str">
        <f>INDEX(raw_data!$A$3:$CR$332,MATCH(data!$B79,raw_data!$F$3:$F$332,0), MATCH(data!A$3,raw_data!$A$3:$CR$3,0))</f>
        <v>NCDs</v>
      </c>
      <c r="B79" s="22" t="s">
        <v>810</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c r="A80" s="20" t="str">
        <f>INDEX(raw_data!$A$3:$CR$332,MATCH(data!$B80,raw_data!$F$3:$F$332,0), MATCH(data!A$3,raw_data!$A$3:$CR$3,0))</f>
        <v>NCDs</v>
      </c>
      <c r="B80" s="22" t="s">
        <v>816</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c r="A81" s="20" t="str">
        <f>INDEX(raw_data!$A$3:$CR$332,MATCH(data!$B81,raw_data!$F$3:$F$332,0), MATCH(data!A$3,raw_data!$A$3:$CR$3,0))</f>
        <v>NCDs</v>
      </c>
      <c r="B81" s="22" t="s">
        <v>820</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c r="A82" s="20" t="str">
        <f>INDEX(raw_data!$A$3:$CR$332,MATCH(data!$B82,raw_data!$F$3:$F$332,0), MATCH(data!A$3,raw_data!$A$3:$CR$3,0))</f>
        <v>NCDs</v>
      </c>
      <c r="B82" s="22" t="s">
        <v>825</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c r="A83" s="20" t="str">
        <f>INDEX(raw_data!$A$3:$CR$332,MATCH(data!$B83,raw_data!$F$3:$F$332,0), MATCH(data!A$3,raw_data!$A$3:$CR$3,0))</f>
        <v>NCDs</v>
      </c>
      <c r="B83" s="22" t="s">
        <v>830</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c r="A84" s="20" t="str">
        <f>INDEX(raw_data!$A$3:$CR$332,MATCH(data!$B84,raw_data!$F$3:$F$332,0), MATCH(data!A$3,raw_data!$A$3:$CR$3,0))</f>
        <v>NCDs</v>
      </c>
      <c r="B84" s="22" t="s">
        <v>835</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c r="A85" s="20" t="str">
        <f>INDEX(raw_data!$A$3:$CR$332,MATCH(data!$B85,raw_data!$F$3:$F$332,0), MATCH(data!A$3,raw_data!$A$3:$CR$3,0))</f>
        <v>NCDs</v>
      </c>
      <c r="B85" s="22" t="s">
        <v>852</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c r="A86" s="20" t="str">
        <f>INDEX(raw_data!$A$3:$CR$332,MATCH(data!$B86,raw_data!$F$3:$F$332,0), MATCH(data!A$3,raw_data!$A$3:$CR$3,0))</f>
        <v>NCDs</v>
      </c>
      <c r="B86" s="22" t="s">
        <v>865</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c r="A87" s="20" t="str">
        <f>INDEX(raw_data!$A$3:$CR$332,MATCH(data!$B87,raw_data!$F$3:$F$332,0), MATCH(data!A$3,raw_data!$A$3:$CR$3,0))</f>
        <v>NCDs</v>
      </c>
      <c r="B87" s="22" t="s">
        <v>869</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c r="A88" s="20" t="str">
        <f>INDEX(raw_data!$A$3:$CR$332,MATCH(data!$B88,raw_data!$F$3:$F$332,0), MATCH(data!A$3,raw_data!$A$3:$CR$3,0))</f>
        <v>NCDs</v>
      </c>
      <c r="B88" s="22" t="s">
        <v>879</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c r="A89" s="20" t="str">
        <f>INDEX(raw_data!$A$3:$CR$332,MATCH(data!$B89,raw_data!$F$3:$F$332,0), MATCH(data!A$3,raw_data!$A$3:$CR$3,0))</f>
        <v>NCDs</v>
      </c>
      <c r="B89" s="22" t="s">
        <v>883</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c r="A90" s="20" t="str">
        <f>INDEX(raw_data!$A$3:$CR$332,MATCH(data!$B90,raw_data!$F$3:$F$332,0), MATCH(data!A$3,raw_data!$A$3:$CR$3,0))</f>
        <v>NCDs</v>
      </c>
      <c r="B90" s="22" t="s">
        <v>905</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c r="A91" s="20" t="str">
        <f>INDEX(raw_data!$A$3:$CR$332,MATCH(data!$B91,raw_data!$F$3:$F$332,0), MATCH(data!A$3,raw_data!$A$3:$CR$3,0))</f>
        <v>NCDs</v>
      </c>
      <c r="B91" s="22" t="s">
        <v>916</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c r="A92" s="20" t="str">
        <f>INDEX(raw_data!$A$3:$CR$332,MATCH(data!$B92,raw_data!$F$3:$F$332,0), MATCH(data!A$3,raw_data!$A$3:$CR$3,0))</f>
        <v>NCDs</v>
      </c>
      <c r="B92" s="22" t="s">
        <v>926</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c r="A93" s="20" t="str">
        <f>INDEX(raw_data!$A$3:$CR$332,MATCH(data!$B93,raw_data!$F$3:$F$332,0), MATCH(data!A$3,raw_data!$A$3:$CR$3,0))</f>
        <v>NCDs</v>
      </c>
      <c r="B93" s="22" t="s">
        <v>931</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c r="A94" s="20" t="str">
        <f>INDEX(raw_data!$A$3:$CR$332,MATCH(data!$B94,raw_data!$F$3:$F$332,0), MATCH(data!A$3,raw_data!$A$3:$CR$3,0))</f>
        <v>NCDs</v>
      </c>
      <c r="B94" s="22" t="s">
        <v>946</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c r="A95" s="20" t="str">
        <f>INDEX(raw_data!$A$3:$CR$332,MATCH(data!$B95,raw_data!$F$3:$F$332,0), MATCH(data!A$3,raw_data!$A$3:$CR$3,0))</f>
        <v>NCDs</v>
      </c>
      <c r="B95" s="22" t="s">
        <v>953</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c r="A96" s="20" t="str">
        <f>INDEX(raw_data!$A$3:$CR$332,MATCH(data!$B96,raw_data!$F$3:$F$332,0), MATCH(data!A$3,raw_data!$A$3:$CR$3,0))</f>
        <v>NCDs</v>
      </c>
      <c r="B96" s="22" t="s">
        <v>959</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c r="A97" s="20" t="str">
        <f>INDEX(raw_data!$A$3:$CR$332,MATCH(data!$B97,raw_data!$F$3:$F$332,0), MATCH(data!A$3,raw_data!$A$3:$CR$3,0))</f>
        <v>Mental Health</v>
      </c>
      <c r="B97" s="22" t="s">
        <v>974</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c r="A98" s="20" t="str">
        <f>INDEX(raw_data!$A$3:$CR$332,MATCH(data!$B98,raw_data!$F$3:$F$332,0), MATCH(data!A$3,raw_data!$A$3:$CR$3,0))</f>
        <v>Mental Health</v>
      </c>
      <c r="B98" s="22" t="s">
        <v>981</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c r="A99" s="20" t="str">
        <f>INDEX(raw_data!$A$3:$CR$332,MATCH(data!$B99,raw_data!$F$3:$F$332,0), MATCH(data!A$3,raw_data!$A$3:$CR$3,0))</f>
        <v>Mental Health</v>
      </c>
      <c r="B99" s="22" t="s">
        <v>985</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c r="A100" s="20" t="str">
        <f>INDEX(raw_data!$A$3:$CR$332,MATCH(data!$B100,raw_data!$F$3:$F$332,0), MATCH(data!A$3,raw_data!$A$3:$CR$3,0))</f>
        <v>Mental Health</v>
      </c>
      <c r="B100" s="22" t="s">
        <v>989</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c r="A101" s="20" t="str">
        <f>INDEX(raw_data!$A$3:$CR$332,MATCH(data!$B101,raw_data!$F$3:$F$332,0), MATCH(data!A$3,raw_data!$A$3:$CR$3,0))</f>
        <v>Mental Health</v>
      </c>
      <c r="B101" s="22" t="s">
        <v>993</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c r="A102" s="20" t="str">
        <f>INDEX(raw_data!$A$3:$CR$332,MATCH(data!$B102,raw_data!$F$3:$F$332,0), MATCH(data!A$3,raw_data!$A$3:$CR$3,0))</f>
        <v>Mental Health</v>
      </c>
      <c r="B102" s="22" t="s">
        <v>997</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c r="A103" s="20" t="str">
        <f>INDEX(raw_data!$A$3:$CR$332,MATCH(data!$B103,raw_data!$F$3:$F$332,0), MATCH(data!A$3,raw_data!$A$3:$CR$3,0))</f>
        <v>NCDs</v>
      </c>
      <c r="B103" s="22" t="s">
        <v>1000</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c r="A104" s="20" t="str">
        <f>INDEX(raw_data!$A$3:$CR$332,MATCH(data!$B104,raw_data!$F$3:$F$332,0), MATCH(data!A$3,raw_data!$A$3:$CR$3,0))</f>
        <v>NTDs</v>
      </c>
      <c r="B104" s="22" t="s">
        <v>1028</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c r="A105" s="20" t="str">
        <f>INDEX(raw_data!$A$3:$CR$332,MATCH(data!$B105,raw_data!$F$3:$F$332,0), MATCH(data!A$3,raw_data!$A$3:$CR$3,0))</f>
        <v>NTDs</v>
      </c>
      <c r="B105" s="22" t="s">
        <v>1037</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c r="A106" s="20" t="str">
        <f>INDEX(raw_data!$A$3:$CR$332,MATCH(data!$B106,raw_data!$F$3:$F$332,0), MATCH(data!A$3,raw_data!$A$3:$CR$3,0))</f>
        <v>NTDs</v>
      </c>
      <c r="B106" s="22" t="s">
        <v>1043</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c r="A107" s="20" t="str">
        <f>INDEX(raw_data!$A$3:$CR$332,MATCH(data!$B107,raw_data!$F$3:$F$332,0), MATCH(data!A$3,raw_data!$A$3:$CR$3,0))</f>
        <v>IMCI</v>
      </c>
      <c r="B107" s="22" t="s">
        <v>1051</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c r="A108" s="20" t="str">
        <f>INDEX(raw_data!$A$3:$CR$332,MATCH(data!$B108,raw_data!$F$3:$F$332,0), MATCH(data!A$3,raw_data!$A$3:$CR$3,0))</f>
        <v>IMCI</v>
      </c>
      <c r="B108" s="22" t="s">
        <v>1055</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c r="A109" s="20" t="str">
        <f>INDEX(raw_data!$A$3:$CR$332,MATCH(data!$B109,raw_data!$F$3:$F$332,0), MATCH(data!A$3,raw_data!$A$3:$CR$3,0))</f>
        <v>IMCI</v>
      </c>
      <c r="B109" s="22" t="s">
        <v>1060</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c r="A110" s="20" t="str">
        <f>INDEX(raw_data!$A$3:$CR$332,MATCH(data!$B110,raw_data!$F$3:$F$332,0), MATCH(data!A$3,raw_data!$A$3:$CR$3,0))</f>
        <v>IMCI</v>
      </c>
      <c r="B110" s="22" t="s">
        <v>1062</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c r="A111" s="20" t="str">
        <f>INDEX(raw_data!$A$3:$CR$332,MATCH(data!$B111,raw_data!$F$3:$F$332,0), MATCH(data!A$3,raw_data!$A$3:$CR$3,0))</f>
        <v>RMNCH</v>
      </c>
      <c r="B111" s="22" t="s">
        <v>1157</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c r="A112" s="20" t="str">
        <f>INDEX(raw_data!$A$3:$CR$332,MATCH(data!$B112,raw_data!$F$3:$F$332,0), MATCH(data!A$3,raw_data!$A$3:$CR$3,0))</f>
        <v>RMNCH</v>
      </c>
      <c r="B112" s="22" t="s">
        <v>1165</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c r="A113" s="20" t="str">
        <f>INDEX(raw_data!$A$3:$CR$332,MATCH(data!$B113,raw_data!$F$3:$F$332,0), MATCH(data!A$3,raw_data!$A$3:$CR$3,0))</f>
        <v>RMNCH</v>
      </c>
      <c r="B113" s="22" t="s">
        <v>1179</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c r="A114" s="20" t="str">
        <f>INDEX(raw_data!$A$3:$CR$332,MATCH(data!$B114,raw_data!$F$3:$F$332,0), MATCH(data!A$3,raw_data!$A$3:$CR$3,0))</f>
        <v>RMNCH</v>
      </c>
      <c r="B114" s="22" t="s">
        <v>1193</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c r="A115" s="20" t="str">
        <f>INDEX(raw_data!$A$3:$CR$332,MATCH(data!$B115,raw_data!$F$3:$F$332,0), MATCH(data!A$3,raw_data!$A$3:$CR$3,0))</f>
        <v>RMNCH</v>
      </c>
      <c r="B115" s="22" t="s">
        <v>1195</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c r="A116" s="20" t="str">
        <f>INDEX(raw_data!$A$3:$CR$332,MATCH(data!$B116,raw_data!$F$3:$F$332,0), MATCH(data!A$3,raw_data!$A$3:$CR$3,0))</f>
        <v>RMNCH</v>
      </c>
      <c r="B116" s="22" t="s">
        <v>1197</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c r="A117" s="20" t="str">
        <f>INDEX(raw_data!$A$3:$CR$332,MATCH(data!$B117,raw_data!$F$3:$F$332,0), MATCH(data!A$3,raw_data!$A$3:$CR$3,0))</f>
        <v>RMNCH</v>
      </c>
      <c r="B117" s="22" t="s">
        <v>1199</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1201</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1205</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c r="A120" s="20" t="str">
        <f>INDEX(raw_data!$A$3:$CR$332,MATCH(data!$B120,raw_data!$F$3:$F$332,0), MATCH(data!A$3,raw_data!$A$3:$CR$3,0))</f>
        <v>Nutrition</v>
      </c>
      <c r="B120" s="22" t="s">
        <v>1215</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c r="A121" s="20" t="str">
        <f>INDEX(raw_data!$A$3:$CR$332,MATCH(data!$B121,raw_data!$F$3:$F$332,0), MATCH(data!A$3,raw_data!$A$3:$CR$3,0))</f>
        <v>TB</v>
      </c>
      <c r="B121" s="22" t="s">
        <v>1257</v>
      </c>
      <c r="C121" s="20" t="str">
        <f>INDEX(raw_data!$A$3:$CR$332,MATCH(data!$B121,raw_data!$F$3:$F$332,0), MATCH(data!C$3,raw_data!$A$3:$CR$3,0))</f>
        <v>Xpert test (Specific cases - HIV +ve, known contact of MDR-TB cases, retreatment cases)</v>
      </c>
      <c r="D121" s="20" t="str">
        <f>INDEX(raw_data!$A$3:$CR$332,MATCH(data!$B121,raw_data!$F$3:$F$332,0), MATCH(data!D$3,raw_data!$A$3:$CR$3,0))</f>
        <v>1 year</v>
      </c>
      <c r="E121" s="61">
        <f>INDEX(raw_data!$A$3:$CR$332,MATCH(data!$B121,raw_data!$F$3:$F$332,0), MATCH(data!E$3,raw_data!$A$3:$CR$3,0))</f>
        <v>7.6931573113218129E-3</v>
      </c>
      <c r="F121" s="61">
        <f>INDEX(raw_data!$A$3:$CR$332,MATCH(data!$B121,raw_data!$F$3:$F$332,0), MATCH(data!F$3,raw_data!$A$3:$CR$3,0))</f>
        <v>0.57613663025235329</v>
      </c>
      <c r="G121" s="61">
        <f t="shared" si="5"/>
        <v>3.9520103616312073E-3</v>
      </c>
      <c r="H121" s="87">
        <f>INDEX(raw_data!$A$3:$CR$332,MATCH(data!$B121,raw_data!$F$3:$F$332,0), MATCH(data!H$3,raw_data!$A$3:$CR$3,0))</f>
        <v>90</v>
      </c>
      <c r="I121" s="87">
        <f>INDEX(raw_data!$A$3:$CR$332,MATCH(data!$B121,raw_data!$F$3:$F$332,0), MATCH(data!I$3,raw_data!$A$3:$CR$3,0))</f>
        <v>340093.24763</v>
      </c>
      <c r="J121" s="87">
        <f>INDEX(raw_data!$A$3:$CR$332,MATCH(data!$B121,raw_data!$F$3:$F$332,0), MATCH(data!J$3,raw_data!$A$3:$CR$3,0))</f>
        <v>377881.38625555555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1" s="61">
        <f t="shared" si="6"/>
        <v>74.889490353260882</v>
      </c>
    </row>
    <row r="122" spans="1:35">
      <c r="A122" s="20" t="str">
        <f>INDEX(raw_data!$A$3:$CR$332,MATCH(data!$B122,raw_data!$F$3:$F$332,0), MATCH(data!A$3,raw_data!$A$3:$CR$3,0))</f>
        <v>HIV &amp; STIs</v>
      </c>
      <c r="B122" s="22" t="s">
        <v>1267</v>
      </c>
      <c r="C122" s="20" t="str">
        <f>INDEX(raw_data!$A$3:$CR$332,MATCH(data!$B122,raw_data!$F$3:$F$332,0), MATCH(data!C$3,raw_data!$A$3:$CR$3,0))</f>
        <v>ART (Second-Line Treatment) for adults without intensive monitoring</v>
      </c>
      <c r="D122" s="20" t="str">
        <f>INDEX(raw_data!$A$3:$CR$332,MATCH(data!$B122,raw_data!$F$3:$F$332,0), MATCH(data!D$3,raw_data!$A$3:$CR$3,0))</f>
        <v>1 Year</v>
      </c>
      <c r="E122" s="61">
        <f>INDEX(raw_data!$A$3:$CR$332,MATCH(data!$B122,raw_data!$F$3:$F$332,0), MATCH(data!E$3,raw_data!$A$3:$CR$3,0))</f>
        <v>0.58924871487558783</v>
      </c>
      <c r="F122" s="61">
        <f>INDEX(raw_data!$A$3:$CR$332,MATCH(data!$B122,raw_data!$F$3:$F$332,0), MATCH(data!F$3,raw_data!$A$3:$CR$3,0))</f>
        <v>652.70283424503737</v>
      </c>
      <c r="G122" s="61">
        <f t="shared" si="5"/>
        <v>-3.6490813776246549</v>
      </c>
      <c r="H122" s="87">
        <f>INDEX(raw_data!$A$3:$CR$332,MATCH(data!$B122,raw_data!$F$3:$F$332,0), MATCH(data!H$3,raw_data!$A$3:$CR$3,0))</f>
        <v>83.362224192207563</v>
      </c>
      <c r="I122" s="87">
        <f>INDEX(raw_data!$A$3:$CR$332,MATCH(data!$B122,raw_data!$F$3:$F$332,0), MATCH(data!I$3,raw_data!$A$3:$CR$3,0))</f>
        <v>354673.76456400001</v>
      </c>
      <c r="J122" s="87">
        <f>INDEX(raw_data!$A$3:$CR$332,MATCH(data!$B122,raw_data!$F$3:$F$332,0), MATCH(data!J$3,raw_data!$A$3:$CR$3,0))</f>
        <v>425461.01426736382</v>
      </c>
      <c r="K122" s="61">
        <f>INDEX(raw_data!$A$3:$CR$332,MATCH(data!$B122,raw_data!$F$3:$F$332,0), MATCH(data!K$3,raw_data!$A$3:$CR$3,0))</f>
        <v>1066.27</v>
      </c>
      <c r="L122" s="20">
        <f>INDEX(raw_data!$A$3:$CR$332,MATCH(data!$B122,raw_data!$F$3:$F$332,0), MATCH(data!L$3,raw_data!$A$3:$CR$3,0))</f>
        <v>0</v>
      </c>
      <c r="M122" s="20">
        <f>INDEX(raw_data!$A$3:$CR$332,MATCH(data!$B122,raw_data!$F$3:$F$332,0), MATCH(data!M$3,raw_data!$A$3:$CR$3,0))</f>
        <v>7</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3</v>
      </c>
      <c r="Q122" s="20">
        <f>INDEX(raw_data!$A$3:$CR$332,MATCH(data!$B122,raw_data!$F$3:$F$332,0), MATCH(data!Q$3,raw_data!$A$3:$CR$3,0))</f>
        <v>0</v>
      </c>
      <c r="R122" s="20">
        <f>INDEX(raw_data!$A$3:$CR$332,MATCH(data!$B122,raw_data!$F$3:$F$332,0), MATCH(data!R$3,raw_data!$A$3:$CR$3,0))</f>
        <v>0.75</v>
      </c>
      <c r="S122" s="20">
        <f>INDEX(raw_data!$A$3:$CR$332,MATCH(data!$B122,raw_data!$F$3:$F$332,0), MATCH(data!S$3,raw_data!$A$3:$CR$3,0))</f>
        <v>0.75</v>
      </c>
      <c r="T122" s="20">
        <f>INDEX(raw_data!$A$3:$CR$332,MATCH(data!$B122,raw_data!$F$3:$F$332,0), MATCH(data!T$3,raw_data!$A$3:$CR$3,0))</f>
        <v>0</v>
      </c>
      <c r="U122" s="20">
        <f>INDEX(raw_data!$A$3:$CR$332,MATCH(data!$B122,raw_data!$F$3:$F$332,0), MATCH(data!U$3,raw_data!$A$3:$CR$3,0))</f>
        <v>0</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Hogan et al. (2005)</v>
      </c>
      <c r="AH122" s="20" t="str">
        <f>INDEX(raw_data!$A$3:$CR$332,MATCH(data!$B122,raw_data!$F$3:$F$332,0), MATCH(data!AH$3,raw_data!$A$3:$CR$3,0))</f>
        <v>No intensive monitoring, first and second line drugs (ANC coverage level) - monthly contact</v>
      </c>
      <c r="AI122" s="61">
        <f t="shared" si="6"/>
        <v>1107.6864790156515</v>
      </c>
    </row>
    <row r="123" spans="1:35">
      <c r="A123" s="20" t="str">
        <f>INDEX(raw_data!$A$3:$CR$332,MATCH(data!$B123,raw_data!$F$3:$F$332,0), MATCH(data!A$3,raw_data!$A$3:$CR$3,0))</f>
        <v>HIV &amp; STIs</v>
      </c>
      <c r="B123" s="22" t="s">
        <v>1273</v>
      </c>
      <c r="C123" s="20" t="str">
        <f>INDEX(raw_data!$A$3:$CR$332,MATCH(data!$B123,raw_data!$F$3:$F$332,0), MATCH(data!C$3,raw_data!$A$3:$CR$3,0))</f>
        <v>ART (Second-Line Treatment) for adults with intensive monitoring</v>
      </c>
      <c r="D123" s="20" t="str">
        <f>INDEX(raw_data!$A$3:$CR$332,MATCH(data!$B123,raw_data!$F$3:$F$332,0), MATCH(data!D$3,raw_data!$A$3:$CR$3,0))</f>
        <v>1 Year</v>
      </c>
      <c r="E123" s="61">
        <f>INDEX(raw_data!$A$3:$CR$332,MATCH(data!$B123,raw_data!$F$3:$F$332,0), MATCH(data!E$3,raw_data!$A$3:$CR$3,0))</f>
        <v>0.64449078189517417</v>
      </c>
      <c r="F123" s="61">
        <f>INDEX(raw_data!$A$3:$CR$332,MATCH(data!$B123,raw_data!$F$3:$F$332,0), MATCH(data!F$3,raw_data!$A$3:$CR$3,0))</f>
        <v>704.54168228656897</v>
      </c>
      <c r="G123" s="61">
        <f t="shared" si="5"/>
        <v>-3.93045520697865</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1574.27</v>
      </c>
      <c r="L123" s="20">
        <f>INDEX(raw_data!$A$3:$CR$332,MATCH(data!$B123,raw_data!$F$3:$F$332,0), MATCH(data!L$3,raw_data!$A$3:$CR$3,0))</f>
        <v>4.5</v>
      </c>
      <c r="M123" s="20">
        <f>INDEX(raw_data!$A$3:$CR$332,MATCH(data!$B123,raw_data!$F$3:$F$332,0), MATCH(data!M$3,raw_data!$A$3:$CR$3,0))</f>
        <v>7.5</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6</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Intensive monitoring, first and second line drugs (ANC coverage level) - weekly contact</v>
      </c>
      <c r="AI123" s="61">
        <f t="shared" si="6"/>
        <v>1093.1757320326763</v>
      </c>
    </row>
    <row r="124" spans="1:35">
      <c r="A124" s="20" t="str">
        <f>INDEX(raw_data!$A$3:$CR$332,MATCH(data!$B124,raw_data!$F$3:$F$332,0), MATCH(data!A$3,raw_data!$A$3:$CR$3,0))</f>
        <v>Nutrition</v>
      </c>
      <c r="B124" s="22" t="s">
        <v>1299</v>
      </c>
      <c r="C124" s="20" t="str">
        <f>INDEX(raw_data!$A$3:$CR$332,MATCH(data!$B124,raw_data!$F$3:$F$332,0), MATCH(data!C$3,raw_data!$A$3:$CR$3,0))</f>
        <v>Community management of nutrition in under-5 - micronutrient powder</v>
      </c>
      <c r="D124" s="20" t="str">
        <f>INDEX(raw_data!$A$3:$CR$332,MATCH(data!$B124,raw_data!$F$3:$F$332,0), MATCH(data!D$3,raw_data!$A$3:$CR$3,0))</f>
        <v>1 year</v>
      </c>
      <c r="E124" s="61">
        <f>INDEX(raw_data!$A$3:$CR$332,MATCH(data!$B124,raw_data!$F$3:$F$332,0), MATCH(data!E$3,raw_data!$A$3:$CR$3,0))</f>
        <v>2.8E-3</v>
      </c>
      <c r="F124" s="61">
        <f>INDEX(raw_data!$A$3:$CR$332,MATCH(data!$B124,raw_data!$F$3:$F$332,0), MATCH(data!F$3,raw_data!$A$3:$CR$3,0))</f>
        <v>10.6821</v>
      </c>
      <c r="G124" s="61">
        <f t="shared" si="5"/>
        <v>-6.6564285714285715E-2</v>
      </c>
      <c r="H124" s="87">
        <f>INDEX(raw_data!$A$3:$CR$332,MATCH(data!$B124,raw_data!$F$3:$F$332,0), MATCH(data!H$3,raw_data!$A$3:$CR$3,0))</f>
        <v>95</v>
      </c>
      <c r="I124" s="87">
        <f>INDEX(raw_data!$A$3:$CR$332,MATCH(data!$B124,raw_data!$F$3:$F$332,0), MATCH(data!I$3,raw_data!$A$3:$CR$3,0))</f>
        <v>6772835</v>
      </c>
      <c r="J124" s="87">
        <f>INDEX(raw_data!$A$3:$CR$332,MATCH(data!$B124,raw_data!$F$3:$F$332,0), MATCH(data!J$3,raw_data!$A$3:$CR$3,0))</f>
        <v>7129300</v>
      </c>
      <c r="K124" s="61">
        <f>INDEX(raw_data!$A$3:$CR$332,MATCH(data!$B124,raw_data!$F$3:$F$332,0), MATCH(data!K$3,raw_data!$A$3:$CR$3,0))</f>
        <v>9.9</v>
      </c>
      <c r="L124" s="20">
        <f>INDEX(raw_data!$A$3:$CR$332,MATCH(data!$B124,raw_data!$F$3:$F$332,0), MATCH(data!L$3,raw_data!$A$3:$CR$3,0))</f>
        <v>5</v>
      </c>
      <c r="M124" s="20">
        <f>INDEX(raw_data!$A$3:$CR$332,MATCH(data!$B124,raw_data!$F$3:$F$332,0), MATCH(data!M$3,raw_data!$A$3:$CR$3,0))</f>
        <v>6</v>
      </c>
      <c r="N124" s="20">
        <f>INDEX(raw_data!$A$3:$CR$332,MATCH(data!$B124,raw_data!$F$3:$F$332,0), MATCH(data!N$3,raw_data!$A$3:$CR$3,0))</f>
        <v>0</v>
      </c>
      <c r="O124" s="20">
        <f>INDEX(raw_data!$A$3:$CR$332,MATCH(data!$B124,raw_data!$F$3:$F$332,0), MATCH(data!O$3,raw_data!$A$3:$CR$3,0))</f>
        <v>3.5</v>
      </c>
      <c r="P124" s="20">
        <f>INDEX(raw_data!$A$3:$CR$332,MATCH(data!$B124,raw_data!$F$3:$F$332,0), MATCH(data!P$3,raw_data!$A$3:$CR$3,0))</f>
        <v>3.5</v>
      </c>
      <c r="Q124" s="20">
        <f>INDEX(raw_data!$A$3:$CR$332,MATCH(data!$B124,raw_data!$F$3:$F$332,0), MATCH(data!Q$3,raw_data!$A$3:$CR$3,0))</f>
        <v>0</v>
      </c>
      <c r="R124" s="20">
        <f>INDEX(raw_data!$A$3:$CR$332,MATCH(data!$B124,raw_data!$F$3:$F$332,0), MATCH(data!R$3,raw_data!$A$3:$CR$3,0))</f>
        <v>0.8</v>
      </c>
      <c r="S124" s="20">
        <f>INDEX(raw_data!$A$3:$CR$332,MATCH(data!$B124,raw_data!$F$3:$F$332,0), MATCH(data!S$3,raw_data!$A$3:$CR$3,0))</f>
        <v>0.8</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Pasricha et al. (2020)</v>
      </c>
      <c r="AH124" s="20" t="str">
        <f>INDEX(raw_data!$A$3:$CR$332,MATCH(data!$B124,raw_data!$F$3:$F$332,0), MATCH(data!AH$3,raw_data!$A$3:$CR$3,0))</f>
        <v>Provision of a 6-month course of iron-containing daily MNPs to children aged 6 months</v>
      </c>
      <c r="AI124" s="61">
        <f t="shared" si="6"/>
        <v>3815.0357142857142</v>
      </c>
    </row>
    <row r="125" spans="1:35">
      <c r="A125" s="20" t="str">
        <f>INDEX(raw_data!$A$3:$CR$332,MATCH(data!$B125,raw_data!$F$3:$F$332,0), MATCH(data!A$3,raw_data!$A$3:$CR$3,0))</f>
        <v>NCDs</v>
      </c>
      <c r="B125" s="22" t="s">
        <v>1309</v>
      </c>
      <c r="C125" s="20" t="str">
        <f>INDEX(raw_data!$A$3:$CR$332,MATCH(data!$B125,raw_data!$F$3:$F$332,0), MATCH(data!C$3,raw_data!$A$3:$CR$3,0))</f>
        <v>Testing of pre-cancerous cells (vinegar)</v>
      </c>
      <c r="D125" s="20" t="str">
        <f>INDEX(raw_data!$A$3:$CR$332,MATCH(data!$B125,raw_data!$F$3:$F$332,0), MATCH(data!D$3,raw_data!$A$3:$CR$3,0))</f>
        <v>1 year</v>
      </c>
      <c r="E125" s="61">
        <f>INDEX(raw_data!$A$3:$CR$332,MATCH(data!$B125,raw_data!$F$3:$F$332,0), MATCH(data!E$3,raw_data!$A$3:$CR$3,0))</f>
        <v>6.0287081339712917E-2</v>
      </c>
      <c r="F125" s="61">
        <f>INDEX(raw_data!$A$3:$CR$332,MATCH(data!$B125,raw_data!$F$3:$F$332,0), MATCH(data!F$3,raw_data!$A$3:$CR$3,0))</f>
        <v>4.193794258373206</v>
      </c>
      <c r="G125" s="61">
        <f t="shared" si="5"/>
        <v>3.3054651090536256E-2</v>
      </c>
      <c r="H125" s="87">
        <f>INDEX(raw_data!$A$3:$CR$332,MATCH(data!$B125,raw_data!$F$3:$F$332,0), MATCH(data!H$3,raw_data!$A$3:$CR$3,0))</f>
        <v>0.78125</v>
      </c>
      <c r="I125" s="87">
        <f>INDEX(raw_data!$A$3:$CR$332,MATCH(data!$B125,raw_data!$F$3:$F$332,0), MATCH(data!I$3,raw_data!$A$3:$CR$3,0))</f>
        <v>11172.43512</v>
      </c>
      <c r="J125" s="87">
        <f>INDEX(raw_data!$A$3:$CR$332,MATCH(data!$B125,raw_data!$F$3:$F$332,0), MATCH(data!J$3,raw_data!$A$3:$CR$3,0))</f>
        <v>1430071.69536</v>
      </c>
      <c r="K125" s="61">
        <f>INDEX(raw_data!$A$3:$CR$332,MATCH(data!$B125,raw_data!$F$3:$F$332,0), MATCH(data!K$3,raw_data!$A$3:$CR$3,0))</f>
        <v>2.9900983932049336</v>
      </c>
      <c r="L125" s="20">
        <f>INDEX(raw_data!$A$3:$CR$332,MATCH(data!$B125,raw_data!$F$3:$F$332,0), MATCH(data!L$3,raw_data!$A$3:$CR$3,0))</f>
        <v>3.5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1</v>
      </c>
      <c r="P125" s="20">
        <f>INDEX(raw_data!$A$3:$CR$332,MATCH(data!$B125,raw_data!$F$3:$F$332,0), MATCH(data!P$3,raw_data!$A$3:$CR$3,0))</f>
        <v>4</v>
      </c>
      <c r="Q125" s="20">
        <f>INDEX(raw_data!$A$3:$CR$332,MATCH(data!$B125,raw_data!$F$3:$F$332,0), MATCH(data!Q$3,raw_data!$A$3:$CR$3,0))</f>
        <v>0</v>
      </c>
      <c r="R125" s="20">
        <f>INDEX(raw_data!$A$3:$CR$332,MATCH(data!$B125,raw_data!$F$3:$F$332,0), MATCH(data!R$3,raw_data!$A$3:$CR$3,0))</f>
        <v>0</v>
      </c>
      <c r="S125" s="20">
        <f>INDEX(raw_data!$A$3:$CR$332,MATCH(data!$B125,raw_data!$F$3:$F$332,0), MATCH(data!S$3,raw_data!$A$3:$CR$3,0))</f>
        <v>0</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Campos (2017); Int J Gynaecol Obstet</v>
      </c>
      <c r="AH125" s="20" t="str">
        <f>INDEX(raw_data!$A$3:$CR$332,MATCH(data!$B125,raw_data!$F$3:$F$332,0), MATCH(data!AH$3,raw_data!$A$3:$CR$3,0))</f>
        <v>Cervical screening with either HPV testing or visual inspection with acetic acid VIA</v>
      </c>
      <c r="AI125" s="61">
        <f t="shared" si="6"/>
        <v>69.563730158730166</v>
      </c>
    </row>
    <row r="126" spans="1:35">
      <c r="A126" s="20" t="str">
        <f>INDEX(raw_data!$A$3:$CR$332,MATCH(data!$B126,raw_data!$F$3:$F$332,0), MATCH(data!A$3,raw_data!$A$3:$CR$3,0))</f>
        <v>RMNCH</v>
      </c>
      <c r="B126" s="22" t="s">
        <v>1343</v>
      </c>
      <c r="C126" s="20" t="str">
        <f>INDEX(raw_data!$A$3:$CR$332,MATCH(data!$B126,raw_data!$F$3:$F$332,0), MATCH(data!C$3,raw_data!$A$3:$CR$3,0))</f>
        <v>Prenatal distribution of misoprostol (for PPH prevention)</v>
      </c>
      <c r="D126" s="20" t="str">
        <f>INDEX(raw_data!$A$3:$CR$332,MATCH(data!$B126,raw_data!$F$3:$F$332,0), MATCH(data!D$3,raw_data!$A$3:$CR$3,0))</f>
        <v>1 year</v>
      </c>
      <c r="E126" s="61">
        <f>INDEX(raw_data!$A$3:$CR$332,MATCH(data!$B126,raw_data!$F$3:$F$332,0), MATCH(data!E$3,raw_data!$A$3:$CR$3,0))</f>
        <v>0.08</v>
      </c>
      <c r="F126" s="61">
        <f>INDEX(raw_data!$A$3:$CR$332,MATCH(data!$B126,raw_data!$F$3:$F$332,0), MATCH(data!F$3,raw_data!$A$3:$CR$3,0))</f>
        <v>0.386208</v>
      </c>
      <c r="G126" s="61">
        <f t="shared" si="5"/>
        <v>7.7492155844155849E-2</v>
      </c>
      <c r="H126" s="87">
        <f>INDEX(raw_data!$A$3:$CR$332,MATCH(data!$B126,raw_data!$F$3:$F$332,0), MATCH(data!H$3,raw_data!$A$3:$CR$3,0))</f>
        <v>100</v>
      </c>
      <c r="I126" s="87">
        <f>INDEX(raw_data!$A$3:$CR$332,MATCH(data!$B126,raw_data!$F$3:$F$332,0), MATCH(data!I$3,raw_data!$A$3:$CR$3,0))</f>
        <v>2573730.4292299999</v>
      </c>
      <c r="J126" s="87">
        <f>INDEX(raw_data!$A$3:$CR$332,MATCH(data!$B126,raw_data!$F$3:$F$332,0), MATCH(data!J$3,raw_data!$A$3:$CR$3,0))</f>
        <v>2573730.4292299999</v>
      </c>
      <c r="K126" s="61">
        <f>INDEX(raw_data!$A$3:$CR$332,MATCH(data!$B126,raw_data!$F$3:$F$332,0), MATCH(data!K$3,raw_data!$A$3:$CR$3,0))</f>
        <v>0.35759999999999997</v>
      </c>
      <c r="L126" s="20">
        <f>INDEX(raw_data!$A$3:$CR$332,MATCH(data!$B126,raw_data!$F$3:$F$332,0), MATCH(data!L$3,raw_data!$A$3:$CR$3,0))</f>
        <v>0</v>
      </c>
      <c r="M126" s="20">
        <f>INDEX(raw_data!$A$3:$CR$332,MATCH(data!$B126,raw_data!$F$3:$F$332,0), MATCH(data!M$3,raw_data!$A$3:$CR$3,0))</f>
        <v>0</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0</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Lubinga et al. (2016)</v>
      </c>
      <c r="AH126" s="20" t="str">
        <f>INDEX(raw_data!$A$3:$CR$332,MATCH(data!$B126,raw_data!$F$3:$F$332,0), MATCH(data!AH$3,raw_data!$A$3:$CR$3,0))</f>
        <v>Prenatal community distribution of misoprostol to pregnant mothers as a strategy to increase access to uterotonics for prevention of PPH</v>
      </c>
      <c r="AI126" s="61">
        <f t="shared" si="6"/>
        <v>4.8275999999999994</v>
      </c>
    </row>
    <row r="127" spans="1:35">
      <c r="A127" s="20" t="str">
        <f>INDEX(raw_data!$A$3:$CR$332,MATCH(data!$B127,raw_data!$F$3:$F$332,0), MATCH(data!A$3,raw_data!$A$3:$CR$3,0))</f>
        <v>Vaccine Preventable Diseases</v>
      </c>
      <c r="B127" s="22" t="s">
        <v>1565</v>
      </c>
      <c r="C127" s="20" t="str">
        <f>INDEX(raw_data!$A$3:$CR$332,MATCH(data!$B127,raw_data!$F$3:$F$332,0), MATCH(data!C$3,raw_data!$A$3:$CR$3,0))</f>
        <v>Oral cholera vaccine</v>
      </c>
      <c r="D127" s="20" t="str">
        <f>INDEX(raw_data!$A$3:$CR$332,MATCH(data!$B127,raw_data!$F$3:$F$332,0), MATCH(data!D$3,raw_data!$A$3:$CR$3,0))</f>
        <v>3 Years</v>
      </c>
      <c r="E127" s="61">
        <f>INDEX(raw_data!$A$3:$CR$332,MATCH(data!$B127,raw_data!$F$3:$F$332,0), MATCH(data!E$3,raw_data!$A$3:$CR$3,0))</f>
        <v>1.859277345937591E-3</v>
      </c>
      <c r="F127" s="61">
        <f>INDEX(raw_data!$A$3:$CR$332,MATCH(data!$B127,raw_data!$F$3:$F$332,0), MATCH(data!F$3,raw_data!$A$3:$CR$3,0))</f>
        <v>2.4784291570529335</v>
      </c>
      <c r="G127" s="61">
        <f t="shared" si="5"/>
        <v>-1.4234418479081457E-2</v>
      </c>
      <c r="H127" s="87">
        <f>INDEX(raw_data!$A$3:$CR$332,MATCH(data!$B127,raw_data!$F$3:$F$332,0), MATCH(data!H$3,raw_data!$A$3:$CR$3,0))</f>
        <v>53</v>
      </c>
      <c r="I127" s="87">
        <f>INDEX(raw_data!$A$3:$CR$332,MATCH(data!$B127,raw_data!$F$3:$F$332,0), MATCH(data!I$3,raw_data!$A$3:$CR$3,0))</f>
        <v>9160043</v>
      </c>
      <c r="J127" s="87">
        <f>INDEX(raw_data!$A$3:$CR$332,MATCH(data!$B127,raw_data!$F$3:$F$332,0), MATCH(data!J$3,raw_data!$A$3:$CR$3,0))</f>
        <v>4854822.79</v>
      </c>
      <c r="K127" s="61">
        <f>INDEX(raw_data!$A$3:$CR$332,MATCH(data!$B127,raw_data!$F$3:$F$332,0), MATCH(data!K$3,raw_data!$A$3:$CR$3,0))</f>
        <v>2.7126000000000006</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0</v>
      </c>
      <c r="P127" s="20">
        <f>INDEX(raw_data!$A$3:$CR$332,MATCH(data!$B127,raw_data!$F$3:$F$332,0), MATCH(data!P$3,raw_data!$A$3:$CR$3,0))</f>
        <v>1</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1</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Jeuland (2009); Value Health</v>
      </c>
      <c r="AH127" s="20" t="str">
        <f>INDEX(raw_data!$A$3:$CR$332,MATCH(data!$B127,raw_data!$F$3:$F$332,0), MATCH(data!AH$3,raw_data!$A$3:$CR$3,0))</f>
        <v>School-based program targeting all 1-14 year olds for Oral cholra vaccination</v>
      </c>
      <c r="AI127" s="61">
        <f t="shared" si="6"/>
        <v>1333.0066987951809</v>
      </c>
    </row>
    <row r="128" spans="1:35">
      <c r="A128" s="20" t="str">
        <f>INDEX(raw_data!$A$3:$CR$332,MATCH(data!$B128,raw_data!$F$3:$F$332,0), MATCH(data!A$3,raw_data!$A$3:$CR$3,0))</f>
        <v>NCDs</v>
      </c>
      <c r="B128" s="22" t="s">
        <v>1645</v>
      </c>
      <c r="C128" s="20" t="str">
        <f>INDEX(raw_data!$A$3:$CR$332,MATCH(data!$B128,raw_data!$F$3:$F$332,0), MATCH(data!C$3,raw_data!$A$3:$CR$3,0))</f>
        <v>Smear test at age 40 for cervical cancer detection + cancer treatment</v>
      </c>
      <c r="D128" s="20" t="str">
        <f>INDEX(raw_data!$A$3:$CR$332,MATCH(data!$B128,raw_data!$F$3:$F$332,0), MATCH(data!D$3,raw_data!$A$3:$CR$3,0))</f>
        <v>1 year</v>
      </c>
      <c r="E128" s="61">
        <f>INDEX(raw_data!$A$3:$CR$332,MATCH(data!$B128,raw_data!$F$3:$F$332,0), MATCH(data!E$3,raw_data!$A$3:$CR$3,0))</f>
        <v>4.6200000000000001E-4</v>
      </c>
      <c r="F128" s="61">
        <f>INDEX(raw_data!$A$3:$CR$332,MATCH(data!$B128,raw_data!$F$3:$F$332,0), MATCH(data!F$3,raw_data!$A$3:$CR$3,0))</f>
        <v>6.3901813987026365E-2</v>
      </c>
      <c r="G128" s="61">
        <f t="shared" ref="G128:G129" si="7">E128-F128/154</f>
        <v>4.7053155928400208E-5</v>
      </c>
      <c r="H128" s="87">
        <f>INDEX(raw_data!$A$3:$CR$332,MATCH(data!$B128,raw_data!$F$3:$F$332,0), MATCH(data!H$3,raw_data!$A$3:$CR$3,0))</f>
        <v>69.681671307370806</v>
      </c>
      <c r="I128" s="87">
        <f>INDEX(raw_data!$A$3:$CR$332,MATCH(data!$B128,raw_data!$F$3:$F$332,0), MATCH(data!I$3,raw_data!$A$3:$CR$3,0))</f>
        <v>127880.49999999999</v>
      </c>
      <c r="J128" s="87">
        <f>INDEX(raw_data!$A$3:$CR$332,MATCH(data!$B128,raw_data!$F$3:$F$332,0), MATCH(data!J$3,raw_data!$A$3:$CR$3,0))</f>
        <v>183521</v>
      </c>
      <c r="K128" s="61">
        <f>INDEX(raw_data!$A$3:$CR$332,MATCH(data!$B128,raw_data!$F$3:$F$332,0), MATCH(data!K$3,raw_data!$A$3:$CR$3,0))</f>
        <v>18.743041200546561</v>
      </c>
      <c r="L128" s="20">
        <f>INDEX(raw_data!$A$3:$CR$332,MATCH(data!$B128,raw_data!$F$3:$F$332,0), MATCH(data!L$3,raw_data!$A$3:$CR$3,0))</f>
        <v>4.3992785566774373</v>
      </c>
      <c r="M128" s="20">
        <f>INDEX(raw_data!$A$3:$CR$332,MATCH(data!$B128,raw_data!$F$3:$F$332,0), MATCH(data!M$3,raw_data!$A$3:$CR$3,0))</f>
        <v>7.1778161627279715</v>
      </c>
      <c r="N128" s="20">
        <f>INDEX(raw_data!$A$3:$CR$332,MATCH(data!$B128,raw_data!$F$3:$F$332,0), MATCH(data!N$3,raw_data!$A$3:$CR$3,0))</f>
        <v>0</v>
      </c>
      <c r="O128" s="20">
        <f>INDEX(raw_data!$A$3:$CR$332,MATCH(data!$B128,raw_data!$F$3:$F$332,0), MATCH(data!O$3,raw_data!$A$3:$CR$3,0))</f>
        <v>1.2705793887348042</v>
      </c>
      <c r="P128" s="20">
        <f>INDEX(raw_data!$A$3:$CR$332,MATCH(data!$B128,raw_data!$F$3:$F$332,0), MATCH(data!P$3,raw_data!$A$3:$CR$3,0))</f>
        <v>4.6048245159954444</v>
      </c>
      <c r="Q128" s="20">
        <f>INDEX(raw_data!$A$3:$CR$332,MATCH(data!$B128,raw_data!$F$3:$F$332,0), MATCH(data!Q$3,raw_data!$A$3:$CR$3,0))</f>
        <v>3.9791086578647675E-2</v>
      </c>
      <c r="R128" s="20">
        <f>INDEX(raw_data!$A$3:$CR$332,MATCH(data!$B128,raw_data!$F$3:$F$332,0), MATCH(data!R$3,raw_data!$A$3:$CR$3,0))</f>
        <v>3.9791086578647675E-2</v>
      </c>
      <c r="S128" s="20">
        <f>INDEX(raw_data!$A$3:$CR$332,MATCH(data!$B128,raw_data!$F$3:$F$332,0), MATCH(data!S$3,raw_data!$A$3:$CR$3,0))</f>
        <v>0</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1</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Ginsberg (2012); BMJ</v>
      </c>
      <c r="AH128" s="20" t="str">
        <f>INDEX(raw_data!$A$3:$CR$332,MATCH(data!$B128,raw_data!$F$3:$F$332,0), MATCH(data!AH$3,raw_data!$A$3:$CR$3,0))</f>
        <v>Smear test at age 40 for detection of cervical cancer + cancer treatment</v>
      </c>
      <c r="AI128" s="61">
        <f t="shared" ref="AI128:AI129" si="8">F128/E128</f>
        <v>138.31561469053327</v>
      </c>
    </row>
    <row r="129" spans="1:35">
      <c r="A129" s="20" t="str">
        <f>INDEX(raw_data!$A$3:$CR$332,MATCH(data!$B129,raw_data!$F$3:$F$332,0), MATCH(data!A$3,raw_data!$A$3:$CR$3,0))</f>
        <v>NCDs</v>
      </c>
      <c r="B129" s="22" t="s">
        <v>1646</v>
      </c>
      <c r="C129" s="20" t="str">
        <f>INDEX(raw_data!$A$3:$CR$332,MATCH(data!$B129,raw_data!$F$3:$F$332,0), MATCH(data!C$3,raw_data!$A$3:$CR$3,0))</f>
        <v>HPV vaccination for girls 9-13</v>
      </c>
      <c r="D129" s="20" t="str">
        <f>INDEX(raw_data!$A$3:$CR$332,MATCH(data!$B129,raw_data!$F$3:$F$332,0), MATCH(data!D$3,raw_data!$A$3:$CR$3,0))</f>
        <v>1 year</v>
      </c>
      <c r="E129" s="61">
        <f>INDEX(raw_data!$A$3:$CR$332,MATCH(data!$B129,raw_data!$F$3:$F$332,0), MATCH(data!E$3,raw_data!$A$3:$CR$3,0))</f>
        <v>2.4998849113143023E-2</v>
      </c>
      <c r="F129" s="61">
        <f>INDEX(raw_data!$A$3:$CR$332,MATCH(data!$B129,raw_data!$F$3:$F$332,0), MATCH(data!F$3,raw_data!$A$3:$CR$3,0))</f>
        <v>8.3946552665980381</v>
      </c>
      <c r="G129" s="61">
        <f t="shared" si="7"/>
        <v>-2.9511899371259819E-2</v>
      </c>
      <c r="H129" s="87">
        <f>INDEX(raw_data!$A$3:$CR$332,MATCH(data!$B129,raw_data!$F$3:$F$332,0), MATCH(data!H$3,raw_data!$A$3:$CR$3,0))</f>
        <v>80</v>
      </c>
      <c r="I129" s="87">
        <f>INDEX(raw_data!$A$3:$CR$332,MATCH(data!$B129,raw_data!$F$3:$F$332,0), MATCH(data!I$3,raw_data!$A$3:$CR$3,0))</f>
        <v>519926</v>
      </c>
      <c r="J129" s="87">
        <f>INDEX(raw_data!$A$3:$CR$332,MATCH(data!$B129,raw_data!$F$3:$F$332,0), MATCH(data!J$3,raw_data!$A$3:$CR$3,0))</f>
        <v>649907.5</v>
      </c>
      <c r="K129" s="61">
        <f>INDEX(raw_data!$A$3:$CR$332,MATCH(data!$B129,raw_data!$F$3:$F$332,0), MATCH(data!K$3,raw_data!$A$3:$CR$3,0))</f>
        <v>9.0841133683185458</v>
      </c>
      <c r="L129" s="20">
        <f>INDEX(raw_data!$A$3:$CR$332,MATCH(data!$B129,raw_data!$F$3:$F$332,0), MATCH(data!L$3,raw_data!$A$3:$CR$3,0))</f>
        <v>0</v>
      </c>
      <c r="M129" s="20">
        <f>INDEX(raw_data!$A$3:$CR$332,MATCH(data!$B129,raw_data!$F$3:$F$332,0), MATCH(data!M$3,raw_data!$A$3:$CR$3,0))</f>
        <v>0</v>
      </c>
      <c r="N129" s="20">
        <f>INDEX(raw_data!$A$3:$CR$332,MATCH(data!$B129,raw_data!$F$3:$F$332,0), MATCH(data!N$3,raw_data!$A$3:$CR$3,0))</f>
        <v>0</v>
      </c>
      <c r="O129" s="20">
        <f>INDEX(raw_data!$A$3:$CR$332,MATCH(data!$B129,raw_data!$F$3:$F$332,0), MATCH(data!O$3,raw_data!$A$3:$CR$3,0))</f>
        <v>0</v>
      </c>
      <c r="P129" s="20">
        <f>INDEX(raw_data!$A$3:$CR$332,MATCH(data!$B129,raw_data!$F$3:$F$332,0), MATCH(data!P$3,raw_data!$A$3:$CR$3,0))</f>
        <v>1</v>
      </c>
      <c r="Q129" s="20">
        <f>INDEX(raw_data!$A$3:$CR$332,MATCH(data!$B129,raw_data!$F$3:$F$332,0), MATCH(data!Q$3,raw_data!$A$3:$CR$3,0))</f>
        <v>0</v>
      </c>
      <c r="R129" s="20">
        <f>INDEX(raw_data!$A$3:$CR$332,MATCH(data!$B129,raw_data!$F$3:$F$332,0), MATCH(data!R$3,raw_data!$A$3:$CR$3,0))</f>
        <v>0</v>
      </c>
      <c r="S129" s="20">
        <f>INDEX(raw_data!$A$3:$CR$332,MATCH(data!$B129,raw_data!$F$3:$F$332,0), MATCH(data!S$3,raw_data!$A$3:$CR$3,0))</f>
        <v>1</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2</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 HPV vaccinations starting at age 12 at cost of US$0.60 per vaccine dose + cancer treatment</v>
      </c>
      <c r="AI129" s="61">
        <f t="shared" si="8"/>
        <v>335.80166945303853</v>
      </c>
    </row>
    <row r="132" spans="1:35">
      <c r="J132" s="101"/>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1635</v>
      </c>
      <c r="F1" t="s">
        <v>1636</v>
      </c>
      <c r="G1" t="s">
        <v>23</v>
      </c>
      <c r="H1" t="s">
        <v>51</v>
      </c>
      <c r="I1" t="s">
        <v>2</v>
      </c>
      <c r="J1" t="s">
        <v>1388</v>
      </c>
      <c r="K1" t="s">
        <v>73</v>
      </c>
      <c r="L1" t="s">
        <v>76</v>
      </c>
      <c r="M1" t="s">
        <v>78</v>
      </c>
      <c r="N1" t="s">
        <v>81</v>
      </c>
      <c r="O1" t="s">
        <v>88</v>
      </c>
      <c r="P1" t="s">
        <v>89</v>
      </c>
      <c r="Q1" t="s">
        <v>24</v>
      </c>
    </row>
    <row r="2" spans="1:17" ht="63.75">
      <c r="A2" t="s">
        <v>1638</v>
      </c>
      <c r="B2" s="104" t="s">
        <v>17</v>
      </c>
      <c r="C2" s="104" t="s">
        <v>19</v>
      </c>
      <c r="D2" s="105" t="s">
        <v>96</v>
      </c>
      <c r="E2" s="105" t="s">
        <v>1635</v>
      </c>
      <c r="F2" s="106" t="s">
        <v>1636</v>
      </c>
      <c r="G2" s="106" t="s">
        <v>1632</v>
      </c>
      <c r="H2" s="106" t="s">
        <v>1631</v>
      </c>
      <c r="I2" s="107" t="s">
        <v>1630</v>
      </c>
      <c r="J2" s="105" t="s">
        <v>1388</v>
      </c>
      <c r="K2" s="106" t="s">
        <v>73</v>
      </c>
      <c r="L2" s="106" t="s">
        <v>76</v>
      </c>
      <c r="M2" s="106" t="s">
        <v>78</v>
      </c>
      <c r="N2" s="106" t="s">
        <v>81</v>
      </c>
      <c r="O2" s="106" t="s">
        <v>88</v>
      </c>
      <c r="P2" s="106" t="s">
        <v>89</v>
      </c>
      <c r="Q2" s="103" t="s">
        <v>24</v>
      </c>
    </row>
    <row r="3" spans="1:17">
      <c r="A3" s="91">
        <v>1</v>
      </c>
      <c r="B3" s="91" t="s">
        <v>256</v>
      </c>
      <c r="C3" s="91" t="s">
        <v>1274</v>
      </c>
      <c r="D3" s="110">
        <f>INDEX(data!$A$3:$AI$127, MATCH('Table for manuscript'!$C3, data!$C$3:$C$127,0), MATCH('Table for manuscript'!D$1, data!$A$3:$AI$3,0))</f>
        <v>0.64449078189517417</v>
      </c>
      <c r="E3" s="108">
        <f>INDEX(data!$A$3:$AI$127, MATCH('Table for manuscript'!$C3, data!$C$3:$C$127,0), MATCH('Table for manuscript'!E$1, data!$A$3:$AI$3,0))</f>
        <v>704.54168228656897</v>
      </c>
      <c r="F3" s="109">
        <f>INDEX(data!$A$3:$AI$127, MATCH('Table for manuscript'!$C3, data!$C$3:$C$127,0), MATCH('Table for manuscript'!F$1, data!$A$3:$AI$3,0))</f>
        <v>1093.1757320326763</v>
      </c>
      <c r="G3" s="110" t="str">
        <f>INDEX(References!$A$2:$C$58,MATCH(INDEX(data!$A$3:$AI$127, MATCH('Table for manuscript'!$C3, data!$C$3:$C$127,0), MATCH('Table for manuscript'!G$1, data!$A$3:$AI$3,0)), References!$C$2:$C$58,0),2)</f>
        <v>[1]</v>
      </c>
      <c r="H3" s="111">
        <f>INDEX(data!$A$3:$AI$127, MATCH('Table for manuscript'!$C3, data!$C$3:$C$127,0), MATCH('Table for manuscript'!H$1, data!$A$3:$AI$3,0))/100</f>
        <v>0.83362224192207568</v>
      </c>
      <c r="I3" s="113">
        <f>INDEX(data!$A$3:$AI$127, MATCH('Table for manuscript'!$C3, data!$C$3:$C$127,0), MATCH('Table for manuscript'!I$1, data!$A$3:$AI$3,0))</f>
        <v>425461.01426736382</v>
      </c>
      <c r="J3" s="112">
        <f>INDEX(data!$A$3:$AI$127, MATCH('Table for manuscript'!$C3, data!$C$3:$C$127,0), MATCH('Table for manuscript'!J$1, data!$A$3:$AI$3,0))</f>
        <v>1574.27</v>
      </c>
      <c r="K3" s="114">
        <f>INDEX(data!$A$3:$AI$127, MATCH('Table for manuscript'!$C3, data!$C$3:$C$127,0), MATCH('Table for manuscript'!K$1, data!$A$3:$AI$3,0))</f>
        <v>4.5</v>
      </c>
      <c r="L3" s="114">
        <f>INDEX(data!$A$3:$AI$127, MATCH('Table for manuscript'!$C3, data!$C$3:$C$127,0), MATCH('Table for manuscript'!L$1, data!$A$3:$AI$3,0))</f>
        <v>0</v>
      </c>
      <c r="M3" s="114">
        <f>INDEX(data!$A$3:$AI$127, MATCH('Table for manuscript'!$C3, data!$C$3:$C$127,0), MATCH('Table for manuscript'!M$1, data!$A$3:$AI$3,0))</f>
        <v>0</v>
      </c>
      <c r="N3" s="114">
        <f>INDEX(data!$A$3:$AI$127, MATCH('Table for manuscript'!$C3, data!$C$3:$C$127,0), MATCH('Table for manuscript'!N$1, data!$A$3:$AI$3,0))</f>
        <v>0</v>
      </c>
      <c r="O3" s="114">
        <f>INDEX(data!$A$3:$AI$127, MATCH('Table for manuscript'!$C3, data!$C$3:$C$127,0), MATCH('Table for manuscript'!O$1, data!$A$3:$AI$3,0))</f>
        <v>0</v>
      </c>
      <c r="P3" s="114">
        <f>INDEX(data!$A$3:$AI$127, MATCH('Table for manuscript'!$C3, data!$C$3:$C$127,0), MATCH('Table for manuscript'!P$1, data!$A$3:$AI$3,0))</f>
        <v>0</v>
      </c>
      <c r="Q3" s="110" t="str">
        <f>INDEX(data!$A$3:$AI$127, MATCH('Table for manuscript'!$C3, data!$C$3:$C$127,0), MATCH('Table for manuscript'!Q$1, data!$A$3:$AI$3,0))</f>
        <v>Intensive monitoring, first and second line drugs (ANC coverage level) - weekly contact</v>
      </c>
    </row>
    <row r="4" spans="1:17">
      <c r="A4" s="91">
        <v>2</v>
      </c>
      <c r="B4" s="91" t="s">
        <v>256</v>
      </c>
      <c r="C4" s="91" t="s">
        <v>1268</v>
      </c>
      <c r="D4" s="110">
        <f>INDEX(data!$A$3:$AI$127, MATCH('Table for manuscript'!$C4, data!$C$3:$C$127,0), MATCH('Table for manuscript'!D$1, data!$A$3:$AI$3,0))</f>
        <v>0.58924871487558783</v>
      </c>
      <c r="E4" s="108">
        <f>INDEX(data!$A$3:$AI$127, MATCH('Table for manuscript'!$C4, data!$C$3:$C$127,0), MATCH('Table for manuscript'!E$1, data!$A$3:$AI$3,0))</f>
        <v>652.70283424503737</v>
      </c>
      <c r="F4" s="109">
        <f>INDEX(data!$A$3:$AI$127, MATCH('Table for manuscript'!$C4, data!$C$3:$C$127,0), MATCH('Table for manuscript'!F$1, data!$A$3:$AI$3,0))</f>
        <v>1107.6864790156515</v>
      </c>
      <c r="G4" s="110" t="str">
        <f>INDEX(References!$A$2:$C$58,MATCH(INDEX(data!$A$3:$AI$127, MATCH('Table for manuscript'!$C4, data!$C$3:$C$127,0), MATCH('Table for manuscript'!G$1, data!$A$3:$AI$3,0)), References!$C$2:$C$58,0),2)</f>
        <v>[1]</v>
      </c>
      <c r="H4" s="111">
        <f>INDEX(data!$A$3:$AI$127, MATCH('Table for manuscript'!$C4, data!$C$3:$C$127,0), MATCH('Table for manuscript'!H$1, data!$A$3:$AI$3,0))/100</f>
        <v>0.83362224192207568</v>
      </c>
      <c r="I4" s="113">
        <f>INDEX(data!$A$3:$AI$127, MATCH('Table for manuscript'!$C4, data!$C$3:$C$127,0), MATCH('Table for manuscript'!I$1, data!$A$3:$AI$3,0))</f>
        <v>425461.01426736382</v>
      </c>
      <c r="J4" s="112">
        <f>INDEX(data!$A$3:$AI$127, MATCH('Table for manuscript'!$C4, data!$C$3:$C$127,0), MATCH('Table for manuscript'!J$1, data!$A$3:$AI$3,0))</f>
        <v>1066.27</v>
      </c>
      <c r="K4" s="114">
        <f>INDEX(data!$A$3:$AI$127, MATCH('Table for manuscript'!$C4, data!$C$3:$C$127,0), MATCH('Table for manuscript'!K$1, data!$A$3:$AI$3,0))</f>
        <v>0</v>
      </c>
      <c r="L4" s="114">
        <f>INDEX(data!$A$3:$AI$127, MATCH('Table for manuscript'!$C4, data!$C$3:$C$127,0), MATCH('Table for manuscript'!L$1, data!$A$3:$AI$3,0))</f>
        <v>0</v>
      </c>
      <c r="M4" s="114">
        <f>INDEX(data!$A$3:$AI$127, MATCH('Table for manuscript'!$C4, data!$C$3:$C$127,0), MATCH('Table for manuscript'!M$1, data!$A$3:$AI$3,0))</f>
        <v>0</v>
      </c>
      <c r="N4" s="114">
        <f>INDEX(data!$A$3:$AI$127, MATCH('Table for manuscript'!$C4, data!$C$3:$C$127,0), MATCH('Table for manuscript'!N$1, data!$A$3:$AI$3,0))</f>
        <v>0</v>
      </c>
      <c r="O4" s="114">
        <f>INDEX(data!$A$3:$AI$127, MATCH('Table for manuscript'!$C4, data!$C$3:$C$127,0), MATCH('Table for manuscript'!O$1, data!$A$3:$AI$3,0))</f>
        <v>0</v>
      </c>
      <c r="P4" s="114">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10">
        <f>INDEX(data!$A$3:$AI$127, MATCH('Table for manuscript'!$C5, data!$C$3:$C$127,0), MATCH('Table for manuscript'!D$1, data!$A$3:$AI$3,0))</f>
        <v>0.58622679981792303</v>
      </c>
      <c r="E5" s="108">
        <f>INDEX(data!$A$3:$AI$127, MATCH('Table for manuscript'!$C5, data!$C$3:$C$127,0), MATCH('Table for manuscript'!E$1, data!$A$3:$AI$3,0))</f>
        <v>211.02489859731463</v>
      </c>
      <c r="F5" s="109">
        <f>INDEX(data!$A$3:$AI$127, MATCH('Table for manuscript'!$C5, data!$C$3:$C$127,0), MATCH('Table for manuscript'!F$1, data!$A$3:$AI$3,0))</f>
        <v>359.97142857142859</v>
      </c>
      <c r="G5" s="110" t="str">
        <f>INDEX(References!$A$2:$C$58,MATCH(INDEX(data!$A$3:$AI$127, MATCH('Table for manuscript'!$C5, data!$C$3:$C$127,0), MATCH('Table for manuscript'!G$1, data!$A$3:$AI$3,0)), References!$C$2:$C$58,0),2)</f>
        <v>[2]</v>
      </c>
      <c r="H5" s="111">
        <f>INDEX(data!$A$3:$AI$127, MATCH('Table for manuscript'!$C5, data!$C$3:$C$127,0), MATCH('Table for manuscript'!H$1, data!$A$3:$AI$3,0))/100</f>
        <v>0.81</v>
      </c>
      <c r="I5" s="113">
        <f>INDEX(data!$A$3:$AI$127, MATCH('Table for manuscript'!$C5, data!$C$3:$C$127,0), MATCH('Table for manuscript'!I$1, data!$A$3:$AI$3,0))</f>
        <v>580674.79693827161</v>
      </c>
      <c r="J5" s="112">
        <f>INDEX(data!$A$3:$AI$127, MATCH('Table for manuscript'!$C5, data!$C$3:$C$127,0), MATCH('Table for manuscript'!J$1, data!$A$3:$AI$3,0))</f>
        <v>152.74284914250163</v>
      </c>
      <c r="K5" s="114">
        <f>INDEX(data!$A$3:$AI$127, MATCH('Table for manuscript'!$C5, data!$C$3:$C$127,0), MATCH('Table for manuscript'!K$1, data!$A$3:$AI$3,0))</f>
        <v>6</v>
      </c>
      <c r="L5" s="114">
        <f>INDEX(data!$A$3:$AI$127, MATCH('Table for manuscript'!$C5, data!$C$3:$C$127,0), MATCH('Table for manuscript'!L$1, data!$A$3:$AI$3,0))</f>
        <v>4</v>
      </c>
      <c r="M5" s="114">
        <f>INDEX(data!$A$3:$AI$127, MATCH('Table for manuscript'!$C5, data!$C$3:$C$127,0), MATCH('Table for manuscript'!M$1, data!$A$3:$AI$3,0))</f>
        <v>0.44999999999999996</v>
      </c>
      <c r="N5" s="114">
        <f>INDEX(data!$A$3:$AI$127, MATCH('Table for manuscript'!$C5, data!$C$3:$C$127,0), MATCH('Table for manuscript'!N$1, data!$A$3:$AI$3,0))</f>
        <v>0</v>
      </c>
      <c r="O5" s="114">
        <f>INDEX(data!$A$3:$AI$127, MATCH('Table for manuscript'!$C5, data!$C$3:$C$127,0), MATCH('Table for manuscript'!O$1, data!$A$3:$AI$3,0))</f>
        <v>0</v>
      </c>
      <c r="P5" s="114">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10">
        <f>INDEX(data!$A$3:$AI$127, MATCH('Table for manuscript'!$C6, data!$C$3:$C$127,0), MATCH('Table for manuscript'!D$1, data!$A$3:$AI$3,0))</f>
        <v>0.58622679981792303</v>
      </c>
      <c r="E6" s="108">
        <f>INDEX(data!$A$3:$AI$127, MATCH('Table for manuscript'!$C6, data!$C$3:$C$127,0), MATCH('Table for manuscript'!E$1, data!$A$3:$AI$3,0))</f>
        <v>211.02489859731463</v>
      </c>
      <c r="F6" s="109">
        <f>INDEX(data!$A$3:$AI$127, MATCH('Table for manuscript'!$C6, data!$C$3:$C$127,0), MATCH('Table for manuscript'!F$1, data!$A$3:$AI$3,0))</f>
        <v>359.97142857142859</v>
      </c>
      <c r="G6" s="110" t="str">
        <f>INDEX(References!$A$2:$C$58,MATCH(INDEX(data!$A$3:$AI$127, MATCH('Table for manuscript'!$C6, data!$C$3:$C$127,0), MATCH('Table for manuscript'!G$1, data!$A$3:$AI$3,0)), References!$C$2:$C$58,0),2)</f>
        <v>[2]</v>
      </c>
      <c r="H6" s="111">
        <f>INDEX(data!$A$3:$AI$127, MATCH('Table for manuscript'!$C6, data!$C$3:$C$127,0), MATCH('Table for manuscript'!H$1, data!$A$3:$AI$3,0))/100</f>
        <v>0.85</v>
      </c>
      <c r="I6" s="113">
        <f>INDEX(data!$A$3:$AI$127, MATCH('Table for manuscript'!$C6, data!$C$3:$C$127,0), MATCH('Table for manuscript'!I$1, data!$A$3:$AI$3,0))</f>
        <v>837528.58395294123</v>
      </c>
      <c r="J6" s="112">
        <f>INDEX(data!$A$3:$AI$127, MATCH('Table for manuscript'!$C6, data!$C$3:$C$127,0), MATCH('Table for manuscript'!J$1, data!$A$3:$AI$3,0))</f>
        <v>152.74284914250163</v>
      </c>
      <c r="K6" s="114">
        <f>INDEX(data!$A$3:$AI$127, MATCH('Table for manuscript'!$C6, data!$C$3:$C$127,0), MATCH('Table for manuscript'!K$1, data!$A$3:$AI$3,0))</f>
        <v>6</v>
      </c>
      <c r="L6" s="114">
        <f>INDEX(data!$A$3:$AI$127, MATCH('Table for manuscript'!$C6, data!$C$3:$C$127,0), MATCH('Table for manuscript'!L$1, data!$A$3:$AI$3,0))</f>
        <v>4</v>
      </c>
      <c r="M6" s="114">
        <f>INDEX(data!$A$3:$AI$127, MATCH('Table for manuscript'!$C6, data!$C$3:$C$127,0), MATCH('Table for manuscript'!M$1, data!$A$3:$AI$3,0))</f>
        <v>0.44999999999999996</v>
      </c>
      <c r="N6" s="114">
        <f>INDEX(data!$A$3:$AI$127, MATCH('Table for manuscript'!$C6, data!$C$3:$C$127,0), MATCH('Table for manuscript'!N$1, data!$A$3:$AI$3,0))</f>
        <v>0</v>
      </c>
      <c r="O6" s="114">
        <f>INDEX(data!$A$3:$AI$127, MATCH('Table for manuscript'!$C6, data!$C$3:$C$127,0), MATCH('Table for manuscript'!O$1, data!$A$3:$AI$3,0))</f>
        <v>0</v>
      </c>
      <c r="P6" s="114">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10">
        <f>INDEX(data!$A$3:$AI$127, MATCH('Table for manuscript'!$C7, data!$C$3:$C$127,0), MATCH('Table for manuscript'!D$1, data!$A$3:$AI$3,0))</f>
        <v>0.46441318067330578</v>
      </c>
      <c r="E7" s="108">
        <f>INDEX(data!$A$3:$AI$127, MATCH('Table for manuscript'!$C7, data!$C$3:$C$127,0), MATCH('Table for manuscript'!E$1, data!$A$3:$AI$3,0))</f>
        <v>44.685031975682477</v>
      </c>
      <c r="F7" s="109">
        <f>INDEX(data!$A$3:$AI$127, MATCH('Table for manuscript'!$C7, data!$C$3:$C$127,0), MATCH('Table for manuscript'!F$1, data!$A$3:$AI$3,0))</f>
        <v>96.21826820439972</v>
      </c>
      <c r="G7" s="110" t="str">
        <f>INDEX(References!$A$2:$C$58,MATCH(INDEX(data!$A$3:$AI$127, MATCH('Table for manuscript'!$C7, data!$C$3:$C$127,0), MATCH('Table for manuscript'!G$1, data!$A$3:$AI$3,0)), References!$C$2:$C$58,0),2)</f>
        <v>[3]</v>
      </c>
      <c r="H7" s="111">
        <f>INDEX(data!$A$3:$AI$127, MATCH('Table for manuscript'!$C7, data!$C$3:$C$127,0), MATCH('Table for manuscript'!H$1, data!$A$3:$AI$3,0))/100</f>
        <v>1</v>
      </c>
      <c r="I7" s="113">
        <f>INDEX(data!$A$3:$AI$127, MATCH('Table for manuscript'!$C7, data!$C$3:$C$127,0), MATCH('Table for manuscript'!I$1, data!$A$3:$AI$3,0))</f>
        <v>415836</v>
      </c>
      <c r="J7" s="112">
        <f>INDEX(data!$A$3:$AI$127, MATCH('Table for manuscript'!$C7, data!$C$3:$C$127,0), MATCH('Table for manuscript'!J$1, data!$A$3:$AI$3,0))</f>
        <v>6.7649999999999997</v>
      </c>
      <c r="K7" s="114">
        <f>INDEX(data!$A$3:$AI$127, MATCH('Table for manuscript'!$C7, data!$C$3:$C$127,0), MATCH('Table for manuscript'!K$1, data!$A$3:$AI$3,0))</f>
        <v>0.1</v>
      </c>
      <c r="L7" s="114">
        <f>INDEX(data!$A$3:$AI$127, MATCH('Table for manuscript'!$C7, data!$C$3:$C$127,0), MATCH('Table for manuscript'!L$1, data!$A$3:$AI$3,0))</f>
        <v>0</v>
      </c>
      <c r="M7" s="114">
        <f>INDEX(data!$A$3:$AI$127, MATCH('Table for manuscript'!$C7, data!$C$3:$C$127,0), MATCH('Table for manuscript'!M$1, data!$A$3:$AI$3,0))</f>
        <v>0</v>
      </c>
      <c r="N7" s="114">
        <f>INDEX(data!$A$3:$AI$127, MATCH('Table for manuscript'!$C7, data!$C$3:$C$127,0), MATCH('Table for manuscript'!N$1, data!$A$3:$AI$3,0))</f>
        <v>0.2</v>
      </c>
      <c r="O7" s="114">
        <f>INDEX(data!$A$3:$AI$127, MATCH('Table for manuscript'!$C7, data!$C$3:$C$127,0), MATCH('Table for manuscript'!O$1, data!$A$3:$AI$3,0))</f>
        <v>0</v>
      </c>
      <c r="P7" s="114">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10">
        <f>INDEX(data!$A$3:$AI$127, MATCH('Table for manuscript'!$C8, data!$C$3:$C$127,0), MATCH('Table for manuscript'!D$1, data!$A$3:$AI$3,0))</f>
        <v>1.7817485307089837E-2</v>
      </c>
      <c r="E8" s="108">
        <f>INDEX(data!$A$3:$AI$127, MATCH('Table for manuscript'!$C8, data!$C$3:$C$127,0), MATCH('Table for manuscript'!E$1, data!$A$3:$AI$3,0))</f>
        <v>0.79705486117776492</v>
      </c>
      <c r="F8" s="109">
        <f>INDEX(data!$A$3:$AI$127, MATCH('Table for manuscript'!$C8, data!$C$3:$C$127,0), MATCH('Table for manuscript'!F$1, data!$A$3:$AI$3,0))</f>
        <v>44.734419444735288</v>
      </c>
      <c r="G8" s="110" t="str">
        <f>INDEX(References!$A$2:$C$58,MATCH(INDEX(data!$A$3:$AI$127, MATCH('Table for manuscript'!$C8, data!$C$3:$C$127,0), MATCH('Table for manuscript'!G$1, data!$A$3:$AI$3,0)), References!$C$2:$C$58,0),2)</f>
        <v>[1]</v>
      </c>
      <c r="H8" s="111">
        <f>INDEX(data!$A$3:$AI$127, MATCH('Table for manuscript'!$C8, data!$C$3:$C$127,0), MATCH('Table for manuscript'!H$1, data!$A$3:$AI$3,0))/100</f>
        <v>0.75</v>
      </c>
      <c r="I8" s="113">
        <f>INDEX(data!$A$3:$AI$127, MATCH('Table for manuscript'!$C8, data!$C$3:$C$127,0), MATCH('Table for manuscript'!I$1, data!$A$3:$AI$3,0))</f>
        <v>21985281.554693334</v>
      </c>
      <c r="J8" s="112">
        <f>INDEX(data!$A$3:$AI$127, MATCH('Table for manuscript'!$C8, data!$C$3:$C$127,0), MATCH('Table for manuscript'!J$1, data!$A$3:$AI$3,0))</f>
        <v>14.388009236001633</v>
      </c>
      <c r="K8" s="114">
        <f>INDEX(data!$A$3:$AI$127, MATCH('Table for manuscript'!$C8, data!$C$3:$C$127,0), MATCH('Table for manuscript'!K$1, data!$A$3:$AI$3,0))</f>
        <v>0</v>
      </c>
      <c r="L8" s="114">
        <f>INDEX(data!$A$3:$AI$127, MATCH('Table for manuscript'!$C8, data!$C$3:$C$127,0), MATCH('Table for manuscript'!L$1, data!$A$3:$AI$3,0))</f>
        <v>0</v>
      </c>
      <c r="M8" s="114">
        <f>INDEX(data!$A$3:$AI$127, MATCH('Table for manuscript'!$C8, data!$C$3:$C$127,0), MATCH('Table for manuscript'!M$1, data!$A$3:$AI$3,0))</f>
        <v>0</v>
      </c>
      <c r="N8" s="114">
        <f>INDEX(data!$A$3:$AI$127, MATCH('Table for manuscript'!$C8, data!$C$3:$C$127,0), MATCH('Table for manuscript'!N$1, data!$A$3:$AI$3,0))</f>
        <v>0</v>
      </c>
      <c r="O8" s="114">
        <f>INDEX(data!$A$3:$AI$127, MATCH('Table for manuscript'!$C8, data!$C$3:$C$127,0), MATCH('Table for manuscript'!O$1, data!$A$3:$AI$3,0))</f>
        <v>0</v>
      </c>
      <c r="P8" s="114">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10">
        <f>INDEX(data!$A$3:$AI$127, MATCH('Table for manuscript'!$C9, data!$C$3:$C$127,0), MATCH('Table for manuscript'!D$1, data!$A$3:$AI$3,0))</f>
        <v>6.8609999999999998</v>
      </c>
      <c r="E9" s="108">
        <f>INDEX(data!$A$3:$AI$127, MATCH('Table for manuscript'!$C9, data!$C$3:$C$127,0), MATCH('Table for manuscript'!E$1, data!$A$3:$AI$3,0))</f>
        <v>5541.1979699999993</v>
      </c>
      <c r="F9" s="109">
        <f>INDEX(data!$A$3:$AI$127, MATCH('Table for manuscript'!$C9, data!$C$3:$C$127,0), MATCH('Table for manuscript'!F$1, data!$A$3:$AI$3,0))</f>
        <v>807.63707477044159</v>
      </c>
      <c r="G9" s="110" t="str">
        <f>INDEX(References!$A$2:$C$58,MATCH(INDEX(data!$A$3:$AI$127, MATCH('Table for manuscript'!$C9, data!$C$3:$C$127,0), MATCH('Table for manuscript'!G$1, data!$A$3:$AI$3,0)), References!$C$2:$C$58,0),2)</f>
        <v>[4]</v>
      </c>
      <c r="H9" s="111">
        <f>INDEX(data!$A$3:$AI$127, MATCH('Table for manuscript'!$C9, data!$C$3:$C$127,0), MATCH('Table for manuscript'!H$1, data!$A$3:$AI$3,0))/100</f>
        <v>0.85</v>
      </c>
      <c r="I9" s="113">
        <f>INDEX(data!$A$3:$AI$127, MATCH('Table for manuscript'!$C9, data!$C$3:$C$127,0), MATCH('Table for manuscript'!I$1, data!$A$3:$AI$3,0))</f>
        <v>1418203.3808912127</v>
      </c>
      <c r="J9" s="112">
        <f>INDEX(data!$A$3:$AI$127, MATCH('Table for manuscript'!$C9, data!$C$3:$C$127,0), MATCH('Table for manuscript'!J$1, data!$A$3:$AI$3,0))</f>
        <v>647.58500000000004</v>
      </c>
      <c r="K9" s="114">
        <f>INDEX(data!$A$3:$AI$127, MATCH('Table for manuscript'!$C9, data!$C$3:$C$127,0), MATCH('Table for manuscript'!K$1, data!$A$3:$AI$3,0))</f>
        <v>4.5</v>
      </c>
      <c r="L9" s="114">
        <f>INDEX(data!$A$3:$AI$127, MATCH('Table for manuscript'!$C9, data!$C$3:$C$127,0), MATCH('Table for manuscript'!L$1, data!$A$3:$AI$3,0))</f>
        <v>0</v>
      </c>
      <c r="M9" s="114">
        <f>INDEX(data!$A$3:$AI$127, MATCH('Table for manuscript'!$C9, data!$C$3:$C$127,0), MATCH('Table for manuscript'!M$1, data!$A$3:$AI$3,0))</f>
        <v>0</v>
      </c>
      <c r="N9" s="114">
        <f>INDEX(data!$A$3:$AI$127, MATCH('Table for manuscript'!$C9, data!$C$3:$C$127,0), MATCH('Table for manuscript'!N$1, data!$A$3:$AI$3,0))</f>
        <v>0</v>
      </c>
      <c r="O9" s="114">
        <f>INDEX(data!$A$3:$AI$127, MATCH('Table for manuscript'!$C9, data!$C$3:$C$127,0), MATCH('Table for manuscript'!O$1, data!$A$3:$AI$3,0))</f>
        <v>0</v>
      </c>
      <c r="P9" s="114">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10">
        <f>INDEX(data!$A$3:$AI$127, MATCH('Table for manuscript'!$C10, data!$C$3:$C$127,0), MATCH('Table for manuscript'!D$1, data!$A$3:$AI$3,0))</f>
        <v>6.87</v>
      </c>
      <c r="E10" s="108">
        <f>INDEX(data!$A$3:$AI$127, MATCH('Table for manuscript'!$C10, data!$C$3:$C$127,0), MATCH('Table for manuscript'!E$1, data!$A$3:$AI$3,0))</f>
        <v>372.07188000000002</v>
      </c>
      <c r="F10" s="109">
        <f>INDEX(data!$A$3:$AI$127, MATCH('Table for manuscript'!$C10, data!$C$3:$C$127,0), MATCH('Table for manuscript'!F$1, data!$A$3:$AI$3,0))</f>
        <v>54.158934497816595</v>
      </c>
      <c r="G10" s="110" t="str">
        <f>INDEX(References!$A$2:$C$58,MATCH(INDEX(data!$A$3:$AI$127, MATCH('Table for manuscript'!$C10, data!$C$3:$C$127,0), MATCH('Table for manuscript'!G$1, data!$A$3:$AI$3,0)), References!$C$2:$C$58,0),2)</f>
        <v>[5]</v>
      </c>
      <c r="H10" s="111">
        <f>INDEX(data!$A$3:$AI$127, MATCH('Table for manuscript'!$C10, data!$C$3:$C$127,0), MATCH('Table for manuscript'!H$1, data!$A$3:$AI$3,0))/100</f>
        <v>0.75</v>
      </c>
      <c r="I10" s="113">
        <f>INDEX(data!$A$3:$AI$127, MATCH('Table for manuscript'!$C10, data!$C$3:$C$127,0), MATCH('Table for manuscript'!I$1, data!$A$3:$AI$3,0))</f>
        <v>2215</v>
      </c>
      <c r="J10" s="112">
        <f>INDEX(data!$A$3:$AI$127, MATCH('Table for manuscript'!$C10, data!$C$3:$C$127,0), MATCH('Table for manuscript'!J$1, data!$A$3:$AI$3,0))</f>
        <v>88.788826122594855</v>
      </c>
      <c r="K10" s="114">
        <f>INDEX(data!$A$3:$AI$127, MATCH('Table for manuscript'!$C10, data!$C$3:$C$127,0), MATCH('Table for manuscript'!K$1, data!$A$3:$AI$3,0))</f>
        <v>0</v>
      </c>
      <c r="L10" s="114">
        <f>INDEX(data!$A$3:$AI$127, MATCH('Table for manuscript'!$C10, data!$C$3:$C$127,0), MATCH('Table for manuscript'!L$1, data!$A$3:$AI$3,0))</f>
        <v>0</v>
      </c>
      <c r="M10" s="114">
        <f>INDEX(data!$A$3:$AI$127, MATCH('Table for manuscript'!$C10, data!$C$3:$C$127,0), MATCH('Table for manuscript'!M$1, data!$A$3:$AI$3,0))</f>
        <v>0</v>
      </c>
      <c r="N10" s="114">
        <f>INDEX(data!$A$3:$AI$127, MATCH('Table for manuscript'!$C10, data!$C$3:$C$127,0), MATCH('Table for manuscript'!N$1, data!$A$3:$AI$3,0))</f>
        <v>0</v>
      </c>
      <c r="O10" s="114">
        <f>INDEX(data!$A$3:$AI$127, MATCH('Table for manuscript'!$C10, data!$C$3:$C$127,0), MATCH('Table for manuscript'!O$1, data!$A$3:$AI$3,0))</f>
        <v>0</v>
      </c>
      <c r="P10" s="114">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10">
        <f>INDEX(data!$A$3:$AI$127, MATCH('Table for manuscript'!$C11, data!$C$3:$C$127,0), MATCH('Table for manuscript'!D$1, data!$A$3:$AI$3,0))</f>
        <v>6.87</v>
      </c>
      <c r="E11" s="108">
        <f>INDEX(data!$A$3:$AI$127, MATCH('Table for manuscript'!$C11, data!$C$3:$C$127,0), MATCH('Table for manuscript'!E$1, data!$A$3:$AI$3,0))</f>
        <v>372.07188000000002</v>
      </c>
      <c r="F11" s="109">
        <f>INDEX(data!$A$3:$AI$127, MATCH('Table for manuscript'!$C11, data!$C$3:$C$127,0), MATCH('Table for manuscript'!F$1, data!$A$3:$AI$3,0))</f>
        <v>54.158934497816595</v>
      </c>
      <c r="G11" s="110" t="str">
        <f>INDEX(References!$A$2:$C$58,MATCH(INDEX(data!$A$3:$AI$127, MATCH('Table for manuscript'!$C11, data!$C$3:$C$127,0), MATCH('Table for manuscript'!G$1, data!$A$3:$AI$3,0)), References!$C$2:$C$58,0),2)</f>
        <v>[5]</v>
      </c>
      <c r="H11" s="111">
        <f>INDEX(data!$A$3:$AI$127, MATCH('Table for manuscript'!$C11, data!$C$3:$C$127,0), MATCH('Table for manuscript'!H$1, data!$A$3:$AI$3,0))/100</f>
        <v>0.75</v>
      </c>
      <c r="I11" s="113">
        <f>INDEX(data!$A$3:$AI$127, MATCH('Table for manuscript'!$C11, data!$C$3:$C$127,0), MATCH('Table for manuscript'!I$1, data!$A$3:$AI$3,0))</f>
        <v>24100</v>
      </c>
      <c r="J11" s="112">
        <f>INDEX(data!$A$3:$AI$127, MATCH('Table for manuscript'!$C11, data!$C$3:$C$127,0), MATCH('Table for manuscript'!J$1, data!$A$3:$AI$3,0))</f>
        <v>118.37553777596084</v>
      </c>
      <c r="K11" s="114">
        <f>INDEX(data!$A$3:$AI$127, MATCH('Table for manuscript'!$C11, data!$C$3:$C$127,0), MATCH('Table for manuscript'!K$1, data!$A$3:$AI$3,0))</f>
        <v>0</v>
      </c>
      <c r="L11" s="114">
        <f>INDEX(data!$A$3:$AI$127, MATCH('Table for manuscript'!$C11, data!$C$3:$C$127,0), MATCH('Table for manuscript'!L$1, data!$A$3:$AI$3,0))</f>
        <v>0</v>
      </c>
      <c r="M11" s="114">
        <f>INDEX(data!$A$3:$AI$127, MATCH('Table for manuscript'!$C11, data!$C$3:$C$127,0), MATCH('Table for manuscript'!M$1, data!$A$3:$AI$3,0))</f>
        <v>0</v>
      </c>
      <c r="N11" s="114">
        <f>INDEX(data!$A$3:$AI$127, MATCH('Table for manuscript'!$C11, data!$C$3:$C$127,0), MATCH('Table for manuscript'!N$1, data!$A$3:$AI$3,0))</f>
        <v>0</v>
      </c>
      <c r="O11" s="114">
        <f>INDEX(data!$A$3:$AI$127, MATCH('Table for manuscript'!$C11, data!$C$3:$C$127,0), MATCH('Table for manuscript'!O$1, data!$A$3:$AI$3,0))</f>
        <v>0</v>
      </c>
      <c r="P11" s="114">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10">
        <f>INDEX(data!$A$3:$AI$127, MATCH('Table for manuscript'!$C12, data!$C$3:$C$127,0), MATCH('Table for manuscript'!D$1, data!$A$3:$AI$3,0))</f>
        <v>0.31</v>
      </c>
      <c r="E12" s="108">
        <f>INDEX(data!$A$3:$AI$127, MATCH('Table for manuscript'!$C12, data!$C$3:$C$127,0), MATCH('Table for manuscript'!E$1, data!$A$3:$AI$3,0))</f>
        <v>-94.520809999999997</v>
      </c>
      <c r="F12" s="109">
        <f>INDEX(data!$A$3:$AI$127, MATCH('Table for manuscript'!$C12, data!$C$3:$C$127,0), MATCH('Table for manuscript'!F$1, data!$A$3:$AI$3,0))</f>
        <v>-304.90583870967743</v>
      </c>
      <c r="G12" s="110" t="str">
        <f>INDEX(References!$A$2:$C$58,MATCH(INDEX(data!$A$3:$AI$127, MATCH('Table for manuscript'!$C12, data!$C$3:$C$127,0), MATCH('Table for manuscript'!G$1, data!$A$3:$AI$3,0)), References!$C$2:$C$58,0),2)</f>
        <v>[6]</v>
      </c>
      <c r="H12" s="111">
        <f>INDEX(data!$A$3:$AI$127, MATCH('Table for manuscript'!$C12, data!$C$3:$C$127,0), MATCH('Table for manuscript'!H$1, data!$A$3:$AI$3,0))/100</f>
        <v>0.4</v>
      </c>
      <c r="I12" s="113">
        <f>INDEX(data!$A$3:$AI$127, MATCH('Table for manuscript'!$C12, data!$C$3:$C$127,0), MATCH('Table for manuscript'!I$1, data!$A$3:$AI$3,0))</f>
        <v>2736460.1308499998</v>
      </c>
      <c r="J12" s="112">
        <f>INDEX(data!$A$3:$AI$127, MATCH('Table for manuscript'!$C12, data!$C$3:$C$127,0), MATCH('Table for manuscript'!J$1, data!$A$3:$AI$3,0))</f>
        <v>10.308060271045226</v>
      </c>
      <c r="K12" s="114">
        <f>INDEX(data!$A$3:$AI$127, MATCH('Table for manuscript'!$C12, data!$C$3:$C$127,0), MATCH('Table for manuscript'!K$1, data!$A$3:$AI$3,0))</f>
        <v>10</v>
      </c>
      <c r="L12" s="114">
        <f>INDEX(data!$A$3:$AI$127, MATCH('Table for manuscript'!$C12, data!$C$3:$C$127,0), MATCH('Table for manuscript'!L$1, data!$A$3:$AI$3,0))</f>
        <v>0</v>
      </c>
      <c r="M12" s="114">
        <f>INDEX(data!$A$3:$AI$127, MATCH('Table for manuscript'!$C12, data!$C$3:$C$127,0), MATCH('Table for manuscript'!M$1, data!$A$3:$AI$3,0))</f>
        <v>0</v>
      </c>
      <c r="N12" s="114">
        <f>INDEX(data!$A$3:$AI$127, MATCH('Table for manuscript'!$C12, data!$C$3:$C$127,0), MATCH('Table for manuscript'!N$1, data!$A$3:$AI$3,0))</f>
        <v>0</v>
      </c>
      <c r="O12" s="114">
        <f>INDEX(data!$A$3:$AI$127, MATCH('Table for manuscript'!$C12, data!$C$3:$C$127,0), MATCH('Table for manuscript'!O$1, data!$A$3:$AI$3,0))</f>
        <v>0</v>
      </c>
      <c r="P12" s="114">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10">
        <f>INDEX(data!$A$3:$AI$127, MATCH('Table for manuscript'!$C13, data!$C$3:$C$127,0), MATCH('Table for manuscript'!D$1, data!$A$3:$AI$3,0))</f>
        <v>8.4781064642234782E-3</v>
      </c>
      <c r="E13" s="108">
        <f>INDEX(data!$A$3:$AI$127, MATCH('Table for manuscript'!$C13, data!$C$3:$C$127,0), MATCH('Table for manuscript'!E$1, data!$A$3:$AI$3,0))</f>
        <v>1.6607035387747993E-2</v>
      </c>
      <c r="F13" s="109">
        <f>INDEX(data!$A$3:$AI$127, MATCH('Table for manuscript'!$C13, data!$C$3:$C$127,0), MATCH('Table for manuscript'!F$1, data!$A$3:$AI$3,0))</f>
        <v>1.9588142066660228</v>
      </c>
      <c r="G13" s="110" t="str">
        <f>INDEX(References!$A$2:$C$58,MATCH(INDEX(data!$A$3:$AI$127, MATCH('Table for manuscript'!$C13, data!$C$3:$C$127,0), MATCH('Table for manuscript'!G$1, data!$A$3:$AI$3,0)), References!$C$2:$C$58,0),2)</f>
        <v>[1]</v>
      </c>
      <c r="H13" s="111">
        <f>INDEX(data!$A$3:$AI$127, MATCH('Table for manuscript'!$C13, data!$C$3:$C$127,0), MATCH('Table for manuscript'!H$1, data!$A$3:$AI$3,0))/100</f>
        <v>0.71</v>
      </c>
      <c r="I13" s="113">
        <f>INDEX(data!$A$3:$AI$127, MATCH('Table for manuscript'!$C13, data!$C$3:$C$127,0), MATCH('Table for manuscript'!I$1, data!$A$3:$AI$3,0))</f>
        <v>41583600</v>
      </c>
      <c r="J13" s="112">
        <f>INDEX(data!$A$3:$AI$127, MATCH('Table for manuscript'!$C13, data!$C$3:$C$127,0), MATCH('Table for manuscript'!J$1, data!$A$3:$AI$3,0))</f>
        <v>1E-35</v>
      </c>
      <c r="K13" s="114">
        <f>INDEX(data!$A$3:$AI$127, MATCH('Table for manuscript'!$C13, data!$C$3:$C$127,0), MATCH('Table for manuscript'!K$1, data!$A$3:$AI$3,0))</f>
        <v>0</v>
      </c>
      <c r="L13" s="114">
        <f>INDEX(data!$A$3:$AI$127, MATCH('Table for manuscript'!$C13, data!$C$3:$C$127,0), MATCH('Table for manuscript'!L$1, data!$A$3:$AI$3,0))</f>
        <v>0</v>
      </c>
      <c r="M13" s="114">
        <f>INDEX(data!$A$3:$AI$127, MATCH('Table for manuscript'!$C13, data!$C$3:$C$127,0), MATCH('Table for manuscript'!M$1, data!$A$3:$AI$3,0))</f>
        <v>0</v>
      </c>
      <c r="N13" s="114">
        <f>INDEX(data!$A$3:$AI$127, MATCH('Table for manuscript'!$C13, data!$C$3:$C$127,0), MATCH('Table for manuscript'!N$1, data!$A$3:$AI$3,0))</f>
        <v>0</v>
      </c>
      <c r="O13" s="114">
        <f>INDEX(data!$A$3:$AI$127, MATCH('Table for manuscript'!$C13, data!$C$3:$C$127,0), MATCH('Table for manuscript'!O$1, data!$A$3:$AI$3,0))</f>
        <v>0</v>
      </c>
      <c r="P13" s="114">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10">
        <f>INDEX(data!$A$3:$AI$127, MATCH('Table for manuscript'!$C14, data!$C$3:$C$127,0), MATCH('Table for manuscript'!D$1, data!$A$3:$AI$3,0))</f>
        <v>29.533925954486651</v>
      </c>
      <c r="E14" s="108">
        <f>INDEX(data!$A$3:$AI$127, MATCH('Table for manuscript'!$C14, data!$C$3:$C$127,0), MATCH('Table for manuscript'!E$1, data!$A$3:$AI$3,0))</f>
        <v>68.200652049233938</v>
      </c>
      <c r="F14" s="109">
        <f>INDEX(data!$A$3:$AI$127, MATCH('Table for manuscript'!$C14, data!$C$3:$C$127,0), MATCH('Table for manuscript'!F$1, data!$A$3:$AI$3,0))</f>
        <v>2.3092308199842706</v>
      </c>
      <c r="G14" s="110" t="str">
        <f>INDEX(References!$A$2:$C$58,MATCH(INDEX(data!$A$3:$AI$127, MATCH('Table for manuscript'!$C14, data!$C$3:$C$127,0), MATCH('Table for manuscript'!G$1, data!$A$3:$AI$3,0)), References!$C$2:$C$58,0),2)</f>
        <v>[1]</v>
      </c>
      <c r="H14" s="111">
        <f>INDEX(data!$A$3:$AI$127, MATCH('Table for manuscript'!$C14, data!$C$3:$C$127,0), MATCH('Table for manuscript'!H$1, data!$A$3:$AI$3,0))/100</f>
        <v>0.71</v>
      </c>
      <c r="I14" s="113">
        <f>INDEX(data!$A$3:$AI$127, MATCH('Table for manuscript'!$C14, data!$C$3:$C$127,0), MATCH('Table for manuscript'!I$1, data!$A$3:$AI$3,0))</f>
        <v>44300</v>
      </c>
      <c r="J14" s="112">
        <f>INDEX(data!$A$3:$AI$127, MATCH('Table for manuscript'!$C14, data!$C$3:$C$127,0), MATCH('Table for manuscript'!J$1, data!$A$3:$AI$3,0))</f>
        <v>9.9999999999999995E-7</v>
      </c>
      <c r="K14" s="114">
        <f>INDEX(data!$A$3:$AI$127, MATCH('Table for manuscript'!$C14, data!$C$3:$C$127,0), MATCH('Table for manuscript'!K$1, data!$A$3:$AI$3,0))</f>
        <v>0</v>
      </c>
      <c r="L14" s="114">
        <f>INDEX(data!$A$3:$AI$127, MATCH('Table for manuscript'!$C14, data!$C$3:$C$127,0), MATCH('Table for manuscript'!L$1, data!$A$3:$AI$3,0))</f>
        <v>0</v>
      </c>
      <c r="M14" s="114">
        <f>INDEX(data!$A$3:$AI$127, MATCH('Table for manuscript'!$C14, data!$C$3:$C$127,0), MATCH('Table for manuscript'!M$1, data!$A$3:$AI$3,0))</f>
        <v>0</v>
      </c>
      <c r="N14" s="114">
        <f>INDEX(data!$A$3:$AI$127, MATCH('Table for manuscript'!$C14, data!$C$3:$C$127,0), MATCH('Table for manuscript'!N$1, data!$A$3:$AI$3,0))</f>
        <v>0</v>
      </c>
      <c r="O14" s="114">
        <f>INDEX(data!$A$3:$AI$127, MATCH('Table for manuscript'!$C14, data!$C$3:$C$127,0), MATCH('Table for manuscript'!O$1, data!$A$3:$AI$3,0))</f>
        <v>0</v>
      </c>
      <c r="P14" s="114">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10">
        <f>INDEX(data!$A$3:$AI$127, MATCH('Table for manuscript'!$C15, data!$C$3:$C$127,0), MATCH('Table for manuscript'!D$1, data!$A$3:$AI$3,0))</f>
        <v>8.58</v>
      </c>
      <c r="E15" s="108">
        <f>INDEX(data!$A$3:$AI$127, MATCH('Table for manuscript'!$C15, data!$C$3:$C$127,0), MATCH('Table for manuscript'!E$1, data!$A$3:$AI$3,0))</f>
        <v>334.27800000000002</v>
      </c>
      <c r="F15" s="109">
        <f>INDEX(data!$A$3:$AI$127, MATCH('Table for manuscript'!$C15, data!$C$3:$C$127,0), MATCH('Table for manuscript'!F$1, data!$A$3:$AI$3,0))</f>
        <v>38.960139860139861</v>
      </c>
      <c r="G15" s="110" t="str">
        <f>INDEX(References!$A$2:$C$58,MATCH(INDEX(data!$A$3:$AI$127, MATCH('Table for manuscript'!$C15, data!$C$3:$C$127,0), MATCH('Table for manuscript'!G$1, data!$A$3:$AI$3,0)), References!$C$2:$C$58,0),2)</f>
        <v>[7]</v>
      </c>
      <c r="H15" s="111">
        <f>INDEX(data!$A$3:$AI$127, MATCH('Table for manuscript'!$C15, data!$C$3:$C$127,0), MATCH('Table for manuscript'!H$1, data!$A$3:$AI$3,0))/100</f>
        <v>0.98749979999999993</v>
      </c>
      <c r="I15" s="113">
        <f>INDEX(data!$A$3:$AI$127, MATCH('Table for manuscript'!$C15, data!$C$3:$C$127,0), MATCH('Table for manuscript'!I$1, data!$A$3:$AI$3,0))</f>
        <v>74517.289066792728</v>
      </c>
      <c r="J15" s="112">
        <f>INDEX(data!$A$3:$AI$127, MATCH('Table for manuscript'!$C15, data!$C$3:$C$127,0), MATCH('Table for manuscript'!J$1, data!$A$3:$AI$3,0))</f>
        <v>21.95593003137849</v>
      </c>
      <c r="K15" s="114">
        <f>INDEX(data!$A$3:$AI$127, MATCH('Table for manuscript'!$C15, data!$C$3:$C$127,0), MATCH('Table for manuscript'!K$1, data!$A$3:$AI$3,0))</f>
        <v>3</v>
      </c>
      <c r="L15" s="114">
        <f>INDEX(data!$A$3:$AI$127, MATCH('Table for manuscript'!$C15, data!$C$3:$C$127,0), MATCH('Table for manuscript'!L$1, data!$A$3:$AI$3,0))</f>
        <v>10</v>
      </c>
      <c r="M15" s="114">
        <f>INDEX(data!$A$3:$AI$127, MATCH('Table for manuscript'!$C15, data!$C$3:$C$127,0), MATCH('Table for manuscript'!M$1, data!$A$3:$AI$3,0))</f>
        <v>0.44999999999999996</v>
      </c>
      <c r="N15" s="114">
        <f>INDEX(data!$A$3:$AI$127, MATCH('Table for manuscript'!$C15, data!$C$3:$C$127,0), MATCH('Table for manuscript'!N$1, data!$A$3:$AI$3,0))</f>
        <v>0</v>
      </c>
      <c r="O15" s="114">
        <f>INDEX(data!$A$3:$AI$127, MATCH('Table for manuscript'!$C15, data!$C$3:$C$127,0), MATCH('Table for manuscript'!O$1, data!$A$3:$AI$3,0))</f>
        <v>0</v>
      </c>
      <c r="P15" s="114">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10">
        <f>INDEX(data!$A$3:$AI$127, MATCH('Table for manuscript'!$C16, data!$C$3:$C$127,0), MATCH('Table for manuscript'!D$1, data!$A$3:$AI$3,0))</f>
        <v>16.201620162016201</v>
      </c>
      <c r="E16" s="108">
        <f>INDEX(data!$A$3:$AI$127, MATCH('Table for manuscript'!$C16, data!$C$3:$C$127,0), MATCH('Table for manuscript'!E$1, data!$A$3:$AI$3,0))</f>
        <v>34091.809180918091</v>
      </c>
      <c r="F16" s="109">
        <f>INDEX(data!$A$3:$AI$127, MATCH('Table for manuscript'!$C16, data!$C$3:$C$127,0), MATCH('Table for manuscript'!F$1, data!$A$3:$AI$3,0))</f>
        <v>2104.2222222222222</v>
      </c>
      <c r="G16" s="110" t="str">
        <f>INDEX(References!$A$2:$C$58,MATCH(INDEX(data!$A$3:$AI$127, MATCH('Table for manuscript'!$C16, data!$C$3:$C$127,0), MATCH('Table for manuscript'!G$1, data!$A$3:$AI$3,0)), References!$C$2:$C$58,0),2)</f>
        <v>[8]</v>
      </c>
      <c r="H16" s="111">
        <f>INDEX(data!$A$3:$AI$127, MATCH('Table for manuscript'!$C16, data!$C$3:$C$127,0), MATCH('Table for manuscript'!H$1, data!$A$3:$AI$3,0))/100</f>
        <v>0.9</v>
      </c>
      <c r="I16" s="113">
        <f>INDEX(data!$A$3:$AI$127, MATCH('Table for manuscript'!$C16, data!$C$3:$C$127,0), MATCH('Table for manuscript'!I$1, data!$A$3:$AI$3,0))</f>
        <v>1111</v>
      </c>
      <c r="J16" s="112">
        <f>INDEX(data!$A$3:$AI$127, MATCH('Table for manuscript'!$C16, data!$C$3:$C$127,0), MATCH('Table for manuscript'!J$1, data!$A$3:$AI$3,0))</f>
        <v>101</v>
      </c>
      <c r="K16" s="114">
        <f>INDEX(data!$A$3:$AI$127, MATCH('Table for manuscript'!$C16, data!$C$3:$C$127,0), MATCH('Table for manuscript'!K$1, data!$A$3:$AI$3,0))</f>
        <v>0</v>
      </c>
      <c r="L16" s="114">
        <f>INDEX(data!$A$3:$AI$127, MATCH('Table for manuscript'!$C16, data!$C$3:$C$127,0), MATCH('Table for manuscript'!L$1, data!$A$3:$AI$3,0))</f>
        <v>0</v>
      </c>
      <c r="M16" s="114">
        <f>INDEX(data!$A$3:$AI$127, MATCH('Table for manuscript'!$C16, data!$C$3:$C$127,0), MATCH('Table for manuscript'!M$1, data!$A$3:$AI$3,0))</f>
        <v>0</v>
      </c>
      <c r="N16" s="114">
        <f>INDEX(data!$A$3:$AI$127, MATCH('Table for manuscript'!$C16, data!$C$3:$C$127,0), MATCH('Table for manuscript'!N$1, data!$A$3:$AI$3,0))</f>
        <v>0</v>
      </c>
      <c r="O16" s="114">
        <f>INDEX(data!$A$3:$AI$127, MATCH('Table for manuscript'!$C16, data!$C$3:$C$127,0), MATCH('Table for manuscript'!O$1, data!$A$3:$AI$3,0))</f>
        <v>0</v>
      </c>
      <c r="P16" s="114">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10">
        <f>INDEX(data!$A$3:$AI$127, MATCH('Table for manuscript'!$C17, data!$C$3:$C$127,0), MATCH('Table for manuscript'!D$1, data!$A$3:$AI$3,0))</f>
        <v>0.34</v>
      </c>
      <c r="E17" s="108">
        <f>INDEX(data!$A$3:$AI$127, MATCH('Table for manuscript'!$C17, data!$C$3:$C$127,0), MATCH('Table for manuscript'!E$1, data!$A$3:$AI$3,0))</f>
        <v>359.30699999999996</v>
      </c>
      <c r="F17" s="109">
        <f>INDEX(data!$A$3:$AI$127, MATCH('Table for manuscript'!$C17, data!$C$3:$C$127,0), MATCH('Table for manuscript'!F$1, data!$A$3:$AI$3,0))</f>
        <v>1056.7852941176468</v>
      </c>
      <c r="G17" s="110" t="str">
        <f>INDEX(References!$A$2:$C$58,MATCH(INDEX(data!$A$3:$AI$127, MATCH('Table for manuscript'!$C17, data!$C$3:$C$127,0), MATCH('Table for manuscript'!G$1, data!$A$3:$AI$3,0)), References!$C$2:$C$58,0),2)</f>
        <v>[9]</v>
      </c>
      <c r="H17" s="111">
        <f>INDEX(data!$A$3:$AI$127, MATCH('Table for manuscript'!$C17, data!$C$3:$C$127,0), MATCH('Table for manuscript'!H$1, data!$A$3:$AI$3,0))/100</f>
        <v>0.98749979999999993</v>
      </c>
      <c r="I17" s="113">
        <f>INDEX(data!$A$3:$AI$127, MATCH('Table for manuscript'!$C17, data!$C$3:$C$127,0), MATCH('Table for manuscript'!I$1, data!$A$3:$AI$3,0))</f>
        <v>74517.289066792728</v>
      </c>
      <c r="J17" s="112">
        <f>INDEX(data!$A$3:$AI$127, MATCH('Table for manuscript'!$C17, data!$C$3:$C$127,0), MATCH('Table for manuscript'!J$1, data!$A$3:$AI$3,0))</f>
        <v>101</v>
      </c>
      <c r="K17" s="114">
        <f>INDEX(data!$A$3:$AI$127, MATCH('Table for manuscript'!$C17, data!$C$3:$C$127,0), MATCH('Table for manuscript'!K$1, data!$A$3:$AI$3,0))</f>
        <v>3</v>
      </c>
      <c r="L17" s="114">
        <f>INDEX(data!$A$3:$AI$127, MATCH('Table for manuscript'!$C17, data!$C$3:$C$127,0), MATCH('Table for manuscript'!L$1, data!$A$3:$AI$3,0))</f>
        <v>10</v>
      </c>
      <c r="M17" s="114">
        <f>INDEX(data!$A$3:$AI$127, MATCH('Table for manuscript'!$C17, data!$C$3:$C$127,0), MATCH('Table for manuscript'!M$1, data!$A$3:$AI$3,0))</f>
        <v>0.44999999999999996</v>
      </c>
      <c r="N17" s="114">
        <f>INDEX(data!$A$3:$AI$127, MATCH('Table for manuscript'!$C17, data!$C$3:$C$127,0), MATCH('Table for manuscript'!N$1, data!$A$3:$AI$3,0))</f>
        <v>0</v>
      </c>
      <c r="O17" s="114">
        <f>INDEX(data!$A$3:$AI$127, MATCH('Table for manuscript'!$C17, data!$C$3:$C$127,0), MATCH('Table for manuscript'!O$1, data!$A$3:$AI$3,0))</f>
        <v>0</v>
      </c>
      <c r="P17" s="114">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10">
        <f>INDEX(data!$A$3:$AI$127, MATCH('Table for manuscript'!$C18, data!$C$3:$C$127,0), MATCH('Table for manuscript'!D$1, data!$A$3:$AI$3,0))</f>
        <v>1.0227290322580644</v>
      </c>
      <c r="E18" s="108">
        <f>INDEX(data!$A$3:$AI$127, MATCH('Table for manuscript'!$C18, data!$C$3:$C$127,0), MATCH('Table for manuscript'!E$1, data!$A$3:$AI$3,0))</f>
        <v>114.84492999999999</v>
      </c>
      <c r="F18" s="109">
        <f>INDEX(data!$A$3:$AI$127, MATCH('Table for manuscript'!$C18, data!$C$3:$C$127,0), MATCH('Table for manuscript'!F$1, data!$A$3:$AI$3,0))</f>
        <v>112.29262725282767</v>
      </c>
      <c r="G18" s="110" t="str">
        <f>INDEX(References!$A$2:$C$58,MATCH(INDEX(data!$A$3:$AI$127, MATCH('Table for manuscript'!$C18, data!$C$3:$C$127,0), MATCH('Table for manuscript'!G$1, data!$A$3:$AI$3,0)), References!$C$2:$C$58,0),2)</f>
        <v>[10]</v>
      </c>
      <c r="H18" s="111">
        <f>INDEX(data!$A$3:$AI$127, MATCH('Table for manuscript'!$C18, data!$C$3:$C$127,0), MATCH('Table for manuscript'!H$1, data!$A$3:$AI$3,0))/100</f>
        <v>0.6</v>
      </c>
      <c r="I18" s="113">
        <f>INDEX(data!$A$3:$AI$127, MATCH('Table for manuscript'!$C18, data!$C$3:$C$127,0), MATCH('Table for manuscript'!I$1, data!$A$3:$AI$3,0))</f>
        <v>1676397</v>
      </c>
      <c r="J18" s="112">
        <f>INDEX(data!$A$3:$AI$127, MATCH('Table for manuscript'!$C18, data!$C$3:$C$127,0), MATCH('Table for manuscript'!J$1, data!$A$3:$AI$3,0))</f>
        <v>11.967214888552261</v>
      </c>
      <c r="K18" s="114">
        <f>INDEX(data!$A$3:$AI$127, MATCH('Table for manuscript'!$C18, data!$C$3:$C$127,0), MATCH('Table for manuscript'!K$1, data!$A$3:$AI$3,0))</f>
        <v>4.5</v>
      </c>
      <c r="L18" s="114">
        <f>INDEX(data!$A$3:$AI$127, MATCH('Table for manuscript'!$C18, data!$C$3:$C$127,0), MATCH('Table for manuscript'!L$1, data!$A$3:$AI$3,0))</f>
        <v>0</v>
      </c>
      <c r="M18" s="114">
        <f>INDEX(data!$A$3:$AI$127, MATCH('Table for manuscript'!$C18, data!$C$3:$C$127,0), MATCH('Table for manuscript'!M$1, data!$A$3:$AI$3,0))</f>
        <v>0</v>
      </c>
      <c r="N18" s="114">
        <f>INDEX(data!$A$3:$AI$127, MATCH('Table for manuscript'!$C18, data!$C$3:$C$127,0), MATCH('Table for manuscript'!N$1, data!$A$3:$AI$3,0))</f>
        <v>0</v>
      </c>
      <c r="O18" s="114">
        <f>INDEX(data!$A$3:$AI$127, MATCH('Table for manuscript'!$C18, data!$C$3:$C$127,0), MATCH('Table for manuscript'!O$1, data!$A$3:$AI$3,0))</f>
        <v>0</v>
      </c>
      <c r="P18" s="114">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10">
        <f>INDEX(data!$A$3:$AI$127, MATCH('Table for manuscript'!$C19, data!$C$3:$C$127,0), MATCH('Table for manuscript'!D$1, data!$A$3:$AI$3,0))</f>
        <v>2.5300829136076335E-2</v>
      </c>
      <c r="E19" s="108">
        <f>INDEX(data!$A$3:$AI$127, MATCH('Table for manuscript'!$C19, data!$C$3:$C$127,0), MATCH('Table for manuscript'!E$1, data!$A$3:$AI$3,0))</f>
        <v>0.44957035273342705</v>
      </c>
      <c r="F19" s="109">
        <f>INDEX(data!$A$3:$AI$127, MATCH('Table for manuscript'!$C19, data!$C$3:$C$127,0), MATCH('Table for manuscript'!F$1, data!$A$3:$AI$3,0))</f>
        <v>17.768996830715984</v>
      </c>
      <c r="G19" s="110" t="str">
        <f>INDEX(References!$A$2:$C$58,MATCH(INDEX(data!$A$3:$AI$127, MATCH('Table for manuscript'!$C19, data!$C$3:$C$127,0), MATCH('Table for manuscript'!G$1, data!$A$3:$AI$3,0)), References!$C$2:$C$58,0),2)</f>
        <v>[1]</v>
      </c>
      <c r="H19" s="111">
        <f>INDEX(data!$A$3:$AI$127, MATCH('Table for manuscript'!$C19, data!$C$3:$C$127,0), MATCH('Table for manuscript'!H$1, data!$A$3:$AI$3,0))/100</f>
        <v>0.7</v>
      </c>
      <c r="I19" s="113">
        <f>INDEX(data!$A$3:$AI$127, MATCH('Table for manuscript'!$C19, data!$C$3:$C$127,0), MATCH('Table for manuscript'!I$1, data!$A$3:$AI$3,0))</f>
        <v>21985281.554685716</v>
      </c>
      <c r="J19" s="112">
        <f>INDEX(data!$A$3:$AI$127, MATCH('Table for manuscript'!$C19, data!$C$3:$C$127,0), MATCH('Table for manuscript'!J$1, data!$A$3:$AI$3,0))</f>
        <v>3.5582518935295386</v>
      </c>
      <c r="K19" s="114">
        <f>INDEX(data!$A$3:$AI$127, MATCH('Table for manuscript'!$C19, data!$C$3:$C$127,0), MATCH('Table for manuscript'!K$1, data!$A$3:$AI$3,0))</f>
        <v>0</v>
      </c>
      <c r="L19" s="114">
        <f>INDEX(data!$A$3:$AI$127, MATCH('Table for manuscript'!$C19, data!$C$3:$C$127,0), MATCH('Table for manuscript'!L$1, data!$A$3:$AI$3,0))</f>
        <v>5</v>
      </c>
      <c r="M19" s="114">
        <f>INDEX(data!$A$3:$AI$127, MATCH('Table for manuscript'!$C19, data!$C$3:$C$127,0), MATCH('Table for manuscript'!M$1, data!$A$3:$AI$3,0))</f>
        <v>0.2</v>
      </c>
      <c r="N19" s="114">
        <f>INDEX(data!$A$3:$AI$127, MATCH('Table for manuscript'!$C19, data!$C$3:$C$127,0), MATCH('Table for manuscript'!N$1, data!$A$3:$AI$3,0))</f>
        <v>0</v>
      </c>
      <c r="O19" s="114">
        <f>INDEX(data!$A$3:$AI$127, MATCH('Table for manuscript'!$C19, data!$C$3:$C$127,0), MATCH('Table for manuscript'!O$1, data!$A$3:$AI$3,0))</f>
        <v>0</v>
      </c>
      <c r="P19" s="114">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INDEX(data!$A$3:$AI$127, MATCH('Table for manuscript'!$C20, data!$C$3:$C$127,0), MATCH('Table for manuscript'!D$1, data!$A$3:$AI$3,0))</f>
        <v>2.5300829136076335E-2</v>
      </c>
      <c r="E20" s="108">
        <f>INDEX(data!$A$3:$AI$127, MATCH('Table for manuscript'!$C20, data!$C$3:$C$127,0), MATCH('Table for manuscript'!E$1, data!$A$3:$AI$3,0))</f>
        <v>0.44957035273342705</v>
      </c>
      <c r="F20" s="109">
        <f>INDEX(data!$A$3:$AI$127, MATCH('Table for manuscript'!$C20, data!$C$3:$C$127,0), MATCH('Table for manuscript'!F$1, data!$A$3:$AI$3,0))</f>
        <v>17.768996830715984</v>
      </c>
      <c r="G20" s="110" t="str">
        <f>INDEX(References!$A$2:$C$58,MATCH(INDEX(data!$A$3:$AI$127, MATCH('Table for manuscript'!$C20, data!$C$3:$C$127,0), MATCH('Table for manuscript'!G$1, data!$A$3:$AI$3,0)), References!$C$2:$C$58,0),2)</f>
        <v>[1]</v>
      </c>
      <c r="H20" s="111">
        <f>INDEX(data!$A$3:$AI$127, MATCH('Table for manuscript'!$C20, data!$C$3:$C$127,0), MATCH('Table for manuscript'!H$1, data!$A$3:$AI$3,0))/100</f>
        <v>0.7</v>
      </c>
      <c r="I20" s="113">
        <f>INDEX(data!$A$3:$AI$127, MATCH('Table for manuscript'!$C20, data!$C$3:$C$127,0), MATCH('Table for manuscript'!I$1, data!$A$3:$AI$3,0))</f>
        <v>21985281.554685716</v>
      </c>
      <c r="J20" s="112">
        <f>INDEX(data!$A$3:$AI$127, MATCH('Table for manuscript'!$C20, data!$C$3:$C$127,0), MATCH('Table for manuscript'!J$1, data!$A$3:$AI$3,0))</f>
        <v>0.81775968405107113</v>
      </c>
      <c r="K20" s="114">
        <f>INDEX(data!$A$3:$AI$127, MATCH('Table for manuscript'!$C20, data!$C$3:$C$127,0), MATCH('Table for manuscript'!K$1, data!$A$3:$AI$3,0))</f>
        <v>0</v>
      </c>
      <c r="L20" s="114">
        <f>INDEX(data!$A$3:$AI$127, MATCH('Table for manuscript'!$C20, data!$C$3:$C$127,0), MATCH('Table for manuscript'!L$1, data!$A$3:$AI$3,0))</f>
        <v>5</v>
      </c>
      <c r="M20" s="114">
        <f>INDEX(data!$A$3:$AI$127, MATCH('Table for manuscript'!$C20, data!$C$3:$C$127,0), MATCH('Table for manuscript'!M$1, data!$A$3:$AI$3,0))</f>
        <v>0.2</v>
      </c>
      <c r="N20" s="114">
        <f>INDEX(data!$A$3:$AI$127, MATCH('Table for manuscript'!$C20, data!$C$3:$C$127,0), MATCH('Table for manuscript'!N$1, data!$A$3:$AI$3,0))</f>
        <v>0</v>
      </c>
      <c r="O20" s="114">
        <f>INDEX(data!$A$3:$AI$127, MATCH('Table for manuscript'!$C20, data!$C$3:$C$127,0), MATCH('Table for manuscript'!O$1, data!$A$3:$AI$3,0))</f>
        <v>0</v>
      </c>
      <c r="P20" s="114">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INDEX(data!$A$3:$AI$127, MATCH('Table for manuscript'!$C21, data!$C$3:$C$127,0), MATCH('Table for manuscript'!D$1, data!$A$3:$AI$3,0))</f>
        <v>0.10020130350923125</v>
      </c>
      <c r="E21" s="108">
        <f>INDEX(data!$A$3:$AI$127, MATCH('Table for manuscript'!$C21, data!$C$3:$C$127,0), MATCH('Table for manuscript'!E$1, data!$A$3:$AI$3,0))</f>
        <v>1.7804766444891407</v>
      </c>
      <c r="F21" s="109">
        <f>INDEX(data!$A$3:$AI$127, MATCH('Table for manuscript'!$C21, data!$C$3:$C$127,0), MATCH('Table for manuscript'!F$1, data!$A$3:$AI$3,0))</f>
        <v>17.768996830715988</v>
      </c>
      <c r="G21" s="110" t="str">
        <f>INDEX(References!$A$2:$C$58,MATCH(INDEX(data!$A$3:$AI$127, MATCH('Table for manuscript'!$C21, data!$C$3:$C$127,0), MATCH('Table for manuscript'!G$1, data!$A$3:$AI$3,0)), References!$C$2:$C$58,0),2)</f>
        <v>[1]</v>
      </c>
      <c r="H21" s="111">
        <f>INDEX(data!$A$3:$AI$127, MATCH('Table for manuscript'!$C21, data!$C$3:$C$127,0), MATCH('Table for manuscript'!H$1, data!$A$3:$AI$3,0))/100</f>
        <v>0.7</v>
      </c>
      <c r="I21" s="113">
        <f>INDEX(data!$A$3:$AI$127, MATCH('Table for manuscript'!$C21, data!$C$3:$C$127,0), MATCH('Table for manuscript'!I$1, data!$A$3:$AI$3,0))</f>
        <v>5551283.5925571434</v>
      </c>
      <c r="J21" s="112">
        <f>INDEX(data!$A$3:$AI$127, MATCH('Table for manuscript'!$C21, data!$C$3:$C$127,0), MATCH('Table for manuscript'!J$1, data!$A$3:$AI$3,0))</f>
        <v>5.4450827742912793</v>
      </c>
      <c r="K21" s="114">
        <f>INDEX(data!$A$3:$AI$127, MATCH('Table for manuscript'!$C21, data!$C$3:$C$127,0), MATCH('Table for manuscript'!K$1, data!$A$3:$AI$3,0))</f>
        <v>0</v>
      </c>
      <c r="L21" s="114">
        <f>INDEX(data!$A$3:$AI$127, MATCH('Table for manuscript'!$C21, data!$C$3:$C$127,0), MATCH('Table for manuscript'!L$1, data!$A$3:$AI$3,0))</f>
        <v>5</v>
      </c>
      <c r="M21" s="114">
        <f>INDEX(data!$A$3:$AI$127, MATCH('Table for manuscript'!$C21, data!$C$3:$C$127,0), MATCH('Table for manuscript'!M$1, data!$A$3:$AI$3,0))</f>
        <v>0.2</v>
      </c>
      <c r="N21" s="114">
        <f>INDEX(data!$A$3:$AI$127, MATCH('Table for manuscript'!$C21, data!$C$3:$C$127,0), MATCH('Table for manuscript'!N$1, data!$A$3:$AI$3,0))</f>
        <v>0</v>
      </c>
      <c r="O21" s="114">
        <f>INDEX(data!$A$3:$AI$127, MATCH('Table for manuscript'!$C21, data!$C$3:$C$127,0), MATCH('Table for manuscript'!O$1, data!$A$3:$AI$3,0))</f>
        <v>0</v>
      </c>
      <c r="P21" s="114">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INDEX(data!$A$3:$AI$127, MATCH('Table for manuscript'!$C22, data!$C$3:$C$127,0), MATCH('Table for manuscript'!D$1, data!$A$3:$AI$3,0))</f>
        <v>2.5300829136076335E-2</v>
      </c>
      <c r="E22" s="108">
        <f>INDEX(data!$A$3:$AI$127, MATCH('Table for manuscript'!$C22, data!$C$3:$C$127,0), MATCH('Table for manuscript'!E$1, data!$A$3:$AI$3,0))</f>
        <v>0.44957035273342705</v>
      </c>
      <c r="F22" s="109">
        <f>INDEX(data!$A$3:$AI$127, MATCH('Table for manuscript'!$C22, data!$C$3:$C$127,0), MATCH('Table for manuscript'!F$1, data!$A$3:$AI$3,0))</f>
        <v>17.768996830715984</v>
      </c>
      <c r="G22" s="110" t="str">
        <f>INDEX(References!$A$2:$C$58,MATCH(INDEX(data!$A$3:$AI$127, MATCH('Table for manuscript'!$C22, data!$C$3:$C$127,0), MATCH('Table for manuscript'!G$1, data!$A$3:$AI$3,0)), References!$C$2:$C$58,0),2)</f>
        <v>[1]</v>
      </c>
      <c r="H22" s="111">
        <f>INDEX(data!$A$3:$AI$127, MATCH('Table for manuscript'!$C22, data!$C$3:$C$127,0), MATCH('Table for manuscript'!H$1, data!$A$3:$AI$3,0))/100</f>
        <v>0.7</v>
      </c>
      <c r="I22" s="113">
        <f>INDEX(data!$A$3:$AI$127, MATCH('Table for manuscript'!$C22, data!$C$3:$C$127,0), MATCH('Table for manuscript'!I$1, data!$A$3:$AI$3,0))</f>
        <v>21985281.554685716</v>
      </c>
      <c r="J22" s="112">
        <f>INDEX(data!$A$3:$AI$127, MATCH('Table for manuscript'!$C22, data!$C$3:$C$127,0), MATCH('Table for manuscript'!J$1, data!$A$3:$AI$3,0))</f>
        <v>0.43879787924691621</v>
      </c>
      <c r="K22" s="114">
        <f>INDEX(data!$A$3:$AI$127, MATCH('Table for manuscript'!$C22, data!$C$3:$C$127,0), MATCH('Table for manuscript'!K$1, data!$A$3:$AI$3,0))</f>
        <v>0</v>
      </c>
      <c r="L22" s="114">
        <f>INDEX(data!$A$3:$AI$127, MATCH('Table for manuscript'!$C22, data!$C$3:$C$127,0), MATCH('Table for manuscript'!L$1, data!$A$3:$AI$3,0))</f>
        <v>5</v>
      </c>
      <c r="M22" s="114">
        <f>INDEX(data!$A$3:$AI$127, MATCH('Table for manuscript'!$C22, data!$C$3:$C$127,0), MATCH('Table for manuscript'!M$1, data!$A$3:$AI$3,0))</f>
        <v>0.2</v>
      </c>
      <c r="N22" s="114">
        <f>INDEX(data!$A$3:$AI$127, MATCH('Table for manuscript'!$C22, data!$C$3:$C$127,0), MATCH('Table for manuscript'!N$1, data!$A$3:$AI$3,0))</f>
        <v>0</v>
      </c>
      <c r="O22" s="114">
        <f>INDEX(data!$A$3:$AI$127, MATCH('Table for manuscript'!$C22, data!$C$3:$C$127,0), MATCH('Table for manuscript'!O$1, data!$A$3:$AI$3,0))</f>
        <v>0</v>
      </c>
      <c r="P22" s="114">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10">
        <f>INDEX(data!$A$3:$AI$127, MATCH('Table for manuscript'!$C23, data!$C$3:$C$127,0), MATCH('Table for manuscript'!D$1, data!$A$3:$AI$3,0))</f>
        <v>2.1956612310187725E-3</v>
      </c>
      <c r="E23" s="108">
        <f>INDEX(data!$A$3:$AI$127, MATCH('Table for manuscript'!$C23, data!$C$3:$C$127,0), MATCH('Table for manuscript'!E$1, data!$A$3:$AI$3,0))</f>
        <v>0.46570600652427308</v>
      </c>
      <c r="F23" s="109">
        <f>INDEX(data!$A$3:$AI$127, MATCH('Table for manuscript'!$C23, data!$C$3:$C$127,0), MATCH('Table for manuscript'!F$1, data!$A$3:$AI$3,0))</f>
        <v>212.10285081555523</v>
      </c>
      <c r="G23" s="110" t="str">
        <f>INDEX(References!$A$2:$C$58,MATCH(INDEX(data!$A$3:$AI$127, MATCH('Table for manuscript'!$C23, data!$C$3:$C$127,0), MATCH('Table for manuscript'!G$1, data!$A$3:$AI$3,0)), References!$C$2:$C$58,0),2)</f>
        <v>[1]</v>
      </c>
      <c r="H23" s="111">
        <f>INDEX(data!$A$3:$AI$127, MATCH('Table for manuscript'!$C23, data!$C$3:$C$127,0), MATCH('Table for manuscript'!H$1, data!$A$3:$AI$3,0))/100</f>
        <v>0.71</v>
      </c>
      <c r="I23" s="113">
        <f>INDEX(data!$A$3:$AI$127, MATCH('Table for manuscript'!$C23, data!$C$3:$C$127,0), MATCH('Table for manuscript'!I$1, data!$A$3:$AI$3,0))</f>
        <v>7136300</v>
      </c>
      <c r="J23" s="112">
        <f>INDEX(data!$A$3:$AI$127, MATCH('Table for manuscript'!$C23, data!$C$3:$C$127,0), MATCH('Table for manuscript'!J$1, data!$A$3:$AI$3,0))</f>
        <v>1E-35</v>
      </c>
      <c r="K23" s="114">
        <f>INDEX(data!$A$3:$AI$127, MATCH('Table for manuscript'!$C23, data!$C$3:$C$127,0), MATCH('Table for manuscript'!K$1, data!$A$3:$AI$3,0))</f>
        <v>0</v>
      </c>
      <c r="L23" s="114">
        <f>INDEX(data!$A$3:$AI$127, MATCH('Table for manuscript'!$C23, data!$C$3:$C$127,0), MATCH('Table for manuscript'!L$1, data!$A$3:$AI$3,0))</f>
        <v>0</v>
      </c>
      <c r="M23" s="114">
        <f>INDEX(data!$A$3:$AI$127, MATCH('Table for manuscript'!$C23, data!$C$3:$C$127,0), MATCH('Table for manuscript'!M$1, data!$A$3:$AI$3,0))</f>
        <v>0</v>
      </c>
      <c r="N23" s="114">
        <f>INDEX(data!$A$3:$AI$127, MATCH('Table for manuscript'!$C23, data!$C$3:$C$127,0), MATCH('Table for manuscript'!N$1, data!$A$3:$AI$3,0))</f>
        <v>0</v>
      </c>
      <c r="O23" s="114">
        <f>INDEX(data!$A$3:$AI$127, MATCH('Table for manuscript'!$C23, data!$C$3:$C$127,0), MATCH('Table for manuscript'!O$1, data!$A$3:$AI$3,0))</f>
        <v>0</v>
      </c>
      <c r="P23" s="114">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10">
        <f>INDEX(data!$A$3:$AI$127, MATCH('Table for manuscript'!$C24, data!$C$3:$C$127,0), MATCH('Table for manuscript'!D$1, data!$A$3:$AI$3,0))</f>
        <v>0.3</v>
      </c>
      <c r="E24" s="108">
        <f>INDEX(data!$A$3:$AI$127, MATCH('Table for manuscript'!$C24, data!$C$3:$C$127,0), MATCH('Table for manuscript'!E$1, data!$A$3:$AI$3,0))</f>
        <v>74.96592839698009</v>
      </c>
      <c r="F24" s="109">
        <f>INDEX(data!$A$3:$AI$127, MATCH('Table for manuscript'!$C24, data!$C$3:$C$127,0), MATCH('Table for manuscript'!F$1, data!$A$3:$AI$3,0))</f>
        <v>249.88642798993365</v>
      </c>
      <c r="G24" s="110" t="str">
        <f>INDEX(References!$A$2:$C$58,MATCH(INDEX(data!$A$3:$AI$127, MATCH('Table for manuscript'!$C24, data!$C$3:$C$127,0), MATCH('Table for manuscript'!G$1, data!$A$3:$AI$3,0)), References!$C$2:$C$58,0),2)</f>
        <v>[11]</v>
      </c>
      <c r="H24" s="111">
        <f>INDEX(data!$A$3:$AI$127, MATCH('Table for manuscript'!$C24, data!$C$3:$C$127,0), MATCH('Table for manuscript'!H$1, data!$A$3:$AI$3,0))/100</f>
        <v>0.46333329999999995</v>
      </c>
      <c r="I24" s="113">
        <f>INDEX(data!$A$3:$AI$127, MATCH('Table for manuscript'!$C24, data!$C$3:$C$127,0), MATCH('Table for manuscript'!I$1, data!$A$3:$AI$3,0))</f>
        <v>905008.38617688115</v>
      </c>
      <c r="J24" s="112">
        <f>INDEX(data!$A$3:$AI$127, MATCH('Table for manuscript'!$C24, data!$C$3:$C$127,0), MATCH('Table for manuscript'!J$1, data!$A$3:$AI$3,0))</f>
        <v>4.9163766181313751</v>
      </c>
      <c r="K24" s="114">
        <f>INDEX(data!$A$3:$AI$127, MATCH('Table for manuscript'!$C24, data!$C$3:$C$127,0), MATCH('Table for manuscript'!K$1, data!$A$3:$AI$3,0))</f>
        <v>5</v>
      </c>
      <c r="L24" s="114">
        <f>INDEX(data!$A$3:$AI$127, MATCH('Table for manuscript'!$C24, data!$C$3:$C$127,0), MATCH('Table for manuscript'!L$1, data!$A$3:$AI$3,0))</f>
        <v>3.5</v>
      </c>
      <c r="M24" s="114">
        <f>INDEX(data!$A$3:$AI$127, MATCH('Table for manuscript'!$C24, data!$C$3:$C$127,0), MATCH('Table for manuscript'!M$1, data!$A$3:$AI$3,0))</f>
        <v>0</v>
      </c>
      <c r="N24" s="114">
        <f>INDEX(data!$A$3:$AI$127, MATCH('Table for manuscript'!$C24, data!$C$3:$C$127,0), MATCH('Table for manuscript'!N$1, data!$A$3:$AI$3,0))</f>
        <v>0</v>
      </c>
      <c r="O24" s="114">
        <f>INDEX(data!$A$3:$AI$127, MATCH('Table for manuscript'!$C24, data!$C$3:$C$127,0), MATCH('Table for manuscript'!O$1, data!$A$3:$AI$3,0))</f>
        <v>0</v>
      </c>
      <c r="P24" s="114">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10">
        <f>INDEX(data!$A$3:$AI$127, MATCH('Table for manuscript'!$C25, data!$C$3:$C$127,0), MATCH('Table for manuscript'!D$1, data!$A$3:$AI$3,0))</f>
        <v>0.03</v>
      </c>
      <c r="E25" s="108">
        <f>INDEX(data!$A$3:$AI$127, MATCH('Table for manuscript'!$C25, data!$C$3:$C$127,0), MATCH('Table for manuscript'!E$1, data!$A$3:$AI$3,0))</f>
        <v>3.4511600000000002</v>
      </c>
      <c r="F25" s="109">
        <f>INDEX(data!$A$3:$AI$127, MATCH('Table for manuscript'!$C25, data!$C$3:$C$127,0), MATCH('Table for manuscript'!F$1, data!$A$3:$AI$3,0))</f>
        <v>115.03866666666669</v>
      </c>
      <c r="G25" s="110" t="str">
        <f>INDEX(References!$A$2:$C$58,MATCH(INDEX(data!$A$3:$AI$127, MATCH('Table for manuscript'!$C25, data!$C$3:$C$127,0), MATCH('Table for manuscript'!G$1, data!$A$3:$AI$3,0)), References!$C$2:$C$58,0),2)</f>
        <v>[12]</v>
      </c>
      <c r="H25" s="111">
        <f>INDEX(data!$A$3:$AI$127, MATCH('Table for manuscript'!$C25, data!$C$3:$C$127,0), MATCH('Table for manuscript'!H$1, data!$A$3:$AI$3,0))/100</f>
        <v>0.7</v>
      </c>
      <c r="I25" s="113">
        <f>INDEX(data!$A$3:$AI$127, MATCH('Table for manuscript'!$C25, data!$C$3:$C$127,0), MATCH('Table for manuscript'!I$1, data!$A$3:$AI$3,0))</f>
        <v>18272752.542372882</v>
      </c>
      <c r="J25" s="112">
        <f>INDEX(data!$A$3:$AI$127, MATCH('Table for manuscript'!$C25, data!$C$3:$C$127,0), MATCH('Table for manuscript'!J$1, data!$A$3:$AI$3,0))</f>
        <v>1.1074509260873111</v>
      </c>
      <c r="K25" s="114">
        <f>INDEX(data!$A$3:$AI$127, MATCH('Table for manuscript'!$C25, data!$C$3:$C$127,0), MATCH('Table for manuscript'!K$1, data!$A$3:$AI$3,0))</f>
        <v>5</v>
      </c>
      <c r="L25" s="114">
        <f>INDEX(data!$A$3:$AI$127, MATCH('Table for manuscript'!$C25, data!$C$3:$C$127,0), MATCH('Table for manuscript'!L$1, data!$A$3:$AI$3,0))</f>
        <v>3.5</v>
      </c>
      <c r="M25" s="114">
        <f>INDEX(data!$A$3:$AI$127, MATCH('Table for manuscript'!$C25, data!$C$3:$C$127,0), MATCH('Table for manuscript'!M$1, data!$A$3:$AI$3,0))</f>
        <v>0</v>
      </c>
      <c r="N25" s="114">
        <f>INDEX(data!$A$3:$AI$127, MATCH('Table for manuscript'!$C25, data!$C$3:$C$127,0), MATCH('Table for manuscript'!N$1, data!$A$3:$AI$3,0))</f>
        <v>0</v>
      </c>
      <c r="O25" s="114">
        <f>INDEX(data!$A$3:$AI$127, MATCH('Table for manuscript'!$C25, data!$C$3:$C$127,0), MATCH('Table for manuscript'!O$1, data!$A$3:$AI$3,0))</f>
        <v>0</v>
      </c>
      <c r="P25" s="114">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10">
        <f>INDEX(data!$A$3:$AI$127, MATCH('Table for manuscript'!$C26, data!$C$3:$C$127,0), MATCH('Table for manuscript'!D$1, data!$A$3:$AI$3,0))</f>
        <v>2.1041282804930415E-2</v>
      </c>
      <c r="E26" s="108">
        <f>INDEX(data!$A$3:$AI$127, MATCH('Table for manuscript'!$C26, data!$C$3:$C$127,0), MATCH('Table for manuscript'!E$1, data!$A$3:$AI$3,0))</f>
        <v>1.0022241169442405</v>
      </c>
      <c r="F26" s="109">
        <f>INDEX(data!$A$3:$AI$127, MATCH('Table for manuscript'!$C26, data!$C$3:$C$127,0), MATCH('Table for manuscript'!F$1, data!$A$3:$AI$3,0))</f>
        <v>47.631322017562461</v>
      </c>
      <c r="G26" s="110" t="str">
        <f>INDEX(References!$A$2:$C$58,MATCH(INDEX(data!$A$3:$AI$127, MATCH('Table for manuscript'!$C26, data!$C$3:$C$127,0), MATCH('Table for manuscript'!G$1, data!$A$3:$AI$3,0)), References!$C$2:$C$58,0),2)</f>
        <v>[13]</v>
      </c>
      <c r="H26" s="111">
        <f>INDEX(data!$A$3:$AI$127, MATCH('Table for manuscript'!$C26, data!$C$3:$C$127,0), MATCH('Table for manuscript'!H$1, data!$A$3:$AI$3,0))/100</f>
        <v>0.71277789999999996</v>
      </c>
      <c r="I26" s="113">
        <f>INDEX(data!$A$3:$AI$127, MATCH('Table for manuscript'!$C26, data!$C$3:$C$127,0), MATCH('Table for manuscript'!I$1, data!$A$3:$AI$3,0))</f>
        <v>10723306.292198453</v>
      </c>
      <c r="J26" s="112">
        <f>INDEX(data!$A$3:$AI$127, MATCH('Table for manuscript'!$C26, data!$C$3:$C$127,0), MATCH('Table for manuscript'!J$1, data!$A$3:$AI$3,0))</f>
        <v>0.15557379355117937</v>
      </c>
      <c r="K26" s="114">
        <f>INDEX(data!$A$3:$AI$127, MATCH('Table for manuscript'!$C26, data!$C$3:$C$127,0), MATCH('Table for manuscript'!K$1, data!$A$3:$AI$3,0))</f>
        <v>5</v>
      </c>
      <c r="L26" s="114">
        <f>INDEX(data!$A$3:$AI$127, MATCH('Table for manuscript'!$C26, data!$C$3:$C$127,0), MATCH('Table for manuscript'!L$1, data!$A$3:$AI$3,0))</f>
        <v>3.5</v>
      </c>
      <c r="M26" s="114">
        <f>INDEX(data!$A$3:$AI$127, MATCH('Table for manuscript'!$C26, data!$C$3:$C$127,0), MATCH('Table for manuscript'!M$1, data!$A$3:$AI$3,0))</f>
        <v>0</v>
      </c>
      <c r="N26" s="114">
        <f>INDEX(data!$A$3:$AI$127, MATCH('Table for manuscript'!$C26, data!$C$3:$C$127,0), MATCH('Table for manuscript'!N$1, data!$A$3:$AI$3,0))</f>
        <v>0</v>
      </c>
      <c r="O26" s="114">
        <f>INDEX(data!$A$3:$AI$127, MATCH('Table for manuscript'!$C26, data!$C$3:$C$127,0), MATCH('Table for manuscript'!O$1, data!$A$3:$AI$3,0))</f>
        <v>0</v>
      </c>
      <c r="P26" s="114">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10">
        <f>INDEX(data!$A$3:$AI$127, MATCH('Table for manuscript'!$C27, data!$C$3:$C$127,0), MATCH('Table for manuscript'!D$1, data!$A$3:$AI$3,0))</f>
        <v>0.59</v>
      </c>
      <c r="E27" s="108">
        <f>INDEX(data!$A$3:$AI$127, MATCH('Table for manuscript'!$C27, data!$C$3:$C$127,0), MATCH('Table for manuscript'!E$1, data!$A$3:$AI$3,0))</f>
        <v>58.930600000000005</v>
      </c>
      <c r="F27" s="109">
        <f>INDEX(data!$A$3:$AI$127, MATCH('Table for manuscript'!$C27, data!$C$3:$C$127,0), MATCH('Table for manuscript'!F$1, data!$A$3:$AI$3,0))</f>
        <v>99.882372881355948</v>
      </c>
      <c r="G27" s="110" t="str">
        <f>INDEX(References!$A$2:$C$58,MATCH(INDEX(data!$A$3:$AI$127, MATCH('Table for manuscript'!$C27, data!$C$3:$C$127,0), MATCH('Table for manuscript'!G$1, data!$A$3:$AI$3,0)), References!$C$2:$C$58,0),2)</f>
        <v>[14]</v>
      </c>
      <c r="H27" s="111">
        <f>INDEX(data!$A$3:$AI$127, MATCH('Table for manuscript'!$C27, data!$C$3:$C$127,0), MATCH('Table for manuscript'!H$1, data!$A$3:$AI$3,0))/100</f>
        <v>1</v>
      </c>
      <c r="I27" s="113">
        <f>INDEX(data!$A$3:$AI$127, MATCH('Table for manuscript'!$C27, data!$C$3:$C$127,0), MATCH('Table for manuscript'!I$1, data!$A$3:$AI$3,0))</f>
        <v>199339.11864406781</v>
      </c>
      <c r="J27" s="112">
        <f>INDEX(data!$A$3:$AI$127, MATCH('Table for manuscript'!$C27, data!$C$3:$C$127,0), MATCH('Table for manuscript'!J$1, data!$A$3:$AI$3,0))</f>
        <v>2.0872188549000406</v>
      </c>
      <c r="K27" s="114">
        <f>INDEX(data!$A$3:$AI$127, MATCH('Table for manuscript'!$C27, data!$C$3:$C$127,0), MATCH('Table for manuscript'!K$1, data!$A$3:$AI$3,0))</f>
        <v>5</v>
      </c>
      <c r="L27" s="114">
        <f>INDEX(data!$A$3:$AI$127, MATCH('Table for manuscript'!$C27, data!$C$3:$C$127,0), MATCH('Table for manuscript'!L$1, data!$A$3:$AI$3,0))</f>
        <v>3.5</v>
      </c>
      <c r="M27" s="114">
        <f>INDEX(data!$A$3:$AI$127, MATCH('Table for manuscript'!$C27, data!$C$3:$C$127,0), MATCH('Table for manuscript'!M$1, data!$A$3:$AI$3,0))</f>
        <v>0</v>
      </c>
      <c r="N27" s="114">
        <f>INDEX(data!$A$3:$AI$127, MATCH('Table for manuscript'!$C27, data!$C$3:$C$127,0), MATCH('Table for manuscript'!N$1, data!$A$3:$AI$3,0))</f>
        <v>0</v>
      </c>
      <c r="O27" s="114">
        <f>INDEX(data!$A$3:$AI$127, MATCH('Table for manuscript'!$C27, data!$C$3:$C$127,0), MATCH('Table for manuscript'!O$1, data!$A$3:$AI$3,0))</f>
        <v>0</v>
      </c>
      <c r="P27" s="114">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10">
        <f>INDEX(data!$A$3:$AI$127, MATCH('Table for manuscript'!$C28, data!$C$3:$C$127,0), MATCH('Table for manuscript'!D$1, data!$A$3:$AI$3,0))</f>
        <v>1.5653339582855353E-2</v>
      </c>
      <c r="E28" s="108">
        <f>INDEX(data!$A$3:$AI$127, MATCH('Table for manuscript'!$C28, data!$C$3:$C$127,0), MATCH('Table for manuscript'!E$1, data!$A$3:$AI$3,0))</f>
        <v>0.33102391087782185</v>
      </c>
      <c r="F28" s="109">
        <f>INDEX(data!$A$3:$AI$127, MATCH('Table for manuscript'!$C28, data!$C$3:$C$127,0), MATCH('Table for manuscript'!F$1, data!$A$3:$AI$3,0))</f>
        <v>21.147174960695459</v>
      </c>
      <c r="G28" s="110" t="str">
        <f>INDEX(References!$A$2:$C$58,MATCH(INDEX(data!$A$3:$AI$127, MATCH('Table for manuscript'!$C28, data!$C$3:$C$127,0), MATCH('Table for manuscript'!G$1, data!$A$3:$AI$3,0)), References!$C$2:$C$58,0),2)</f>
        <v>[15]</v>
      </c>
      <c r="H28" s="111">
        <f>INDEX(data!$A$3:$AI$127, MATCH('Table for manuscript'!$C28, data!$C$3:$C$127,0), MATCH('Table for manuscript'!H$1, data!$A$3:$AI$3,0))/100</f>
        <v>1</v>
      </c>
      <c r="I28" s="113">
        <f>INDEX(data!$A$3:$AI$127, MATCH('Table for manuscript'!$C28, data!$C$3:$C$127,0), MATCH('Table for manuscript'!I$1, data!$A$3:$AI$3,0))</f>
        <v>25302307.680659998</v>
      </c>
      <c r="J28" s="112">
        <f>INDEX(data!$A$3:$AI$127, MATCH('Table for manuscript'!$C28, data!$C$3:$C$127,0), MATCH('Table for manuscript'!J$1, data!$A$3:$AI$3,0))</f>
        <v>2.5430331638173551</v>
      </c>
      <c r="K28" s="114">
        <f>INDEX(data!$A$3:$AI$127, MATCH('Table for manuscript'!$C28, data!$C$3:$C$127,0), MATCH('Table for manuscript'!K$1, data!$A$3:$AI$3,0))</f>
        <v>3.5</v>
      </c>
      <c r="L28" s="114">
        <f>INDEX(data!$A$3:$AI$127, MATCH('Table for manuscript'!$C28, data!$C$3:$C$127,0), MATCH('Table for manuscript'!L$1, data!$A$3:$AI$3,0))</f>
        <v>1</v>
      </c>
      <c r="M28" s="114">
        <f>INDEX(data!$A$3:$AI$127, MATCH('Table for manuscript'!$C28, data!$C$3:$C$127,0), MATCH('Table for manuscript'!M$1, data!$A$3:$AI$3,0))</f>
        <v>0</v>
      </c>
      <c r="N28" s="114">
        <f>INDEX(data!$A$3:$AI$127, MATCH('Table for manuscript'!$C28, data!$C$3:$C$127,0), MATCH('Table for manuscript'!N$1, data!$A$3:$AI$3,0))</f>
        <v>0</v>
      </c>
      <c r="O28" s="114">
        <f>INDEX(data!$A$3:$AI$127, MATCH('Table for manuscript'!$C28, data!$C$3:$C$127,0), MATCH('Table for manuscript'!O$1, data!$A$3:$AI$3,0))</f>
        <v>0</v>
      </c>
      <c r="P28" s="114">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10">
        <f>INDEX(data!$A$3:$AI$127, MATCH('Table for manuscript'!$C29, data!$C$3:$C$127,0), MATCH('Table for manuscript'!D$1, data!$A$3:$AI$3,0))</f>
        <v>0.7</v>
      </c>
      <c r="E29" s="108">
        <f>INDEX(data!$A$3:$AI$127, MATCH('Table for manuscript'!$C29, data!$C$3:$C$127,0), MATCH('Table for manuscript'!E$1, data!$A$3:$AI$3,0))</f>
        <v>3.5759999999999996</v>
      </c>
      <c r="F29" s="109">
        <f>INDEX(data!$A$3:$AI$127, MATCH('Table for manuscript'!$C29, data!$C$3:$C$127,0), MATCH('Table for manuscript'!F$1, data!$A$3:$AI$3,0))</f>
        <v>5.1085714285714285</v>
      </c>
      <c r="G29" s="110" t="str">
        <f>INDEX(References!$A$2:$C$58,MATCH(INDEX(data!$A$3:$AI$127, MATCH('Table for manuscript'!$C29, data!$C$3:$C$127,0), MATCH('Table for manuscript'!G$1, data!$A$3:$AI$3,0)), References!$C$2:$C$58,0),2)</f>
        <v>[16]</v>
      </c>
      <c r="H29" s="111">
        <f>INDEX(data!$A$3:$AI$127, MATCH('Table for manuscript'!$C29, data!$C$3:$C$127,0), MATCH('Table for manuscript'!H$1, data!$A$3:$AI$3,0))/100</f>
        <v>1</v>
      </c>
      <c r="I29" s="113">
        <f>INDEX(data!$A$3:$AI$127, MATCH('Table for manuscript'!$C29, data!$C$3:$C$127,0), MATCH('Table for manuscript'!I$1, data!$A$3:$AI$3,0))</f>
        <v>27946.856000000011</v>
      </c>
      <c r="J29" s="112">
        <f>INDEX(data!$A$3:$AI$127, MATCH('Table for manuscript'!$C29, data!$C$3:$C$127,0), MATCH('Table for manuscript'!J$1, data!$A$3:$AI$3,0))</f>
        <v>12.887247752786616</v>
      </c>
      <c r="K29" s="114">
        <f>INDEX(data!$A$3:$AI$127, MATCH('Table for manuscript'!$C29, data!$C$3:$C$127,0), MATCH('Table for manuscript'!K$1, data!$A$3:$AI$3,0))</f>
        <v>5</v>
      </c>
      <c r="L29" s="114">
        <f>INDEX(data!$A$3:$AI$127, MATCH('Table for manuscript'!$C29, data!$C$3:$C$127,0), MATCH('Table for manuscript'!L$1, data!$A$3:$AI$3,0))</f>
        <v>3.5</v>
      </c>
      <c r="M29" s="114">
        <f>INDEX(data!$A$3:$AI$127, MATCH('Table for manuscript'!$C29, data!$C$3:$C$127,0), MATCH('Table for manuscript'!M$1, data!$A$3:$AI$3,0))</f>
        <v>0</v>
      </c>
      <c r="N29" s="114">
        <f>INDEX(data!$A$3:$AI$127, MATCH('Table for manuscript'!$C29, data!$C$3:$C$127,0), MATCH('Table for manuscript'!N$1, data!$A$3:$AI$3,0))</f>
        <v>0</v>
      </c>
      <c r="O29" s="114">
        <f>INDEX(data!$A$3:$AI$127, MATCH('Table for manuscript'!$C29, data!$C$3:$C$127,0), MATCH('Table for manuscript'!O$1, data!$A$3:$AI$3,0))</f>
        <v>0</v>
      </c>
      <c r="P29" s="114">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10">
        <f>INDEX(data!$A$3:$AI$127, MATCH('Table for manuscript'!$C30, data!$C$3:$C$127,0), MATCH('Table for manuscript'!D$1, data!$A$3:$AI$3,0))</f>
        <v>3.0923886007400765</v>
      </c>
      <c r="E30" s="108">
        <f>INDEX(data!$A$3:$AI$127, MATCH('Table for manuscript'!$C30, data!$C$3:$C$127,0), MATCH('Table for manuscript'!E$1, data!$A$3:$AI$3,0))</f>
        <v>251.40397038198773</v>
      </c>
      <c r="F30" s="109">
        <f>INDEX(data!$A$3:$AI$127, MATCH('Table for manuscript'!$C30, data!$C$3:$C$127,0), MATCH('Table for manuscript'!F$1, data!$A$3:$AI$3,0))</f>
        <v>81.297664310954076</v>
      </c>
      <c r="G30" s="110" t="str">
        <f>INDEX(References!$A$2:$C$58,MATCH(INDEX(data!$A$3:$AI$127, MATCH('Table for manuscript'!$C30, data!$C$3:$C$127,0), MATCH('Table for manuscript'!G$1, data!$A$3:$AI$3,0)), References!$C$2:$C$58,0),2)</f>
        <v>[17]</v>
      </c>
      <c r="H30" s="111">
        <f>INDEX(data!$A$3:$AI$127, MATCH('Table for manuscript'!$C30, data!$C$3:$C$127,0), MATCH('Table for manuscript'!H$1, data!$A$3:$AI$3,0))/100</f>
        <v>0.87</v>
      </c>
      <c r="I30" s="113">
        <f>INDEX(data!$A$3:$AI$127, MATCH('Table for manuscript'!$C30, data!$C$3:$C$127,0), MATCH('Table for manuscript'!I$1, data!$A$3:$AI$3,0))</f>
        <v>2416001.1187536586</v>
      </c>
      <c r="J30" s="112">
        <f>INDEX(data!$A$3:$AI$127, MATCH('Table for manuscript'!$C30, data!$C$3:$C$127,0), MATCH('Table for manuscript'!J$1, data!$A$3:$AI$3,0))</f>
        <v>2.5430331638173551</v>
      </c>
      <c r="K30" s="114">
        <f>INDEX(data!$A$3:$AI$127, MATCH('Table for manuscript'!$C30, data!$C$3:$C$127,0), MATCH('Table for manuscript'!K$1, data!$A$3:$AI$3,0))</f>
        <v>0</v>
      </c>
      <c r="L30" s="114">
        <f>INDEX(data!$A$3:$AI$127, MATCH('Table for manuscript'!$C30, data!$C$3:$C$127,0), MATCH('Table for manuscript'!L$1, data!$A$3:$AI$3,0))</f>
        <v>3.5</v>
      </c>
      <c r="M30" s="114">
        <f>INDEX(data!$A$3:$AI$127, MATCH('Table for manuscript'!$C30, data!$C$3:$C$127,0), MATCH('Table for manuscript'!M$1, data!$A$3:$AI$3,0))</f>
        <v>0</v>
      </c>
      <c r="N30" s="114">
        <f>INDEX(data!$A$3:$AI$127, MATCH('Table for manuscript'!$C30, data!$C$3:$C$127,0), MATCH('Table for manuscript'!N$1, data!$A$3:$AI$3,0))</f>
        <v>0</v>
      </c>
      <c r="O30" s="114">
        <f>INDEX(data!$A$3:$AI$127, MATCH('Table for manuscript'!$C30, data!$C$3:$C$127,0), MATCH('Table for manuscript'!O$1, data!$A$3:$AI$3,0))</f>
        <v>0</v>
      </c>
      <c r="P30" s="114">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INDEX(data!$A$3:$AI$127, MATCH('Table for manuscript'!$C31, data!$C$3:$C$127,0), MATCH('Table for manuscript'!D$1, data!$A$3:$AI$3,0))</f>
        <v>0.76270000000000016</v>
      </c>
      <c r="E31" s="108">
        <f>INDEX(data!$A$3:$AI$127, MATCH('Table for manuscript'!$C31, data!$C$3:$C$127,0), MATCH('Table for manuscript'!E$1, data!$A$3:$AI$3,0))</f>
        <v>6.2788972420000002</v>
      </c>
      <c r="F31" s="109">
        <f>INDEX(data!$A$3:$AI$127, MATCH('Table for manuscript'!$C31, data!$C$3:$C$127,0), MATCH('Table for manuscript'!F$1, data!$A$3:$AI$3,0))</f>
        <v>8.2324599999999979</v>
      </c>
      <c r="G31" s="110" t="str">
        <f>INDEX(References!$A$2:$C$58,MATCH(INDEX(data!$A$3:$AI$127, MATCH('Table for manuscript'!$C31, data!$C$3:$C$127,0), MATCH('Table for manuscript'!G$1, data!$A$3:$AI$3,0)), References!$C$2:$C$58,0),2)</f>
        <v>[18]</v>
      </c>
      <c r="H31" s="111">
        <f>INDEX(data!$A$3:$AI$127, MATCH('Table for manuscript'!$C31, data!$C$3:$C$127,0), MATCH('Table for manuscript'!H$1, data!$A$3:$AI$3,0))/100</f>
        <v>0.7</v>
      </c>
      <c r="I31" s="113">
        <f>INDEX(data!$A$3:$AI$127, MATCH('Table for manuscript'!$C31, data!$C$3:$C$127,0), MATCH('Table for manuscript'!I$1, data!$A$3:$AI$3,0))</f>
        <v>2852575.6533428575</v>
      </c>
      <c r="J31" s="112">
        <f>INDEX(data!$A$3:$AI$127, MATCH('Table for manuscript'!$C31, data!$C$3:$C$127,0), MATCH('Table for manuscript'!J$1, data!$A$3:$AI$3,0))</f>
        <v>9.25</v>
      </c>
      <c r="K31" s="114">
        <f>INDEX(data!$A$3:$AI$127, MATCH('Table for manuscript'!$C31, data!$C$3:$C$127,0), MATCH('Table for manuscript'!K$1, data!$A$3:$AI$3,0))</f>
        <v>0</v>
      </c>
      <c r="L31" s="114">
        <f>INDEX(data!$A$3:$AI$127, MATCH('Table for manuscript'!$C31, data!$C$3:$C$127,0), MATCH('Table for manuscript'!L$1, data!$A$3:$AI$3,0))</f>
        <v>0</v>
      </c>
      <c r="M31" s="114">
        <f>INDEX(data!$A$3:$AI$127, MATCH('Table for manuscript'!$C31, data!$C$3:$C$127,0), MATCH('Table for manuscript'!M$1, data!$A$3:$AI$3,0))</f>
        <v>0</v>
      </c>
      <c r="N31" s="114">
        <f>INDEX(data!$A$3:$AI$127, MATCH('Table for manuscript'!$C31, data!$C$3:$C$127,0), MATCH('Table for manuscript'!N$1, data!$A$3:$AI$3,0))</f>
        <v>0</v>
      </c>
      <c r="O31" s="114">
        <f>INDEX(data!$A$3:$AI$127, MATCH('Table for manuscript'!$C31, data!$C$3:$C$127,0), MATCH('Table for manuscript'!O$1, data!$A$3:$AI$3,0))</f>
        <v>0</v>
      </c>
      <c r="P31" s="114">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10">
        <f>INDEX(data!$A$3:$AI$127, MATCH('Table for manuscript'!$C32, data!$C$3:$C$127,0), MATCH('Table for manuscript'!D$1, data!$A$3:$AI$3,0))</f>
        <v>0.158</v>
      </c>
      <c r="E32" s="108">
        <f>INDEX(data!$A$3:$AI$127, MATCH('Table for manuscript'!$C32, data!$C$3:$C$127,0), MATCH('Table for manuscript'!E$1, data!$A$3:$AI$3,0))</f>
        <v>1.5338520000000002</v>
      </c>
      <c r="F32" s="109">
        <f>INDEX(data!$A$3:$AI$127, MATCH('Table for manuscript'!$C32, data!$C$3:$C$127,0), MATCH('Table for manuscript'!F$1, data!$A$3:$AI$3,0))</f>
        <v>9.7079240506329132</v>
      </c>
      <c r="G32" s="110" t="str">
        <f>INDEX(References!$A$2:$C$58,MATCH(INDEX(data!$A$3:$AI$127, MATCH('Table for manuscript'!$C32, data!$C$3:$C$127,0), MATCH('Table for manuscript'!G$1, data!$A$3:$AI$3,0)), References!$C$2:$C$58,0),2)</f>
        <v>[19]</v>
      </c>
      <c r="H32" s="111">
        <f>INDEX(data!$A$3:$AI$127, MATCH('Table for manuscript'!$C32, data!$C$3:$C$127,0), MATCH('Table for manuscript'!H$1, data!$A$3:$AI$3,0))/100</f>
        <v>0.41</v>
      </c>
      <c r="I32" s="113">
        <f>INDEX(data!$A$3:$AI$127, MATCH('Table for manuscript'!$C32, data!$C$3:$C$127,0), MATCH('Table for manuscript'!I$1, data!$A$3:$AI$3,0))</f>
        <v>8053337.0625121957</v>
      </c>
      <c r="J32" s="112">
        <f>INDEX(data!$A$3:$AI$127, MATCH('Table for manuscript'!$C32, data!$C$3:$C$127,0), MATCH('Table for manuscript'!J$1, data!$A$3:$AI$3,0))</f>
        <v>1.244</v>
      </c>
      <c r="K32" s="114">
        <f>INDEX(data!$A$3:$AI$127, MATCH('Table for manuscript'!$C32, data!$C$3:$C$127,0), MATCH('Table for manuscript'!K$1, data!$A$3:$AI$3,0))</f>
        <v>5</v>
      </c>
      <c r="L32" s="114">
        <f>INDEX(data!$A$3:$AI$127, MATCH('Table for manuscript'!$C32, data!$C$3:$C$127,0), MATCH('Table for manuscript'!L$1, data!$A$3:$AI$3,0))</f>
        <v>3.5</v>
      </c>
      <c r="M32" s="114">
        <f>INDEX(data!$A$3:$AI$127, MATCH('Table for manuscript'!$C32, data!$C$3:$C$127,0), MATCH('Table for manuscript'!M$1, data!$A$3:$AI$3,0))</f>
        <v>0</v>
      </c>
      <c r="N32" s="114">
        <f>INDEX(data!$A$3:$AI$127, MATCH('Table for manuscript'!$C32, data!$C$3:$C$127,0), MATCH('Table for manuscript'!N$1, data!$A$3:$AI$3,0))</f>
        <v>0</v>
      </c>
      <c r="O32" s="114">
        <f>INDEX(data!$A$3:$AI$127, MATCH('Table for manuscript'!$C32, data!$C$3:$C$127,0), MATCH('Table for manuscript'!O$1, data!$A$3:$AI$3,0))</f>
        <v>0</v>
      </c>
      <c r="P32" s="114">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INDEX(data!$A$3:$AI$127, MATCH('Table for manuscript'!$C33, data!$C$3:$C$127,0), MATCH('Table for manuscript'!D$1, data!$A$3:$AI$3,0))</f>
        <v>1.7834521637213367E-3</v>
      </c>
      <c r="E33" s="108">
        <f>INDEX(data!$A$3:$AI$127, MATCH('Table for manuscript'!$C33, data!$C$3:$C$127,0), MATCH('Table for manuscript'!E$1, data!$A$3:$AI$3,0))</f>
        <v>0.34557451874239431</v>
      </c>
      <c r="F33" s="109">
        <f>INDEX(data!$A$3:$AI$127, MATCH('Table for manuscript'!$C33, data!$C$3:$C$127,0), MATCH('Table for manuscript'!F$1, data!$A$3:$AI$3,0))</f>
        <v>193.76719251124817</v>
      </c>
      <c r="G33" s="110" t="str">
        <f>INDEX(References!$A$2:$C$58,MATCH(INDEX(data!$A$3:$AI$127, MATCH('Table for manuscript'!$C33, data!$C$3:$C$127,0), MATCH('Table for manuscript'!G$1, data!$A$3:$AI$3,0)), References!$C$2:$C$58,0),2)</f>
        <v>[15]</v>
      </c>
      <c r="H33" s="111">
        <f>INDEX(data!$A$3:$AI$127, MATCH('Table for manuscript'!$C33, data!$C$3:$C$127,0), MATCH('Table for manuscript'!H$1, data!$A$3:$AI$3,0))/100</f>
        <v>0.41</v>
      </c>
      <c r="I33" s="113">
        <f>INDEX(data!$A$3:$AI$127, MATCH('Table for manuscript'!$C33, data!$C$3:$C$127,0), MATCH('Table for manuscript'!I$1, data!$A$3:$AI$3,0))</f>
        <v>2573730.4292195127</v>
      </c>
      <c r="J33" s="112">
        <f>INDEX(data!$A$3:$AI$127, MATCH('Table for manuscript'!$C33, data!$C$3:$C$127,0), MATCH('Table for manuscript'!J$1, data!$A$3:$AI$3,0))</f>
        <v>5.9836074442761303E-2</v>
      </c>
      <c r="K33" s="114">
        <f>INDEX(data!$A$3:$AI$127, MATCH('Table for manuscript'!$C33, data!$C$3:$C$127,0), MATCH('Table for manuscript'!K$1, data!$A$3:$AI$3,0))</f>
        <v>0.5</v>
      </c>
      <c r="L33" s="114">
        <f>INDEX(data!$A$3:$AI$127, MATCH('Table for manuscript'!$C33, data!$C$3:$C$127,0), MATCH('Table for manuscript'!L$1, data!$A$3:$AI$3,0))</f>
        <v>0</v>
      </c>
      <c r="M33" s="114">
        <f>INDEX(data!$A$3:$AI$127, MATCH('Table for manuscript'!$C33, data!$C$3:$C$127,0), MATCH('Table for manuscript'!M$1, data!$A$3:$AI$3,0))</f>
        <v>0</v>
      </c>
      <c r="N33" s="114">
        <f>INDEX(data!$A$3:$AI$127, MATCH('Table for manuscript'!$C33, data!$C$3:$C$127,0), MATCH('Table for manuscript'!N$1, data!$A$3:$AI$3,0))</f>
        <v>0</v>
      </c>
      <c r="O33" s="114">
        <f>INDEX(data!$A$3:$AI$127, MATCH('Table for manuscript'!$C33, data!$C$3:$C$127,0), MATCH('Table for manuscript'!O$1, data!$A$3:$AI$3,0))</f>
        <v>0</v>
      </c>
      <c r="P33" s="114">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10">
        <f>INDEX(data!$A$3:$AI$127, MATCH('Table for manuscript'!$C34, data!$C$3:$C$127,0), MATCH('Table for manuscript'!D$1, data!$A$3:$AI$3,0))</f>
        <v>3.0126518739503904E-4</v>
      </c>
      <c r="E34" s="108">
        <f>INDEX(data!$A$3:$AI$127, MATCH('Table for manuscript'!$C34, data!$C$3:$C$127,0), MATCH('Table for manuscript'!E$1, data!$A$3:$AI$3,0))</f>
        <v>6.7906794780372825E-3</v>
      </c>
      <c r="F34" s="109">
        <f>INDEX(data!$A$3:$AI$127, MATCH('Table for manuscript'!$C34, data!$C$3:$C$127,0), MATCH('Table for manuscript'!F$1, data!$A$3:$AI$3,0))</f>
        <v>22.540538243912298</v>
      </c>
      <c r="G34" s="110" t="str">
        <f>INDEX(References!$A$2:$C$58,MATCH(INDEX(data!$A$3:$AI$127, MATCH('Table for manuscript'!$C34, data!$C$3:$C$127,0), MATCH('Table for manuscript'!G$1, data!$A$3:$AI$3,0)), References!$C$2:$C$58,0),2)</f>
        <v>[20]</v>
      </c>
      <c r="H34" s="111">
        <f>INDEX(data!$A$3:$AI$127, MATCH('Table for manuscript'!$C34, data!$C$3:$C$127,0), MATCH('Table for manuscript'!H$1, data!$A$3:$AI$3,0))/100</f>
        <v>0.7</v>
      </c>
      <c r="I34" s="113">
        <f>INDEX(data!$A$3:$AI$127, MATCH('Table for manuscript'!$C34, data!$C$3:$C$127,0), MATCH('Table for manuscript'!I$1, data!$A$3:$AI$3,0))</f>
        <v>2573730.4292285717</v>
      </c>
      <c r="J34" s="112">
        <f>INDEX(data!$A$3:$AI$127, MATCH('Table for manuscript'!$C34, data!$C$3:$C$127,0), MATCH('Table for manuscript'!J$1, data!$A$3:$AI$3,0))</f>
        <v>2.9918037221380653</v>
      </c>
      <c r="K34" s="114">
        <f>INDEX(data!$A$3:$AI$127, MATCH('Table for manuscript'!$C34, data!$C$3:$C$127,0), MATCH('Table for manuscript'!K$1, data!$A$3:$AI$3,0))</f>
        <v>0.5</v>
      </c>
      <c r="L34" s="114">
        <f>INDEX(data!$A$3:$AI$127, MATCH('Table for manuscript'!$C34, data!$C$3:$C$127,0), MATCH('Table for manuscript'!L$1, data!$A$3:$AI$3,0))</f>
        <v>0</v>
      </c>
      <c r="M34" s="114">
        <f>INDEX(data!$A$3:$AI$127, MATCH('Table for manuscript'!$C34, data!$C$3:$C$127,0), MATCH('Table for manuscript'!M$1, data!$A$3:$AI$3,0))</f>
        <v>0</v>
      </c>
      <c r="N34" s="114">
        <f>INDEX(data!$A$3:$AI$127, MATCH('Table for manuscript'!$C34, data!$C$3:$C$127,0), MATCH('Table for manuscript'!N$1, data!$A$3:$AI$3,0))</f>
        <v>0</v>
      </c>
      <c r="O34" s="114">
        <f>INDEX(data!$A$3:$AI$127, MATCH('Table for manuscript'!$C34, data!$C$3:$C$127,0), MATCH('Table for manuscript'!O$1, data!$A$3:$AI$3,0))</f>
        <v>0</v>
      </c>
      <c r="P34" s="114">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10">
        <f>INDEX(data!$A$3:$AI$127, MATCH('Table for manuscript'!$C35, data!$C$3:$C$127,0), MATCH('Table for manuscript'!D$1, data!$A$3:$AI$3,0))</f>
        <v>0.30671979703706725</v>
      </c>
      <c r="E35" s="108">
        <f>INDEX(data!$A$3:$AI$127, MATCH('Table for manuscript'!$C35, data!$C$3:$C$127,0), MATCH('Table for manuscript'!E$1, data!$A$3:$AI$3,0))</f>
        <v>37.058731669666038</v>
      </c>
      <c r="F35" s="109">
        <f>INDEX(data!$A$3:$AI$127, MATCH('Table for manuscript'!$C35, data!$C$3:$C$127,0), MATCH('Table for manuscript'!F$1, data!$A$3:$AI$3,0))</f>
        <v>120.82275753849521</v>
      </c>
      <c r="G35" s="110" t="str">
        <f>INDEX(References!$A$2:$C$58,MATCH(INDEX(data!$A$3:$AI$127, MATCH('Table for manuscript'!$C35, data!$C$3:$C$127,0), MATCH('Table for manuscript'!G$1, data!$A$3:$AI$3,0)), References!$C$2:$C$58,0),2)</f>
        <v>[21]</v>
      </c>
      <c r="H35" s="111">
        <f>INDEX(data!$A$3:$AI$127, MATCH('Table for manuscript'!$C35, data!$C$3:$C$127,0), MATCH('Table for manuscript'!H$1, data!$A$3:$AI$3,0))/100</f>
        <v>0.1</v>
      </c>
      <c r="I35" s="113">
        <f>INDEX(data!$A$3:$AI$127, MATCH('Table for manuscript'!$C35, data!$C$3:$C$127,0), MATCH('Table for manuscript'!I$1, data!$A$3:$AI$3,0))</f>
        <v>196292</v>
      </c>
      <c r="J35" s="112">
        <f>INDEX(data!$A$3:$AI$127, MATCH('Table for manuscript'!$C35, data!$C$3:$C$127,0), MATCH('Table for manuscript'!J$1, data!$A$3:$AI$3,0))</f>
        <v>7.9556770225377393</v>
      </c>
      <c r="K35" s="114">
        <f>INDEX(data!$A$3:$AI$127, MATCH('Table for manuscript'!$C35, data!$C$3:$C$127,0), MATCH('Table for manuscript'!K$1, data!$A$3:$AI$3,0))</f>
        <v>0</v>
      </c>
      <c r="L35" s="114">
        <f>INDEX(data!$A$3:$AI$127, MATCH('Table for manuscript'!$C35, data!$C$3:$C$127,0), MATCH('Table for manuscript'!L$1, data!$A$3:$AI$3,0))</f>
        <v>0</v>
      </c>
      <c r="M35" s="114">
        <f>INDEX(data!$A$3:$AI$127, MATCH('Table for manuscript'!$C35, data!$C$3:$C$127,0), MATCH('Table for manuscript'!M$1, data!$A$3:$AI$3,0))</f>
        <v>0</v>
      </c>
      <c r="N35" s="114">
        <f>INDEX(data!$A$3:$AI$127, MATCH('Table for manuscript'!$C35, data!$C$3:$C$127,0), MATCH('Table for manuscript'!N$1, data!$A$3:$AI$3,0))</f>
        <v>0</v>
      </c>
      <c r="O35" s="114">
        <f>INDEX(data!$A$3:$AI$127, MATCH('Table for manuscript'!$C35, data!$C$3:$C$127,0), MATCH('Table for manuscript'!O$1, data!$A$3:$AI$3,0))</f>
        <v>15</v>
      </c>
      <c r="P35" s="114">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10">
        <f>INDEX(data!$A$3:$AI$127, MATCH('Table for manuscript'!$C36, data!$C$3:$C$127,0), MATCH('Table for manuscript'!D$1, data!$A$3:$AI$3,0))</f>
        <v>1.7537121431558639E-2</v>
      </c>
      <c r="E36" s="108">
        <f>INDEX(data!$A$3:$AI$127, MATCH('Table for manuscript'!$C36, data!$C$3:$C$127,0), MATCH('Table for manuscript'!E$1, data!$A$3:$AI$3,0))</f>
        <v>10.595959654589281</v>
      </c>
      <c r="F36" s="109">
        <f>INDEX(data!$A$3:$AI$127, MATCH('Table for manuscript'!$C36, data!$C$3:$C$127,0), MATCH('Table for manuscript'!F$1, data!$A$3:$AI$3,0))</f>
        <v>604.2017611579912</v>
      </c>
      <c r="G36" s="110" t="str">
        <f>INDEX(References!$A$2:$C$58,MATCH(INDEX(data!$A$3:$AI$127, MATCH('Table for manuscript'!$C36, data!$C$3:$C$127,0), MATCH('Table for manuscript'!G$1, data!$A$3:$AI$3,0)), References!$C$2:$C$58,0),2)</f>
        <v>[21]</v>
      </c>
      <c r="H36" s="111">
        <f>INDEX(data!$A$3:$AI$127, MATCH('Table for manuscript'!$C36, data!$C$3:$C$127,0), MATCH('Table for manuscript'!H$1, data!$A$3:$AI$3,0))/100</f>
        <v>0.1</v>
      </c>
      <c r="I36" s="113">
        <f>INDEX(data!$A$3:$AI$127, MATCH('Table for manuscript'!$C36, data!$C$3:$C$127,0), MATCH('Table for manuscript'!I$1, data!$A$3:$AI$3,0))</f>
        <v>1134409</v>
      </c>
      <c r="J36" s="112">
        <f>INDEX(data!$A$3:$AI$127, MATCH('Table for manuscript'!$C36, data!$C$3:$C$127,0), MATCH('Table for manuscript'!J$1, data!$A$3:$AI$3,0))</f>
        <v>7.2254553045877516</v>
      </c>
      <c r="K36" s="114">
        <f>INDEX(data!$A$3:$AI$127, MATCH('Table for manuscript'!$C36, data!$C$3:$C$127,0), MATCH('Table for manuscript'!K$1, data!$A$3:$AI$3,0))</f>
        <v>0</v>
      </c>
      <c r="L36" s="114">
        <f>INDEX(data!$A$3:$AI$127, MATCH('Table for manuscript'!$C36, data!$C$3:$C$127,0), MATCH('Table for manuscript'!L$1, data!$A$3:$AI$3,0))</f>
        <v>0</v>
      </c>
      <c r="M36" s="114">
        <f>INDEX(data!$A$3:$AI$127, MATCH('Table for manuscript'!$C36, data!$C$3:$C$127,0), MATCH('Table for manuscript'!M$1, data!$A$3:$AI$3,0))</f>
        <v>0</v>
      </c>
      <c r="N36" s="114">
        <f>INDEX(data!$A$3:$AI$127, MATCH('Table for manuscript'!$C36, data!$C$3:$C$127,0), MATCH('Table for manuscript'!N$1, data!$A$3:$AI$3,0))</f>
        <v>0</v>
      </c>
      <c r="O36" s="114">
        <f>INDEX(data!$A$3:$AI$127, MATCH('Table for manuscript'!$C36, data!$C$3:$C$127,0), MATCH('Table for manuscript'!O$1, data!$A$3:$AI$3,0))</f>
        <v>25</v>
      </c>
      <c r="P36" s="114">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10">
        <f>INDEX(data!$A$3:$AI$127, MATCH('Table for manuscript'!$C37, data!$C$3:$C$127,0), MATCH('Table for manuscript'!D$1, data!$A$3:$AI$3,0))</f>
        <v>5.8907453419136391E-2</v>
      </c>
      <c r="E37" s="108">
        <f>INDEX(data!$A$3:$AI$127, MATCH('Table for manuscript'!$C37, data!$C$3:$C$127,0), MATCH('Table for manuscript'!E$1, data!$A$3:$AI$3,0))</f>
        <v>73.698510091728849</v>
      </c>
      <c r="F37" s="109">
        <f>INDEX(data!$A$3:$AI$127, MATCH('Table for manuscript'!$C37, data!$C$3:$C$127,0), MATCH('Table for manuscript'!F$1, data!$A$3:$AI$3,0))</f>
        <v>1251.0897316737089</v>
      </c>
      <c r="G37" s="110" t="str">
        <f>INDEX(References!$A$2:$C$58,MATCH(INDEX(data!$A$3:$AI$127, MATCH('Table for manuscript'!$C37, data!$C$3:$C$127,0), MATCH('Table for manuscript'!G$1, data!$A$3:$AI$3,0)), References!$C$2:$C$58,0),2)</f>
        <v>[21]</v>
      </c>
      <c r="H37" s="111">
        <f>INDEX(data!$A$3:$AI$127, MATCH('Table for manuscript'!$C37, data!$C$3:$C$127,0), MATCH('Table for manuscript'!H$1, data!$A$3:$AI$3,0))/100</f>
        <v>0.1</v>
      </c>
      <c r="I37" s="113">
        <f>INDEX(data!$A$3:$AI$127, MATCH('Table for manuscript'!$C37, data!$C$3:$C$127,0), MATCH('Table for manuscript'!I$1, data!$A$3:$AI$3,0))</f>
        <v>249501.6</v>
      </c>
      <c r="J37" s="112">
        <f>INDEX(data!$A$3:$AI$127, MATCH('Table for manuscript'!$C37, data!$C$3:$C$127,0), MATCH('Table for manuscript'!J$1, data!$A$3:$AI$3,0))</f>
        <v>18.063112314810279</v>
      </c>
      <c r="K37" s="114">
        <f>INDEX(data!$A$3:$AI$127, MATCH('Table for manuscript'!$C37, data!$C$3:$C$127,0), MATCH('Table for manuscript'!K$1, data!$A$3:$AI$3,0))</f>
        <v>0</v>
      </c>
      <c r="L37" s="114">
        <f>INDEX(data!$A$3:$AI$127, MATCH('Table for manuscript'!$C37, data!$C$3:$C$127,0), MATCH('Table for manuscript'!L$1, data!$A$3:$AI$3,0))</f>
        <v>0</v>
      </c>
      <c r="M37" s="114">
        <f>INDEX(data!$A$3:$AI$127, MATCH('Table for manuscript'!$C37, data!$C$3:$C$127,0), MATCH('Table for manuscript'!M$1, data!$A$3:$AI$3,0))</f>
        <v>0</v>
      </c>
      <c r="N37" s="114">
        <f>INDEX(data!$A$3:$AI$127, MATCH('Table for manuscript'!$C37, data!$C$3:$C$127,0), MATCH('Table for manuscript'!N$1, data!$A$3:$AI$3,0))</f>
        <v>0</v>
      </c>
      <c r="O37" s="114">
        <f>INDEX(data!$A$3:$AI$127, MATCH('Table for manuscript'!$C37, data!$C$3:$C$127,0), MATCH('Table for manuscript'!O$1, data!$A$3:$AI$3,0))</f>
        <v>25</v>
      </c>
      <c r="P37" s="114">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10">
        <f>INDEX(data!$A$3:$AI$127, MATCH('Table for manuscript'!$C38, data!$C$3:$C$127,0), MATCH('Table for manuscript'!D$1, data!$A$3:$AI$3,0))</f>
        <v>9.4726134194169004E-2</v>
      </c>
      <c r="E38" s="108">
        <f>INDEX(data!$A$3:$AI$127, MATCH('Table for manuscript'!$C38, data!$C$3:$C$127,0), MATCH('Table for manuscript'!E$1, data!$A$3:$AI$3,0))</f>
        <v>77.253324831849511</v>
      </c>
      <c r="F38" s="109">
        <f>INDEX(data!$A$3:$AI$127, MATCH('Table for manuscript'!$C38, data!$C$3:$C$127,0), MATCH('Table for manuscript'!F$1, data!$A$3:$AI$3,0))</f>
        <v>815.54394137415295</v>
      </c>
      <c r="G38" s="110" t="str">
        <f>INDEX(References!$A$2:$C$58,MATCH(INDEX(data!$A$3:$AI$127, MATCH('Table for manuscript'!$C38, data!$C$3:$C$127,0), MATCH('Table for manuscript'!G$1, data!$A$3:$AI$3,0)), References!$C$2:$C$58,0),2)</f>
        <v>[21]</v>
      </c>
      <c r="H38" s="111">
        <f>INDEX(data!$A$3:$AI$127, MATCH('Table for manuscript'!$C38, data!$C$3:$C$127,0), MATCH('Table for manuscript'!H$1, data!$A$3:$AI$3,0))/100</f>
        <v>0.1</v>
      </c>
      <c r="I38" s="113">
        <f>INDEX(data!$A$3:$AI$127, MATCH('Table for manuscript'!$C38, data!$C$3:$C$127,0), MATCH('Table for manuscript'!I$1, data!$A$3:$AI$3,0))</f>
        <v>162168</v>
      </c>
      <c r="J38" s="112">
        <f>INDEX(data!$A$3:$AI$127, MATCH('Table for manuscript'!$C38, data!$C$3:$C$127,0), MATCH('Table for manuscript'!J$1, data!$A$3:$AI$3,0))</f>
        <v>63.01892415889025</v>
      </c>
      <c r="K38" s="114">
        <f>INDEX(data!$A$3:$AI$127, MATCH('Table for manuscript'!$C38, data!$C$3:$C$127,0), MATCH('Table for manuscript'!K$1, data!$A$3:$AI$3,0))</f>
        <v>0</v>
      </c>
      <c r="L38" s="114">
        <f>INDEX(data!$A$3:$AI$127, MATCH('Table for manuscript'!$C38, data!$C$3:$C$127,0), MATCH('Table for manuscript'!L$1, data!$A$3:$AI$3,0))</f>
        <v>0</v>
      </c>
      <c r="M38" s="114">
        <f>INDEX(data!$A$3:$AI$127, MATCH('Table for manuscript'!$C38, data!$C$3:$C$127,0), MATCH('Table for manuscript'!M$1, data!$A$3:$AI$3,0))</f>
        <v>0</v>
      </c>
      <c r="N38" s="114">
        <f>INDEX(data!$A$3:$AI$127, MATCH('Table for manuscript'!$C38, data!$C$3:$C$127,0), MATCH('Table for manuscript'!N$1, data!$A$3:$AI$3,0))</f>
        <v>0</v>
      </c>
      <c r="O38" s="114">
        <f>INDEX(data!$A$3:$AI$127, MATCH('Table for manuscript'!$C38, data!$C$3:$C$127,0), MATCH('Table for manuscript'!O$1, data!$A$3:$AI$3,0))</f>
        <v>25</v>
      </c>
      <c r="P38" s="114">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10">
        <f>INDEX(data!$A$3:$AI$127, MATCH('Table for manuscript'!$C39, data!$C$3:$C$127,0), MATCH('Table for manuscript'!D$1, data!$A$3:$AI$3,0))</f>
        <v>2.6575592039555396E-2</v>
      </c>
      <c r="E39" s="108">
        <f>INDEX(data!$A$3:$AI$127, MATCH('Table for manuscript'!$C39, data!$C$3:$C$127,0), MATCH('Table for manuscript'!E$1, data!$A$3:$AI$3,0))</f>
        <v>10.331157464673016</v>
      </c>
      <c r="F39" s="109">
        <f>INDEX(data!$A$3:$AI$127, MATCH('Table for manuscript'!$C39, data!$C$3:$C$127,0), MATCH('Table for manuscript'!F$1, data!$A$3:$AI$3,0))</f>
        <v>388.74608886590408</v>
      </c>
      <c r="G39" s="110" t="str">
        <f>INDEX(References!$A$2:$C$58,MATCH(INDEX(data!$A$3:$AI$127, MATCH('Table for manuscript'!$C39, data!$C$3:$C$127,0), MATCH('Table for manuscript'!G$1, data!$A$3:$AI$3,0)), References!$C$2:$C$58,0),2)</f>
        <v>[21]</v>
      </c>
      <c r="H39" s="111">
        <f>INDEX(data!$A$3:$AI$127, MATCH('Table for manuscript'!$C39, data!$C$3:$C$127,0), MATCH('Table for manuscript'!H$1, data!$A$3:$AI$3,0))/100</f>
        <v>0.1</v>
      </c>
      <c r="I39" s="113">
        <f>INDEX(data!$A$3:$AI$127, MATCH('Table for manuscript'!$C39, data!$C$3:$C$127,0), MATCH('Table for manuscript'!I$1, data!$A$3:$AI$3,0))</f>
        <v>1134409</v>
      </c>
      <c r="J39" s="112">
        <f>INDEX(data!$A$3:$AI$127, MATCH('Table for manuscript'!$C39, data!$C$3:$C$127,0), MATCH('Table for manuscript'!J$1, data!$A$3:$AI$3,0))</f>
        <v>6.252198175634434</v>
      </c>
      <c r="K39" s="114">
        <f>INDEX(data!$A$3:$AI$127, MATCH('Table for manuscript'!$C39, data!$C$3:$C$127,0), MATCH('Table for manuscript'!K$1, data!$A$3:$AI$3,0))</f>
        <v>0</v>
      </c>
      <c r="L39" s="114">
        <f>INDEX(data!$A$3:$AI$127, MATCH('Table for manuscript'!$C39, data!$C$3:$C$127,0), MATCH('Table for manuscript'!L$1, data!$A$3:$AI$3,0))</f>
        <v>0</v>
      </c>
      <c r="M39" s="114">
        <f>INDEX(data!$A$3:$AI$127, MATCH('Table for manuscript'!$C39, data!$C$3:$C$127,0), MATCH('Table for manuscript'!M$1, data!$A$3:$AI$3,0))</f>
        <v>0</v>
      </c>
      <c r="N39" s="114">
        <f>INDEX(data!$A$3:$AI$127, MATCH('Table for manuscript'!$C39, data!$C$3:$C$127,0), MATCH('Table for manuscript'!N$1, data!$A$3:$AI$3,0))</f>
        <v>0</v>
      </c>
      <c r="O39" s="114">
        <f>INDEX(data!$A$3:$AI$127, MATCH('Table for manuscript'!$C39, data!$C$3:$C$127,0), MATCH('Table for manuscript'!O$1, data!$A$3:$AI$3,0))</f>
        <v>15</v>
      </c>
      <c r="P39" s="114">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10">
        <f>INDEX(data!$A$3:$AI$127, MATCH('Table for manuscript'!$C40, data!$C$3:$C$127,0), MATCH('Table for manuscript'!D$1, data!$A$3:$AI$3,0))</f>
        <v>0.44096921332133215</v>
      </c>
      <c r="E40" s="108">
        <f>INDEX(data!$A$3:$AI$127, MATCH('Table for manuscript'!$C40, data!$C$3:$C$127,0), MATCH('Table for manuscript'!E$1, data!$A$3:$AI$3,0))</f>
        <v>551.69205477055186</v>
      </c>
      <c r="F40" s="109">
        <f>INDEX(data!$A$3:$AI$127, MATCH('Table for manuscript'!$C40, data!$C$3:$C$127,0), MATCH('Table for manuscript'!F$1, data!$A$3:$AI$3,0))</f>
        <v>1251.0897316737087</v>
      </c>
      <c r="G40" s="110" t="str">
        <f>INDEX(References!$A$2:$C$58,MATCH(INDEX(data!$A$3:$AI$127, MATCH('Table for manuscript'!$C40, data!$C$3:$C$127,0), MATCH('Table for manuscript'!G$1, data!$A$3:$AI$3,0)), References!$C$2:$C$58,0),2)</f>
        <v>[21]</v>
      </c>
      <c r="H40" s="111">
        <f>INDEX(data!$A$3:$AI$127, MATCH('Table for manuscript'!$C40, data!$C$3:$C$127,0), MATCH('Table for manuscript'!H$1, data!$A$3:$AI$3,0))/100</f>
        <v>0.1</v>
      </c>
      <c r="I40" s="113">
        <f>INDEX(data!$A$3:$AI$127, MATCH('Table for manuscript'!$C40, data!$C$3:$C$127,0), MATCH('Table for manuscript'!I$1, data!$A$3:$AI$3,0))</f>
        <v>33330</v>
      </c>
      <c r="J40" s="112">
        <f>INDEX(data!$A$3:$AI$127, MATCH('Table for manuscript'!$C40, data!$C$3:$C$127,0), MATCH('Table for manuscript'!J$1, data!$A$3:$AI$3,0))</f>
        <v>18.063112314810279</v>
      </c>
      <c r="K40" s="114">
        <f>INDEX(data!$A$3:$AI$127, MATCH('Table for manuscript'!$C40, data!$C$3:$C$127,0), MATCH('Table for manuscript'!K$1, data!$A$3:$AI$3,0))</f>
        <v>0</v>
      </c>
      <c r="L40" s="114">
        <f>INDEX(data!$A$3:$AI$127, MATCH('Table for manuscript'!$C40, data!$C$3:$C$127,0), MATCH('Table for manuscript'!L$1, data!$A$3:$AI$3,0))</f>
        <v>0</v>
      </c>
      <c r="M40" s="114">
        <f>INDEX(data!$A$3:$AI$127, MATCH('Table for manuscript'!$C40, data!$C$3:$C$127,0), MATCH('Table for manuscript'!M$1, data!$A$3:$AI$3,0))</f>
        <v>0</v>
      </c>
      <c r="N40" s="114">
        <f>INDEX(data!$A$3:$AI$127, MATCH('Table for manuscript'!$C40, data!$C$3:$C$127,0), MATCH('Table for manuscript'!N$1, data!$A$3:$AI$3,0))</f>
        <v>0</v>
      </c>
      <c r="O40" s="114">
        <f>INDEX(data!$A$3:$AI$127, MATCH('Table for manuscript'!$C40, data!$C$3:$C$127,0), MATCH('Table for manuscript'!O$1, data!$A$3:$AI$3,0))</f>
        <v>25</v>
      </c>
      <c r="P40" s="114">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10">
        <f>INDEX(data!$A$3:$AI$127, MATCH('Table for manuscript'!$C41, data!$C$3:$C$127,0), MATCH('Table for manuscript'!D$1, data!$A$3:$AI$3,0))</f>
        <v>21.260869565217391</v>
      </c>
      <c r="E41" s="108">
        <f>INDEX(data!$A$3:$AI$127, MATCH('Table for manuscript'!$C41, data!$C$3:$C$127,0), MATCH('Table for manuscript'!E$1, data!$A$3:$AI$3,0))</f>
        <v>637.59063478260873</v>
      </c>
      <c r="F41" s="109">
        <f>INDEX(data!$A$3:$AI$127, MATCH('Table for manuscript'!$C41, data!$C$3:$C$127,0), MATCH('Table for manuscript'!F$1, data!$A$3:$AI$3,0))</f>
        <v>29.988925562372192</v>
      </c>
      <c r="G41" s="110" t="str">
        <f>INDEX(References!$A$2:$C$58,MATCH(INDEX(data!$A$3:$AI$127, MATCH('Table for manuscript'!$C41, data!$C$3:$C$127,0), MATCH('Table for manuscript'!G$1, data!$A$3:$AI$3,0)), References!$C$2:$C$58,0),2)</f>
        <v>[22]</v>
      </c>
      <c r="H41" s="111">
        <f>INDEX(data!$A$3:$AI$127, MATCH('Table for manuscript'!$C41, data!$C$3:$C$127,0), MATCH('Table for manuscript'!H$1, data!$A$3:$AI$3,0))/100</f>
        <v>0.9</v>
      </c>
      <c r="I41" s="113">
        <f>INDEX(data!$A$3:$AI$127, MATCH('Table for manuscript'!$C41, data!$C$3:$C$127,0), MATCH('Table for manuscript'!I$1, data!$A$3:$AI$3,0))</f>
        <v>124.75079999999998</v>
      </c>
      <c r="J41" s="112">
        <f>INDEX(data!$A$3:$AI$127, MATCH('Table for manuscript'!$C41, data!$C$3:$C$127,0), MATCH('Table for manuscript'!J$1, data!$A$3:$AI$3,0))</f>
        <v>778.21550000000002</v>
      </c>
      <c r="K41" s="114">
        <f>INDEX(data!$A$3:$AI$127, MATCH('Table for manuscript'!$C41, data!$C$3:$C$127,0), MATCH('Table for manuscript'!K$1, data!$A$3:$AI$3,0))</f>
        <v>172</v>
      </c>
      <c r="L41" s="114">
        <f>INDEX(data!$A$3:$AI$127, MATCH('Table for manuscript'!$C41, data!$C$3:$C$127,0), MATCH('Table for manuscript'!L$1, data!$A$3:$AI$3,0))</f>
        <v>137.6</v>
      </c>
      <c r="M41" s="114">
        <f>INDEX(data!$A$3:$AI$127, MATCH('Table for manuscript'!$C41, data!$C$3:$C$127,0), MATCH('Table for manuscript'!M$1, data!$A$3:$AI$3,0))</f>
        <v>5</v>
      </c>
      <c r="N41" s="114">
        <f>INDEX(data!$A$3:$AI$127, MATCH('Table for manuscript'!$C41, data!$C$3:$C$127,0), MATCH('Table for manuscript'!N$1, data!$A$3:$AI$3,0))</f>
        <v>0</v>
      </c>
      <c r="O41" s="114">
        <f>INDEX(data!$A$3:$AI$127, MATCH('Table for manuscript'!$C41, data!$C$3:$C$127,0), MATCH('Table for manuscript'!O$1, data!$A$3:$AI$3,0))</f>
        <v>0</v>
      </c>
      <c r="P41" s="114">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10">
        <f>INDEX(data!$A$3:$AI$127, MATCH('Table for manuscript'!$C42, data!$C$3:$C$127,0), MATCH('Table for manuscript'!D$1, data!$A$3:$AI$3,0))</f>
        <v>1.047475056118023E-2</v>
      </c>
      <c r="E42" s="108">
        <f>INDEX(data!$A$3:$AI$127, MATCH('Table for manuscript'!$C42, data!$C$3:$C$127,0), MATCH('Table for manuscript'!E$1, data!$A$3:$AI$3,0))</f>
        <v>61.74615462934343</v>
      </c>
      <c r="F42" s="109">
        <f>INDEX(data!$A$3:$AI$127, MATCH('Table for manuscript'!$C42, data!$C$3:$C$127,0), MATCH('Table for manuscript'!F$1, data!$A$3:$AI$3,0))</f>
        <v>5894.761337628096</v>
      </c>
      <c r="G42" s="110" t="str">
        <f>INDEX(References!$A$2:$C$58,MATCH(INDEX(data!$A$3:$AI$127, MATCH('Table for manuscript'!$C42, data!$C$3:$C$127,0), MATCH('Table for manuscript'!G$1, data!$A$3:$AI$3,0)), References!$C$2:$C$58,0),2)</f>
        <v>[23]</v>
      </c>
      <c r="H42" s="111">
        <f>INDEX(data!$A$3:$AI$127, MATCH('Table for manuscript'!$C42, data!$C$3:$C$127,0), MATCH('Table for manuscript'!H$1, data!$A$3:$AI$3,0))/100</f>
        <v>0.36</v>
      </c>
      <c r="I42" s="113">
        <f>INDEX(data!$A$3:$AI$127, MATCH('Table for manuscript'!$C42, data!$C$3:$C$127,0), MATCH('Table for manuscript'!I$1, data!$A$3:$AI$3,0))</f>
        <v>245126.24</v>
      </c>
      <c r="J42" s="112">
        <f>INDEX(data!$A$3:$AI$127, MATCH('Table for manuscript'!$C42, data!$C$3:$C$127,0), MATCH('Table for manuscript'!J$1, data!$A$3:$AI$3,0))</f>
        <v>18.018137916576499</v>
      </c>
      <c r="K42" s="114">
        <f>INDEX(data!$A$3:$AI$127, MATCH('Table for manuscript'!$C42, data!$C$3:$C$127,0), MATCH('Table for manuscript'!K$1, data!$A$3:$AI$3,0))</f>
        <v>3.5</v>
      </c>
      <c r="L42" s="114">
        <f>INDEX(data!$A$3:$AI$127, MATCH('Table for manuscript'!$C42, data!$C$3:$C$127,0), MATCH('Table for manuscript'!L$1, data!$A$3:$AI$3,0))</f>
        <v>1</v>
      </c>
      <c r="M42" s="114">
        <f>INDEX(data!$A$3:$AI$127, MATCH('Table for manuscript'!$C42, data!$C$3:$C$127,0), MATCH('Table for manuscript'!M$1, data!$A$3:$AI$3,0))</f>
        <v>0</v>
      </c>
      <c r="N42" s="114">
        <f>INDEX(data!$A$3:$AI$127, MATCH('Table for manuscript'!$C42, data!$C$3:$C$127,0), MATCH('Table for manuscript'!N$1, data!$A$3:$AI$3,0))</f>
        <v>0</v>
      </c>
      <c r="O42" s="114">
        <f>INDEX(data!$A$3:$AI$127, MATCH('Table for manuscript'!$C42, data!$C$3:$C$127,0), MATCH('Table for manuscript'!O$1, data!$A$3:$AI$3,0))</f>
        <v>0</v>
      </c>
      <c r="P42" s="114">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10">
        <f>INDEX(data!$A$3:$AI$127, MATCH('Table for manuscript'!$C43, data!$C$3:$C$127,0), MATCH('Table for manuscript'!D$1, data!$A$3:$AI$3,0))</f>
        <v>4.0634808211475037E-3</v>
      </c>
      <c r="E43" s="108">
        <f>INDEX(data!$A$3:$AI$127, MATCH('Table for manuscript'!$C43, data!$C$3:$C$127,0), MATCH('Table for manuscript'!E$1, data!$A$3:$AI$3,0))</f>
        <v>10.112297395017196</v>
      </c>
      <c r="F43" s="109">
        <f>INDEX(data!$A$3:$AI$127, MATCH('Table for manuscript'!$C43, data!$C$3:$C$127,0), MATCH('Table for manuscript'!F$1, data!$A$3:$AI$3,0))</f>
        <v>2488.5800721366618</v>
      </c>
      <c r="G43" s="110" t="str">
        <f>INDEX(References!$A$2:$C$58,MATCH(INDEX(data!$A$3:$AI$127, MATCH('Table for manuscript'!$C43, data!$C$3:$C$127,0), MATCH('Table for manuscript'!G$1, data!$A$3:$AI$3,0)), References!$C$2:$C$58,0),2)</f>
        <v>[23]</v>
      </c>
      <c r="H43" s="111">
        <f>INDEX(data!$A$3:$AI$127, MATCH('Table for manuscript'!$C43, data!$C$3:$C$127,0), MATCH('Table for manuscript'!H$1, data!$A$3:$AI$3,0))/100</f>
        <v>0.36</v>
      </c>
      <c r="I43" s="113">
        <f>INDEX(data!$A$3:$AI$127, MATCH('Table for manuscript'!$C43, data!$C$3:$C$127,0), MATCH('Table for manuscript'!I$1, data!$A$3:$AI$3,0))</f>
        <v>490252.48</v>
      </c>
      <c r="J43" s="112">
        <f>INDEX(data!$A$3:$AI$127, MATCH('Table for manuscript'!$C43, data!$C$3:$C$127,0), MATCH('Table for manuscript'!J$1, data!$A$3:$AI$3,0))</f>
        <v>48.812773628543603</v>
      </c>
      <c r="K43" s="114">
        <f>INDEX(data!$A$3:$AI$127, MATCH('Table for manuscript'!$C43, data!$C$3:$C$127,0), MATCH('Table for manuscript'!K$1, data!$A$3:$AI$3,0))</f>
        <v>3.5</v>
      </c>
      <c r="L43" s="114">
        <f>INDEX(data!$A$3:$AI$127, MATCH('Table for manuscript'!$C43, data!$C$3:$C$127,0), MATCH('Table for manuscript'!L$1, data!$A$3:$AI$3,0))</f>
        <v>1</v>
      </c>
      <c r="M43" s="114">
        <f>INDEX(data!$A$3:$AI$127, MATCH('Table for manuscript'!$C43, data!$C$3:$C$127,0), MATCH('Table for manuscript'!M$1, data!$A$3:$AI$3,0))</f>
        <v>0</v>
      </c>
      <c r="N43" s="114">
        <f>INDEX(data!$A$3:$AI$127, MATCH('Table for manuscript'!$C43, data!$C$3:$C$127,0), MATCH('Table for manuscript'!N$1, data!$A$3:$AI$3,0))</f>
        <v>0</v>
      </c>
      <c r="O43" s="114">
        <f>INDEX(data!$A$3:$AI$127, MATCH('Table for manuscript'!$C43, data!$C$3:$C$127,0), MATCH('Table for manuscript'!O$1, data!$A$3:$AI$3,0))</f>
        <v>0</v>
      </c>
      <c r="P43" s="114">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10">
        <f>INDEX(data!$A$3:$AI$127, MATCH('Table for manuscript'!$C44, data!$C$3:$C$127,0), MATCH('Table for manuscript'!D$1, data!$A$3:$AI$3,0))</f>
        <v>3.5320584926884133</v>
      </c>
      <c r="E44" s="108">
        <f>INDEX(data!$A$3:$AI$127, MATCH('Table for manuscript'!$C44, data!$C$3:$C$127,0), MATCH('Table for manuscript'!E$1, data!$A$3:$AI$3,0))</f>
        <v>5467.5947221597298</v>
      </c>
      <c r="F44" s="109">
        <f>INDEX(data!$A$3:$AI$127, MATCH('Table for manuscript'!$C44, data!$C$3:$C$127,0), MATCH('Table for manuscript'!F$1, data!$A$3:$AI$3,0))</f>
        <v>1547.9909898089174</v>
      </c>
      <c r="G44" s="110" t="str">
        <f>INDEX(References!$A$2:$C$58,MATCH(INDEX(data!$A$3:$AI$127, MATCH('Table for manuscript'!$C44, data!$C$3:$C$127,0), MATCH('Table for manuscript'!G$1, data!$A$3:$AI$3,0)), References!$C$2:$C$58,0),2)</f>
        <v>[24]</v>
      </c>
      <c r="H44" s="111">
        <f>INDEX(data!$A$3:$AI$127, MATCH('Table for manuscript'!$C44, data!$C$3:$C$127,0), MATCH('Table for manuscript'!H$1, data!$A$3:$AI$3,0))/100</f>
        <v>0.5</v>
      </c>
      <c r="I44" s="113">
        <f>INDEX(data!$A$3:$AI$127, MATCH('Table for manuscript'!$C44, data!$C$3:$C$127,0), MATCH('Table for manuscript'!I$1, data!$A$3:$AI$3,0))</f>
        <v>2835000</v>
      </c>
      <c r="J44" s="112">
        <f>INDEX(data!$A$3:$AI$127, MATCH('Table for manuscript'!$C44, data!$C$3:$C$127,0), MATCH('Table for manuscript'!J$1, data!$A$3:$AI$3,0))</f>
        <v>392.51165641615722</v>
      </c>
      <c r="K44" s="114">
        <f>INDEX(data!$A$3:$AI$127, MATCH('Table for manuscript'!$C44, data!$C$3:$C$127,0), MATCH('Table for manuscript'!K$1, data!$A$3:$AI$3,0))</f>
        <v>172</v>
      </c>
      <c r="L44" s="114">
        <f>INDEX(data!$A$3:$AI$127, MATCH('Table for manuscript'!$C44, data!$C$3:$C$127,0), MATCH('Table for manuscript'!L$1, data!$A$3:$AI$3,0))</f>
        <v>137.6</v>
      </c>
      <c r="M44" s="114">
        <f>INDEX(data!$A$3:$AI$127, MATCH('Table for manuscript'!$C44, data!$C$3:$C$127,0), MATCH('Table for manuscript'!M$1, data!$A$3:$AI$3,0))</f>
        <v>5</v>
      </c>
      <c r="N44" s="114">
        <f>INDEX(data!$A$3:$AI$127, MATCH('Table for manuscript'!$C44, data!$C$3:$C$127,0), MATCH('Table for manuscript'!N$1, data!$A$3:$AI$3,0))</f>
        <v>0</v>
      </c>
      <c r="O44" s="114">
        <f>INDEX(data!$A$3:$AI$127, MATCH('Table for manuscript'!$C44, data!$C$3:$C$127,0), MATCH('Table for manuscript'!O$1, data!$A$3:$AI$3,0))</f>
        <v>0</v>
      </c>
      <c r="P44" s="114">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10">
        <f>INDEX(data!$A$3:$AI$127, MATCH('Table for manuscript'!$C45, data!$C$3:$C$127,0), MATCH('Table for manuscript'!D$1, data!$A$3:$AI$3,0))</f>
        <v>0.38556701030927837</v>
      </c>
      <c r="E45" s="108">
        <f>INDEX(data!$A$3:$AI$127, MATCH('Table for manuscript'!$C45, data!$C$3:$C$127,0), MATCH('Table for manuscript'!E$1, data!$A$3:$AI$3,0))</f>
        <v>7418.0838927835039</v>
      </c>
      <c r="F45" s="109">
        <f>INDEX(data!$A$3:$AI$127, MATCH('Table for manuscript'!$C45, data!$C$3:$C$127,0), MATCH('Table for manuscript'!F$1, data!$A$3:$AI$3,0))</f>
        <v>19239.415443850263</v>
      </c>
      <c r="G45" s="110" t="str">
        <f>INDEX(References!$A$2:$C$58,MATCH(INDEX(data!$A$3:$AI$127, MATCH('Table for manuscript'!$C45, data!$C$3:$C$127,0), MATCH('Table for manuscript'!G$1, data!$A$3:$AI$3,0)), References!$C$2:$C$58,0),2)</f>
        <v>[24]</v>
      </c>
      <c r="H45" s="111">
        <f>INDEX(data!$A$3:$AI$127, MATCH('Table for manuscript'!$C45, data!$C$3:$C$127,0), MATCH('Table for manuscript'!H$1, data!$A$3:$AI$3,0))/100</f>
        <v>0.1</v>
      </c>
      <c r="I45" s="113">
        <f>INDEX(data!$A$3:$AI$127, MATCH('Table for manuscript'!$C45, data!$C$3:$C$127,0), MATCH('Table for manuscript'!I$1, data!$A$3:$AI$3,0))</f>
        <v>13811</v>
      </c>
      <c r="J45" s="112">
        <f>INDEX(data!$A$3:$AI$127, MATCH('Table for manuscript'!$C45, data!$C$3:$C$127,0), MATCH('Table for manuscript'!J$1, data!$A$3:$AI$3,0))</f>
        <v>235.70975488260115</v>
      </c>
      <c r="K45" s="114">
        <f>INDEX(data!$A$3:$AI$127, MATCH('Table for manuscript'!$C45, data!$C$3:$C$127,0), MATCH('Table for manuscript'!K$1, data!$A$3:$AI$3,0))</f>
        <v>172</v>
      </c>
      <c r="L45" s="114">
        <f>INDEX(data!$A$3:$AI$127, MATCH('Table for manuscript'!$C45, data!$C$3:$C$127,0), MATCH('Table for manuscript'!L$1, data!$A$3:$AI$3,0))</f>
        <v>137.6</v>
      </c>
      <c r="M45" s="114">
        <f>INDEX(data!$A$3:$AI$127, MATCH('Table for manuscript'!$C45, data!$C$3:$C$127,0), MATCH('Table for manuscript'!M$1, data!$A$3:$AI$3,0))</f>
        <v>5</v>
      </c>
      <c r="N45" s="114">
        <f>INDEX(data!$A$3:$AI$127, MATCH('Table for manuscript'!$C45, data!$C$3:$C$127,0), MATCH('Table for manuscript'!N$1, data!$A$3:$AI$3,0))</f>
        <v>0</v>
      </c>
      <c r="O45" s="114">
        <f>INDEX(data!$A$3:$AI$127, MATCH('Table for manuscript'!$C45, data!$C$3:$C$127,0), MATCH('Table for manuscript'!O$1, data!$A$3:$AI$3,0))</f>
        <v>0</v>
      </c>
      <c r="P45" s="114">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10">
        <f>INDEX(data!$A$3:$AI$127, MATCH('Table for manuscript'!$C46, data!$C$3:$C$127,0), MATCH('Table for manuscript'!D$1, data!$A$3:$AI$3,0))</f>
        <v>5.0100000000000003E-4</v>
      </c>
      <c r="E46" s="108">
        <f>INDEX(data!$A$3:$AI$127, MATCH('Table for manuscript'!$C46, data!$C$3:$C$127,0), MATCH('Table for manuscript'!E$1, data!$A$3:$AI$3,0))</f>
        <v>0.49752126604184815</v>
      </c>
      <c r="F46" s="109">
        <f>INDEX(data!$A$3:$AI$127, MATCH('Table for manuscript'!$C46, data!$C$3:$C$127,0), MATCH('Table for manuscript'!F$1, data!$A$3:$AI$3,0))</f>
        <v>993.0564192452058</v>
      </c>
      <c r="G46" s="110" t="str">
        <f>INDEX(References!$A$2:$C$58,MATCH(INDEX(data!$A$3:$AI$127, MATCH('Table for manuscript'!$C46, data!$C$3:$C$127,0), MATCH('Table for manuscript'!G$1, data!$A$3:$AI$3,0)), References!$C$2:$C$58,0),2)</f>
        <v>[25]</v>
      </c>
      <c r="H46" s="111">
        <f>INDEX(data!$A$3:$AI$127, MATCH('Table for manuscript'!$C46, data!$C$3:$C$127,0), MATCH('Table for manuscript'!H$1, data!$A$3:$AI$3,0))/100</f>
        <v>0.5</v>
      </c>
      <c r="I46" s="113">
        <f>INDEX(data!$A$3:$AI$127, MATCH('Table for manuscript'!$C46, data!$C$3:$C$127,0), MATCH('Table for manuscript'!I$1, data!$A$3:$AI$3,0))</f>
        <v>1401400</v>
      </c>
      <c r="J46" s="112">
        <f>INDEX(data!$A$3:$AI$127, MATCH('Table for manuscript'!$C46, data!$C$3:$C$127,0), MATCH('Table for manuscript'!J$1, data!$A$3:$AI$3,0))</f>
        <v>397.73734025082507</v>
      </c>
      <c r="K46" s="114">
        <f>INDEX(data!$A$3:$AI$127, MATCH('Table for manuscript'!$C46, data!$C$3:$C$127,0), MATCH('Table for manuscript'!K$1, data!$A$3:$AI$3,0))</f>
        <v>172</v>
      </c>
      <c r="L46" s="114">
        <f>INDEX(data!$A$3:$AI$127, MATCH('Table for manuscript'!$C46, data!$C$3:$C$127,0), MATCH('Table for manuscript'!L$1, data!$A$3:$AI$3,0))</f>
        <v>137.6</v>
      </c>
      <c r="M46" s="114">
        <f>INDEX(data!$A$3:$AI$127, MATCH('Table for manuscript'!$C46, data!$C$3:$C$127,0), MATCH('Table for manuscript'!M$1, data!$A$3:$AI$3,0))</f>
        <v>5</v>
      </c>
      <c r="N46" s="114">
        <f>INDEX(data!$A$3:$AI$127, MATCH('Table for manuscript'!$C46, data!$C$3:$C$127,0), MATCH('Table for manuscript'!N$1, data!$A$3:$AI$3,0))</f>
        <v>0</v>
      </c>
      <c r="O46" s="114">
        <f>INDEX(data!$A$3:$AI$127, MATCH('Table for manuscript'!$C46, data!$C$3:$C$127,0), MATCH('Table for manuscript'!O$1, data!$A$3:$AI$3,0))</f>
        <v>0</v>
      </c>
      <c r="P46" s="114">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10" t="e">
        <f>INDEX(data!$A$3:$AI$127, MATCH('Table for manuscript'!$C47, data!$C$3:$C$127,0), MATCH('Table for manuscript'!D$1, data!$A$3:$AI$3,0))</f>
        <v>#N/A</v>
      </c>
      <c r="E47" s="108" t="e">
        <f>INDEX(data!$A$3:$AI$127, MATCH('Table for manuscript'!$C47, data!$C$3:$C$127,0), MATCH('Table for manuscript'!E$1, data!$A$3:$AI$3,0))</f>
        <v>#N/A</v>
      </c>
      <c r="F47" s="109" t="e">
        <f>INDEX(data!$A$3:$AI$127, MATCH('Table for manuscript'!$C47, data!$C$3:$C$127,0), MATCH('Table for manuscript'!F$1, data!$A$3:$AI$3,0))</f>
        <v>#N/A</v>
      </c>
      <c r="G47" s="110" t="e">
        <f>INDEX(References!$A$2:$C$58,MATCH(INDEX(data!$A$3:$AI$127, MATCH('Table for manuscript'!$C47, data!$C$3:$C$127,0), MATCH('Table for manuscript'!G$1, data!$A$3:$AI$3,0)), References!$C$2:$C$58,0),2)</f>
        <v>#N/A</v>
      </c>
      <c r="H47" s="111" t="e">
        <f>INDEX(data!$A$3:$AI$127, MATCH('Table for manuscript'!$C47, data!$C$3:$C$127,0), MATCH('Table for manuscript'!H$1, data!$A$3:$AI$3,0))/100</f>
        <v>#N/A</v>
      </c>
      <c r="I47" s="113" t="e">
        <f>INDEX(data!$A$3:$AI$127, MATCH('Table for manuscript'!$C47, data!$C$3:$C$127,0), MATCH('Table for manuscript'!I$1, data!$A$3:$AI$3,0))</f>
        <v>#N/A</v>
      </c>
      <c r="J47" s="112" t="e">
        <f>INDEX(data!$A$3:$AI$127, MATCH('Table for manuscript'!$C47, data!$C$3:$C$127,0), MATCH('Table for manuscript'!J$1, data!$A$3:$AI$3,0))</f>
        <v>#N/A</v>
      </c>
      <c r="K47" s="114" t="e">
        <f>INDEX(data!$A$3:$AI$127, MATCH('Table for manuscript'!$C47, data!$C$3:$C$127,0), MATCH('Table for manuscript'!K$1, data!$A$3:$AI$3,0))</f>
        <v>#N/A</v>
      </c>
      <c r="L47" s="114" t="e">
        <f>INDEX(data!$A$3:$AI$127, MATCH('Table for manuscript'!$C47, data!$C$3:$C$127,0), MATCH('Table for manuscript'!L$1, data!$A$3:$AI$3,0))</f>
        <v>#N/A</v>
      </c>
      <c r="M47" s="114" t="e">
        <f>INDEX(data!$A$3:$AI$127, MATCH('Table for manuscript'!$C47, data!$C$3:$C$127,0), MATCH('Table for manuscript'!M$1, data!$A$3:$AI$3,0))</f>
        <v>#N/A</v>
      </c>
      <c r="N47" s="114" t="e">
        <f>INDEX(data!$A$3:$AI$127, MATCH('Table for manuscript'!$C47, data!$C$3:$C$127,0), MATCH('Table for manuscript'!N$1, data!$A$3:$AI$3,0))</f>
        <v>#N/A</v>
      </c>
      <c r="O47" s="114" t="e">
        <f>INDEX(data!$A$3:$AI$127, MATCH('Table for manuscript'!$C47, data!$C$3:$C$127,0), MATCH('Table for manuscript'!O$1, data!$A$3:$AI$3,0))</f>
        <v>#N/A</v>
      </c>
      <c r="P47" s="114" t="e">
        <f>INDEX(data!$A$3:$AI$127, MATCH('Table for manuscript'!$C47, data!$C$3:$C$127,0), MATCH('Table for manuscript'!P$1, data!$A$3:$AI$3,0))</f>
        <v>#N/A</v>
      </c>
      <c r="Q47" s="20" t="e">
        <f>INDEX(data!$A$3:$AI$127, MATCH('Table for manuscript'!$C47, data!$C$3:$C$127,0), MATCH('Table for manuscript'!Q$1, data!$A$3:$AI$3,0))</f>
        <v>#N/A</v>
      </c>
    </row>
    <row r="48" spans="1:17">
      <c r="A48" s="91">
        <v>46</v>
      </c>
      <c r="B48" s="91" t="s">
        <v>763</v>
      </c>
      <c r="C48" s="91" t="s">
        <v>806</v>
      </c>
      <c r="D48" s="110">
        <f>INDEX(data!$A$3:$AI$127, MATCH('Table for manuscript'!$C48, data!$C$3:$C$127,0), MATCH('Table for manuscript'!D$1, data!$A$3:$AI$3,0))</f>
        <v>1.1150000000000001E-3</v>
      </c>
      <c r="E48" s="108">
        <f>INDEX(data!$A$3:$AI$127, MATCH('Table for manuscript'!$C48, data!$C$3:$C$127,0), MATCH('Table for manuscript'!E$1, data!$A$3:$AI$3,0))</f>
        <v>0.29668699351119382</v>
      </c>
      <c r="F48" s="109">
        <f>INDEX(data!$A$3:$AI$127, MATCH('Table for manuscript'!$C48, data!$C$3:$C$127,0), MATCH('Table for manuscript'!F$1, data!$A$3:$AI$3,0))</f>
        <v>266.08698969613795</v>
      </c>
      <c r="G48" s="110" t="str">
        <f>INDEX(References!$A$2:$C$58,MATCH(INDEX(data!$A$3:$AI$127, MATCH('Table for manuscript'!$C48, data!$C$3:$C$127,0), MATCH('Table for manuscript'!G$1, data!$A$3:$AI$3,0)), References!$C$2:$C$58,0),2)</f>
        <v>[25]</v>
      </c>
      <c r="H48" s="111">
        <f>INDEX(data!$A$3:$AI$127, MATCH('Table for manuscript'!$C48, data!$C$3:$C$127,0), MATCH('Table for manuscript'!H$1, data!$A$3:$AI$3,0))/100</f>
        <v>0.1</v>
      </c>
      <c r="I48" s="113">
        <f>INDEX(data!$A$3:$AI$127, MATCH('Table for manuscript'!$C48, data!$C$3:$C$127,0), MATCH('Table for manuscript'!I$1, data!$A$3:$AI$3,0))</f>
        <v>213100</v>
      </c>
      <c r="J48" s="112">
        <f>INDEX(data!$A$3:$AI$127, MATCH('Table for manuscript'!$C48, data!$C$3:$C$127,0), MATCH('Table for manuscript'!J$1, data!$A$3:$AI$3,0))</f>
        <v>5.3255722653623225</v>
      </c>
      <c r="K48" s="114">
        <f>INDEX(data!$A$3:$AI$127, MATCH('Table for manuscript'!$C48, data!$C$3:$C$127,0), MATCH('Table for manuscript'!K$1, data!$A$3:$AI$3,0))</f>
        <v>172</v>
      </c>
      <c r="L48" s="114">
        <f>INDEX(data!$A$3:$AI$127, MATCH('Table for manuscript'!$C48, data!$C$3:$C$127,0), MATCH('Table for manuscript'!L$1, data!$A$3:$AI$3,0))</f>
        <v>137.6</v>
      </c>
      <c r="M48" s="114">
        <f>INDEX(data!$A$3:$AI$127, MATCH('Table for manuscript'!$C48, data!$C$3:$C$127,0), MATCH('Table for manuscript'!M$1, data!$A$3:$AI$3,0))</f>
        <v>5</v>
      </c>
      <c r="N48" s="114">
        <f>INDEX(data!$A$3:$AI$127, MATCH('Table for manuscript'!$C48, data!$C$3:$C$127,0), MATCH('Table for manuscript'!N$1, data!$A$3:$AI$3,0))</f>
        <v>0</v>
      </c>
      <c r="O48" s="114">
        <f>INDEX(data!$A$3:$AI$127, MATCH('Table for manuscript'!$C48, data!$C$3:$C$127,0), MATCH('Table for manuscript'!O$1, data!$A$3:$AI$3,0))</f>
        <v>0</v>
      </c>
      <c r="P48" s="114">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10">
        <f>INDEX(data!$A$3:$AI$127, MATCH('Table for manuscript'!$C49, data!$C$3:$C$127,0), MATCH('Table for manuscript'!D$1, data!$A$3:$AI$3,0))</f>
        <v>7.9199999999999995E-4</v>
      </c>
      <c r="E49" s="108">
        <f>INDEX(data!$A$3:$AI$127, MATCH('Table for manuscript'!$C49, data!$C$3:$C$127,0), MATCH('Table for manuscript'!E$1, data!$A$3:$AI$3,0))</f>
        <v>0.12323921268926513</v>
      </c>
      <c r="F49" s="109">
        <f>INDEX(data!$A$3:$AI$127, MATCH('Table for manuscript'!$C49, data!$C$3:$C$127,0), MATCH('Table for manuscript'!F$1, data!$A$3:$AI$3,0))</f>
        <v>155.60506652684992</v>
      </c>
      <c r="G49" s="110" t="str">
        <f>INDEX(References!$A$2:$C$58,MATCH(INDEX(data!$A$3:$AI$127, MATCH('Table for manuscript'!$C49, data!$C$3:$C$127,0), MATCH('Table for manuscript'!G$1, data!$A$3:$AI$3,0)), References!$C$2:$C$58,0),2)</f>
        <v>[25]</v>
      </c>
      <c r="H49" s="111">
        <f>INDEX(data!$A$3:$AI$127, MATCH('Table for manuscript'!$C49, data!$C$3:$C$127,0), MATCH('Table for manuscript'!H$1, data!$A$3:$AI$3,0))/100</f>
        <v>1</v>
      </c>
      <c r="I49" s="113">
        <f>INDEX(data!$A$3:$AI$127, MATCH('Table for manuscript'!$C49, data!$C$3:$C$127,0), MATCH('Table for manuscript'!I$1, data!$A$3:$AI$3,0))</f>
        <v>1111</v>
      </c>
      <c r="J49" s="112">
        <f>INDEX(data!$A$3:$AI$127, MATCH('Table for manuscript'!$C49, data!$C$3:$C$127,0), MATCH('Table for manuscript'!J$1, data!$A$3:$AI$3,0))</f>
        <v>680.53561999567194</v>
      </c>
      <c r="K49" s="114">
        <f>INDEX(data!$A$3:$AI$127, MATCH('Table for manuscript'!$C49, data!$C$3:$C$127,0), MATCH('Table for manuscript'!K$1, data!$A$3:$AI$3,0))</f>
        <v>172</v>
      </c>
      <c r="L49" s="114">
        <f>INDEX(data!$A$3:$AI$127, MATCH('Table for manuscript'!$C49, data!$C$3:$C$127,0), MATCH('Table for manuscript'!L$1, data!$A$3:$AI$3,0))</f>
        <v>137.6</v>
      </c>
      <c r="M49" s="114">
        <f>INDEX(data!$A$3:$AI$127, MATCH('Table for manuscript'!$C49, data!$C$3:$C$127,0), MATCH('Table for manuscript'!M$1, data!$A$3:$AI$3,0))</f>
        <v>5</v>
      </c>
      <c r="N49" s="114">
        <f>INDEX(data!$A$3:$AI$127, MATCH('Table for manuscript'!$C49, data!$C$3:$C$127,0), MATCH('Table for manuscript'!N$1, data!$A$3:$AI$3,0))</f>
        <v>0</v>
      </c>
      <c r="O49" s="114">
        <f>INDEX(data!$A$3:$AI$127, MATCH('Table for manuscript'!$C49, data!$C$3:$C$127,0), MATCH('Table for manuscript'!O$1, data!$A$3:$AI$3,0))</f>
        <v>0</v>
      </c>
      <c r="P49" s="114">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10">
        <f>INDEX(data!$A$3:$AI$127, MATCH('Table for manuscript'!$C50, data!$C$3:$C$127,0), MATCH('Table for manuscript'!D$1, data!$A$3:$AI$3,0))</f>
        <v>2.0500000000000001E-2</v>
      </c>
      <c r="E50" s="108">
        <f>INDEX(data!$A$3:$AI$127, MATCH('Table for manuscript'!$C50, data!$C$3:$C$127,0), MATCH('Table for manuscript'!E$1, data!$A$3:$AI$3,0))</f>
        <v>7.3078399999999997</v>
      </c>
      <c r="F50" s="109">
        <f>INDEX(data!$A$3:$AI$127, MATCH('Table for manuscript'!$C50, data!$C$3:$C$127,0), MATCH('Table for manuscript'!F$1, data!$A$3:$AI$3,0))</f>
        <v>356.47999999999996</v>
      </c>
      <c r="G50" s="110" t="str">
        <f>INDEX(References!$A$2:$C$58,MATCH(INDEX(data!$A$3:$AI$127, MATCH('Table for manuscript'!$C50, data!$C$3:$C$127,0), MATCH('Table for manuscript'!G$1, data!$A$3:$AI$3,0)), References!$C$2:$C$58,0),2)</f>
        <v>[26]</v>
      </c>
      <c r="H50" s="111">
        <f>INDEX(data!$A$3:$AI$127, MATCH('Table for manuscript'!$C50, data!$C$3:$C$127,0), MATCH('Table for manuscript'!H$1, data!$A$3:$AI$3,0))/100</f>
        <v>0.5</v>
      </c>
      <c r="I50" s="113">
        <f>INDEX(data!$A$3:$AI$127, MATCH('Table for manuscript'!$C50, data!$C$3:$C$127,0), MATCH('Table for manuscript'!I$1, data!$A$3:$AI$3,0))</f>
        <v>15812</v>
      </c>
      <c r="J50" s="112">
        <f>INDEX(data!$A$3:$AI$127, MATCH('Table for manuscript'!$C50, data!$C$3:$C$127,0), MATCH('Table for manuscript'!J$1, data!$A$3:$AI$3,0))</f>
        <v>9.9999999999999995E-7</v>
      </c>
      <c r="K50" s="114">
        <f>INDEX(data!$A$3:$AI$127, MATCH('Table for manuscript'!$C50, data!$C$3:$C$127,0), MATCH('Table for manuscript'!K$1, data!$A$3:$AI$3,0))</f>
        <v>0</v>
      </c>
      <c r="L50" s="114">
        <f>INDEX(data!$A$3:$AI$127, MATCH('Table for manuscript'!$C50, data!$C$3:$C$127,0), MATCH('Table for manuscript'!L$1, data!$A$3:$AI$3,0))</f>
        <v>60</v>
      </c>
      <c r="M50" s="114">
        <f>INDEX(data!$A$3:$AI$127, MATCH('Table for manuscript'!$C50, data!$C$3:$C$127,0), MATCH('Table for manuscript'!M$1, data!$A$3:$AI$3,0))</f>
        <v>0</v>
      </c>
      <c r="N50" s="114">
        <f>INDEX(data!$A$3:$AI$127, MATCH('Table for manuscript'!$C50, data!$C$3:$C$127,0), MATCH('Table for manuscript'!N$1, data!$A$3:$AI$3,0))</f>
        <v>0</v>
      </c>
      <c r="O50" s="114">
        <f>INDEX(data!$A$3:$AI$127, MATCH('Table for manuscript'!$C50, data!$C$3:$C$127,0), MATCH('Table for manuscript'!O$1, data!$A$3:$AI$3,0))</f>
        <v>0</v>
      </c>
      <c r="P50" s="114">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10">
        <f>INDEX(data!$A$3:$AI$127, MATCH('Table for manuscript'!$C51, data!$C$3:$C$127,0), MATCH('Table for manuscript'!D$1, data!$A$3:$AI$3,0))</f>
        <v>8.1189307927513731E-3</v>
      </c>
      <c r="E51" s="108">
        <f>INDEX(data!$A$3:$AI$127, MATCH('Table for manuscript'!$C51, data!$C$3:$C$127,0), MATCH('Table for manuscript'!E$1, data!$A$3:$AI$3,0))</f>
        <v>47.85915933998902</v>
      </c>
      <c r="F51" s="109">
        <f>INDEX(data!$A$3:$AI$127, MATCH('Table for manuscript'!$C51, data!$C$3:$C$127,0), MATCH('Table for manuscript'!F$1, data!$A$3:$AI$3,0))</f>
        <v>5894.761337628096</v>
      </c>
      <c r="G51" s="110" t="str">
        <f>INDEX(References!$A$2:$C$58,MATCH(INDEX(data!$A$3:$AI$127, MATCH('Table for manuscript'!$C51, data!$C$3:$C$127,0), MATCH('Table for manuscript'!G$1, data!$A$3:$AI$3,0)), References!$C$2:$C$58,0),2)</f>
        <v>[23]</v>
      </c>
      <c r="H51" s="111">
        <f>INDEX(data!$A$3:$AI$127, MATCH('Table for manuscript'!$C51, data!$C$3:$C$127,0), MATCH('Table for manuscript'!H$1, data!$A$3:$AI$3,0))/100</f>
        <v>0.11</v>
      </c>
      <c r="I51" s="113">
        <f>INDEX(data!$A$3:$AI$127, MATCH('Table for manuscript'!$C51, data!$C$3:$C$127,0), MATCH('Table for manuscript'!I$1, data!$A$3:$AI$3,0))</f>
        <v>316253</v>
      </c>
      <c r="J51" s="112">
        <f>INDEX(data!$A$3:$AI$127, MATCH('Table for manuscript'!$C51, data!$C$3:$C$127,0), MATCH('Table for manuscript'!J$1, data!$A$3:$AI$3,0))</f>
        <v>18.018137916576499</v>
      </c>
      <c r="K51" s="114">
        <f>INDEX(data!$A$3:$AI$127, MATCH('Table for manuscript'!$C51, data!$C$3:$C$127,0), MATCH('Table for manuscript'!K$1, data!$A$3:$AI$3,0))</f>
        <v>3.5</v>
      </c>
      <c r="L51" s="114">
        <f>INDEX(data!$A$3:$AI$127, MATCH('Table for manuscript'!$C51, data!$C$3:$C$127,0), MATCH('Table for manuscript'!L$1, data!$A$3:$AI$3,0))</f>
        <v>1</v>
      </c>
      <c r="M51" s="114">
        <f>INDEX(data!$A$3:$AI$127, MATCH('Table for manuscript'!$C51, data!$C$3:$C$127,0), MATCH('Table for manuscript'!M$1, data!$A$3:$AI$3,0))</f>
        <v>0</v>
      </c>
      <c r="N51" s="114">
        <f>INDEX(data!$A$3:$AI$127, MATCH('Table for manuscript'!$C51, data!$C$3:$C$127,0), MATCH('Table for manuscript'!N$1, data!$A$3:$AI$3,0))</f>
        <v>0</v>
      </c>
      <c r="O51" s="114">
        <f>INDEX(data!$A$3:$AI$127, MATCH('Table for manuscript'!$C51, data!$C$3:$C$127,0), MATCH('Table for manuscript'!O$1, data!$A$3:$AI$3,0))</f>
        <v>0</v>
      </c>
      <c r="P51" s="114">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10">
        <f>INDEX(data!$A$3:$AI$127, MATCH('Table for manuscript'!$C52, data!$C$3:$C$127,0), MATCH('Table for manuscript'!D$1, data!$A$3:$AI$3,0))</f>
        <v>1.1665130449355422E-2</v>
      </c>
      <c r="E52" s="108">
        <f>INDEX(data!$A$3:$AI$127, MATCH('Table for manuscript'!$C52, data!$C$3:$C$127,0), MATCH('Table for manuscript'!E$1, data!$A$3:$AI$3,0))</f>
        <v>200.47672279856943</v>
      </c>
      <c r="F52" s="109">
        <f>INDEX(data!$A$3:$AI$127, MATCH('Table for manuscript'!$C52, data!$C$3:$C$127,0), MATCH('Table for manuscript'!F$1, data!$A$3:$AI$3,0))</f>
        <v>17185.982074435105</v>
      </c>
      <c r="G52" s="110" t="str">
        <f>INDEX(References!$A$2:$C$58,MATCH(INDEX(data!$A$3:$AI$127, MATCH('Table for manuscript'!$C52, data!$C$3:$C$127,0), MATCH('Table for manuscript'!G$1, data!$A$3:$AI$3,0)), References!$C$2:$C$58,0),2)</f>
        <v>[23]</v>
      </c>
      <c r="H52" s="111">
        <f>INDEX(data!$A$3:$AI$127, MATCH('Table for manuscript'!$C52, data!$C$3:$C$127,0), MATCH('Table for manuscript'!H$1, data!$A$3:$AI$3,0))/100</f>
        <v>0.05</v>
      </c>
      <c r="I52" s="113">
        <f>INDEX(data!$A$3:$AI$127, MATCH('Table for manuscript'!$C52, data!$C$3:$C$127,0), MATCH('Table for manuscript'!I$1, data!$A$3:$AI$3,0))</f>
        <v>37950.36</v>
      </c>
      <c r="J52" s="112">
        <f>INDEX(data!$A$3:$AI$127, MATCH('Table for manuscript'!$C52, data!$C$3:$C$127,0), MATCH('Table for manuscript'!J$1, data!$A$3:$AI$3,0))</f>
        <v>43.225580177450766</v>
      </c>
      <c r="K52" s="114">
        <f>INDEX(data!$A$3:$AI$127, MATCH('Table for manuscript'!$C52, data!$C$3:$C$127,0), MATCH('Table for manuscript'!K$1, data!$A$3:$AI$3,0))</f>
        <v>5</v>
      </c>
      <c r="L52" s="114">
        <f>INDEX(data!$A$3:$AI$127, MATCH('Table for manuscript'!$C52, data!$C$3:$C$127,0), MATCH('Table for manuscript'!L$1, data!$A$3:$AI$3,0))</f>
        <v>12</v>
      </c>
      <c r="M52" s="114">
        <f>INDEX(data!$A$3:$AI$127, MATCH('Table for manuscript'!$C52, data!$C$3:$C$127,0), MATCH('Table for manuscript'!M$1, data!$A$3:$AI$3,0))</f>
        <v>2</v>
      </c>
      <c r="N52" s="114">
        <f>INDEX(data!$A$3:$AI$127, MATCH('Table for manuscript'!$C52, data!$C$3:$C$127,0), MATCH('Table for manuscript'!N$1, data!$A$3:$AI$3,0))</f>
        <v>0</v>
      </c>
      <c r="O52" s="114">
        <f>INDEX(data!$A$3:$AI$127, MATCH('Table for manuscript'!$C52, data!$C$3:$C$127,0), MATCH('Table for manuscript'!O$1, data!$A$3:$AI$3,0))</f>
        <v>0</v>
      </c>
      <c r="P52" s="114">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10">
        <f>INDEX(data!$A$3:$AI$127, MATCH('Table for manuscript'!$C53, data!$C$3:$C$127,0), MATCH('Table for manuscript'!D$1, data!$A$3:$AI$3,0))</f>
        <v>8.1655913145487948E-3</v>
      </c>
      <c r="E53" s="108">
        <f>INDEX(data!$A$3:$AI$127, MATCH('Table for manuscript'!$C53, data!$C$3:$C$127,0), MATCH('Table for manuscript'!E$1, data!$A$3:$AI$3,0))</f>
        <v>62.469109298929297</v>
      </c>
      <c r="F53" s="109">
        <f>INDEX(data!$A$3:$AI$127, MATCH('Table for manuscript'!$C53, data!$C$3:$C$127,0), MATCH('Table for manuscript'!F$1, data!$A$3:$AI$3,0))</f>
        <v>7650.2860469672114</v>
      </c>
      <c r="G53" s="110" t="str">
        <f>INDEX(References!$A$2:$C$58,MATCH(INDEX(data!$A$3:$AI$127, MATCH('Table for manuscript'!$C53, data!$C$3:$C$127,0), MATCH('Table for manuscript'!G$1, data!$A$3:$AI$3,0)), References!$C$2:$C$58,0),2)</f>
        <v>[23]</v>
      </c>
      <c r="H53" s="111">
        <f>INDEX(data!$A$3:$AI$127, MATCH('Table for manuscript'!$C53, data!$C$3:$C$127,0), MATCH('Table for manuscript'!H$1, data!$A$3:$AI$3,0))/100</f>
        <v>0.05</v>
      </c>
      <c r="I53" s="113">
        <f>INDEX(data!$A$3:$AI$127, MATCH('Table for manuscript'!$C53, data!$C$3:$C$127,0), MATCH('Table for manuscript'!I$1, data!$A$3:$AI$3,0))</f>
        <v>37950.36</v>
      </c>
      <c r="J53" s="112">
        <f>INDEX(data!$A$3:$AI$127, MATCH('Table for manuscript'!$C53, data!$C$3:$C$127,0), MATCH('Table for manuscript'!J$1, data!$A$3:$AI$3,0))</f>
        <v>0.43700279701363343</v>
      </c>
      <c r="K53" s="114">
        <f>INDEX(data!$A$3:$AI$127, MATCH('Table for manuscript'!$C53, data!$C$3:$C$127,0), MATCH('Table for manuscript'!K$1, data!$A$3:$AI$3,0))</f>
        <v>3.5</v>
      </c>
      <c r="L53" s="114">
        <f>INDEX(data!$A$3:$AI$127, MATCH('Table for manuscript'!$C53, data!$C$3:$C$127,0), MATCH('Table for manuscript'!L$1, data!$A$3:$AI$3,0))</f>
        <v>1</v>
      </c>
      <c r="M53" s="114">
        <f>INDEX(data!$A$3:$AI$127, MATCH('Table for manuscript'!$C53, data!$C$3:$C$127,0), MATCH('Table for manuscript'!M$1, data!$A$3:$AI$3,0))</f>
        <v>0</v>
      </c>
      <c r="N53" s="114">
        <f>INDEX(data!$A$3:$AI$127, MATCH('Table for manuscript'!$C53, data!$C$3:$C$127,0), MATCH('Table for manuscript'!N$1, data!$A$3:$AI$3,0))</f>
        <v>0</v>
      </c>
      <c r="O53" s="114">
        <f>INDEX(data!$A$3:$AI$127, MATCH('Table for manuscript'!$C53, data!$C$3:$C$127,0), MATCH('Table for manuscript'!O$1, data!$A$3:$AI$3,0))</f>
        <v>0</v>
      </c>
      <c r="P53" s="114">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10">
        <f>INDEX(data!$A$3:$AI$127, MATCH('Table for manuscript'!$C54, data!$C$3:$C$127,0), MATCH('Table for manuscript'!D$1, data!$A$3:$AI$3,0))</f>
        <v>6.125</v>
      </c>
      <c r="E54" s="108">
        <f>INDEX(data!$A$3:$AI$127, MATCH('Table for manuscript'!$C54, data!$C$3:$C$127,0), MATCH('Table for manuscript'!E$1, data!$A$3:$AI$3,0))</f>
        <v>163.96269750000002</v>
      </c>
      <c r="F54" s="109">
        <f>INDEX(data!$A$3:$AI$127, MATCH('Table for manuscript'!$C54, data!$C$3:$C$127,0), MATCH('Table for manuscript'!F$1, data!$A$3:$AI$3,0))</f>
        <v>26.769420000000004</v>
      </c>
      <c r="G54" s="110" t="str">
        <f>INDEX(References!$A$2:$C$58,MATCH(INDEX(data!$A$3:$AI$127, MATCH('Table for manuscript'!$C54, data!$C$3:$C$127,0), MATCH('Table for manuscript'!G$1, data!$A$3:$AI$3,0)), References!$C$2:$C$58,0),2)</f>
        <v>[22]</v>
      </c>
      <c r="H54" s="111">
        <f>INDEX(data!$A$3:$AI$127, MATCH('Table for manuscript'!$C54, data!$C$3:$C$127,0), MATCH('Table for manuscript'!H$1, data!$A$3:$AI$3,0))/100</f>
        <v>0.5</v>
      </c>
      <c r="I54" s="113">
        <f>INDEX(data!$A$3:$AI$127, MATCH('Table for manuscript'!$C54, data!$C$3:$C$127,0), MATCH('Table for manuscript'!I$1, data!$A$3:$AI$3,0))</f>
        <v>431.63776800000005</v>
      </c>
      <c r="J54" s="112">
        <f>INDEX(data!$A$3:$AI$127, MATCH('Table for manuscript'!$C54, data!$C$3:$C$127,0), MATCH('Table for manuscript'!J$1, data!$A$3:$AI$3,0))</f>
        <v>91.53</v>
      </c>
      <c r="K54" s="114">
        <f>INDEX(data!$A$3:$AI$127, MATCH('Table for manuscript'!$C54, data!$C$3:$C$127,0), MATCH('Table for manuscript'!K$1, data!$A$3:$AI$3,0))</f>
        <v>172</v>
      </c>
      <c r="L54" s="114">
        <f>INDEX(data!$A$3:$AI$127, MATCH('Table for manuscript'!$C54, data!$C$3:$C$127,0), MATCH('Table for manuscript'!L$1, data!$A$3:$AI$3,0))</f>
        <v>137.6</v>
      </c>
      <c r="M54" s="114">
        <f>INDEX(data!$A$3:$AI$127, MATCH('Table for manuscript'!$C54, data!$C$3:$C$127,0), MATCH('Table for manuscript'!M$1, data!$A$3:$AI$3,0))</f>
        <v>5</v>
      </c>
      <c r="N54" s="114">
        <f>INDEX(data!$A$3:$AI$127, MATCH('Table for manuscript'!$C54, data!$C$3:$C$127,0), MATCH('Table for manuscript'!N$1, data!$A$3:$AI$3,0))</f>
        <v>0</v>
      </c>
      <c r="O54" s="114">
        <f>INDEX(data!$A$3:$AI$127, MATCH('Table for manuscript'!$C54, data!$C$3:$C$127,0), MATCH('Table for manuscript'!O$1, data!$A$3:$AI$3,0))</f>
        <v>0</v>
      </c>
      <c r="P54" s="114">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10">
        <f>INDEX(data!$A$3:$AI$127, MATCH('Table for manuscript'!$C55, data!$C$3:$C$127,0), MATCH('Table for manuscript'!D$1, data!$A$3:$AI$3,0))</f>
        <v>35.833333333333336</v>
      </c>
      <c r="E55" s="108">
        <f>INDEX(data!$A$3:$AI$127, MATCH('Table for manuscript'!$C55, data!$C$3:$C$127,0), MATCH('Table for manuscript'!E$1, data!$A$3:$AI$3,0))</f>
        <v>265.85610000000003</v>
      </c>
      <c r="F55" s="109">
        <f>INDEX(data!$A$3:$AI$127, MATCH('Table for manuscript'!$C55, data!$C$3:$C$127,0), MATCH('Table for manuscript'!F$1, data!$A$3:$AI$3,0))</f>
        <v>7.4192400000000003</v>
      </c>
      <c r="G55" s="110" t="str">
        <f>INDEX(References!$A$2:$C$58,MATCH(INDEX(data!$A$3:$AI$127, MATCH('Table for manuscript'!$C55, data!$C$3:$C$127,0), MATCH('Table for manuscript'!G$1, data!$A$3:$AI$3,0)), References!$C$2:$C$58,0),2)</f>
        <v>[22]</v>
      </c>
      <c r="H55" s="111">
        <f>INDEX(data!$A$3:$AI$127, MATCH('Table for manuscript'!$C55, data!$C$3:$C$127,0), MATCH('Table for manuscript'!H$1, data!$A$3:$AI$3,0))/100</f>
        <v>0.9</v>
      </c>
      <c r="I55" s="113">
        <f>INDEX(data!$A$3:$AI$127, MATCH('Table for manuscript'!$C55, data!$C$3:$C$127,0), MATCH('Table for manuscript'!I$1, data!$A$3:$AI$3,0))</f>
        <v>727.71300000000008</v>
      </c>
      <c r="J55" s="112">
        <f>INDEX(data!$A$3:$AI$127, MATCH('Table for manuscript'!$C55, data!$C$3:$C$127,0), MATCH('Table for manuscript'!J$1, data!$A$3:$AI$3,0))</f>
        <v>91.53</v>
      </c>
      <c r="K55" s="114">
        <f>INDEX(data!$A$3:$AI$127, MATCH('Table for manuscript'!$C55, data!$C$3:$C$127,0), MATCH('Table for manuscript'!K$1, data!$A$3:$AI$3,0))</f>
        <v>12</v>
      </c>
      <c r="L55" s="114">
        <f>INDEX(data!$A$3:$AI$127, MATCH('Table for manuscript'!$C55, data!$C$3:$C$127,0), MATCH('Table for manuscript'!L$1, data!$A$3:$AI$3,0))</f>
        <v>12.5</v>
      </c>
      <c r="M55" s="114">
        <f>INDEX(data!$A$3:$AI$127, MATCH('Table for manuscript'!$C55, data!$C$3:$C$127,0), MATCH('Table for manuscript'!M$1, data!$A$3:$AI$3,0))</f>
        <v>0</v>
      </c>
      <c r="N55" s="114">
        <f>INDEX(data!$A$3:$AI$127, MATCH('Table for manuscript'!$C55, data!$C$3:$C$127,0), MATCH('Table for manuscript'!N$1, data!$A$3:$AI$3,0))</f>
        <v>0</v>
      </c>
      <c r="O55" s="114">
        <f>INDEX(data!$A$3:$AI$127, MATCH('Table for manuscript'!$C55, data!$C$3:$C$127,0), MATCH('Table for manuscript'!O$1, data!$A$3:$AI$3,0))</f>
        <v>0</v>
      </c>
      <c r="P55" s="114">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10">
        <f>INDEX(data!$A$3:$AI$127, MATCH('Table for manuscript'!$C56, data!$C$3:$C$127,0), MATCH('Table for manuscript'!D$1, data!$A$3:$AI$3,0))</f>
        <v>1.1529999999999999E-3</v>
      </c>
      <c r="E56" s="108">
        <f>INDEX(data!$A$3:$AI$127, MATCH('Table for manuscript'!$C56, data!$C$3:$C$127,0), MATCH('Table for manuscript'!E$1, data!$A$3:$AI$3,0))</f>
        <v>0.50208568132663578</v>
      </c>
      <c r="F56" s="109">
        <f>INDEX(data!$A$3:$AI$127, MATCH('Table for manuscript'!$C56, data!$C$3:$C$127,0), MATCH('Table for manuscript'!F$1, data!$A$3:$AI$3,0))</f>
        <v>435.46026134140141</v>
      </c>
      <c r="G56" s="110" t="str">
        <f>INDEX(References!$A$2:$C$58,MATCH(INDEX(data!$A$3:$AI$127, MATCH('Table for manuscript'!$C56, data!$C$3:$C$127,0), MATCH('Table for manuscript'!G$1, data!$A$3:$AI$3,0)), References!$C$2:$C$58,0),2)</f>
        <v>[25]</v>
      </c>
      <c r="H56" s="111">
        <f>INDEX(data!$A$3:$AI$127, MATCH('Table for manuscript'!$C56, data!$C$3:$C$127,0), MATCH('Table for manuscript'!H$1, data!$A$3:$AI$3,0))/100</f>
        <v>0.1</v>
      </c>
      <c r="I56" s="113">
        <f>INDEX(data!$A$3:$AI$127, MATCH('Table for manuscript'!$C56, data!$C$3:$C$127,0), MATCH('Table for manuscript'!I$1, data!$A$3:$AI$3,0))</f>
        <v>3317026.1259999997</v>
      </c>
      <c r="J56" s="112">
        <f>INDEX(data!$A$3:$AI$127, MATCH('Table for manuscript'!$C56, data!$C$3:$C$127,0), MATCH('Table for manuscript'!J$1, data!$A$3:$AI$3,0))</f>
        <v>6.2275013607962109</v>
      </c>
      <c r="K56" s="114">
        <f>INDEX(data!$A$3:$AI$127, MATCH('Table for manuscript'!$C56, data!$C$3:$C$127,0), MATCH('Table for manuscript'!K$1, data!$A$3:$AI$3,0))</f>
        <v>0.3</v>
      </c>
      <c r="L56" s="114">
        <f>INDEX(data!$A$3:$AI$127, MATCH('Table for manuscript'!$C56, data!$C$3:$C$127,0), MATCH('Table for manuscript'!L$1, data!$A$3:$AI$3,0))</f>
        <v>0</v>
      </c>
      <c r="M56" s="114">
        <f>INDEX(data!$A$3:$AI$127, MATCH('Table for manuscript'!$C56, data!$C$3:$C$127,0), MATCH('Table for manuscript'!M$1, data!$A$3:$AI$3,0))</f>
        <v>0</v>
      </c>
      <c r="N56" s="114">
        <f>INDEX(data!$A$3:$AI$127, MATCH('Table for manuscript'!$C56, data!$C$3:$C$127,0), MATCH('Table for manuscript'!N$1, data!$A$3:$AI$3,0))</f>
        <v>0.75</v>
      </c>
      <c r="O56" s="114">
        <f>INDEX(data!$A$3:$AI$127, MATCH('Table for manuscript'!$C56, data!$C$3:$C$127,0), MATCH('Table for manuscript'!O$1, data!$A$3:$AI$3,0))</f>
        <v>0</v>
      </c>
      <c r="P56" s="114">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10">
        <f>INDEX(data!$A$3:$AI$127, MATCH('Table for manuscript'!$C57, data!$C$3:$C$127,0), MATCH('Table for manuscript'!D$1, data!$A$3:$AI$3,0))</f>
        <v>5.2649999999999997E-3</v>
      </c>
      <c r="E57" s="108">
        <f>INDEX(data!$A$3:$AI$127, MATCH('Table for manuscript'!$C57, data!$C$3:$C$127,0), MATCH('Table for manuscript'!E$1, data!$A$3:$AI$3,0))</f>
        <v>0.28299374765683105</v>
      </c>
      <c r="F57" s="109">
        <f>INDEX(data!$A$3:$AI$127, MATCH('Table for manuscript'!$C57, data!$C$3:$C$127,0), MATCH('Table for manuscript'!F$1, data!$A$3:$AI$3,0))</f>
        <v>53.749999554953668</v>
      </c>
      <c r="G57" s="110" t="str">
        <f>INDEX(References!$A$2:$C$58,MATCH(INDEX(data!$A$3:$AI$127, MATCH('Table for manuscript'!$C57, data!$C$3:$C$127,0), MATCH('Table for manuscript'!G$1, data!$A$3:$AI$3,0)), References!$C$2:$C$58,0),2)</f>
        <v>[27]</v>
      </c>
      <c r="H57" s="111">
        <f>INDEX(data!$A$3:$AI$127, MATCH('Table for manuscript'!$C57, data!$C$3:$C$127,0), MATCH('Table for manuscript'!H$1, data!$A$3:$AI$3,0))/100</f>
        <v>0.05</v>
      </c>
      <c r="I57" s="113">
        <f>INDEX(data!$A$3:$AI$127, MATCH('Table for manuscript'!$C57, data!$C$3:$C$127,0), MATCH('Table for manuscript'!I$1, data!$A$3:$AI$3,0))</f>
        <v>3212775</v>
      </c>
      <c r="J57" s="112">
        <f>INDEX(data!$A$3:$AI$127, MATCH('Table for manuscript'!$C57, data!$C$3:$C$127,0), MATCH('Table for manuscript'!J$1, data!$A$3:$AI$3,0))</f>
        <v>30.223511530903981</v>
      </c>
      <c r="K57" s="114">
        <f>INDEX(data!$A$3:$AI$127, MATCH('Table for manuscript'!$C57, data!$C$3:$C$127,0), MATCH('Table for manuscript'!K$1, data!$A$3:$AI$3,0))</f>
        <v>3.5</v>
      </c>
      <c r="L57" s="114">
        <f>INDEX(data!$A$3:$AI$127, MATCH('Table for manuscript'!$C57, data!$C$3:$C$127,0), MATCH('Table for manuscript'!L$1, data!$A$3:$AI$3,0))</f>
        <v>1</v>
      </c>
      <c r="M57" s="114">
        <f>INDEX(data!$A$3:$AI$127, MATCH('Table for manuscript'!$C57, data!$C$3:$C$127,0), MATCH('Table for manuscript'!M$1, data!$A$3:$AI$3,0))</f>
        <v>0</v>
      </c>
      <c r="N57" s="114">
        <f>INDEX(data!$A$3:$AI$127, MATCH('Table for manuscript'!$C57, data!$C$3:$C$127,0), MATCH('Table for manuscript'!N$1, data!$A$3:$AI$3,0))</f>
        <v>0</v>
      </c>
      <c r="O57" s="114">
        <f>INDEX(data!$A$3:$AI$127, MATCH('Table for manuscript'!$C57, data!$C$3:$C$127,0), MATCH('Table for manuscript'!O$1, data!$A$3:$AI$3,0))</f>
        <v>0</v>
      </c>
      <c r="P57" s="114">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10">
        <f>INDEX(data!$A$3:$AI$127, MATCH('Table for manuscript'!$C58, data!$C$3:$C$127,0), MATCH('Table for manuscript'!D$1, data!$A$3:$AI$3,0))</f>
        <v>3.163E-3</v>
      </c>
      <c r="E58" s="108">
        <f>INDEX(data!$A$3:$AI$127, MATCH('Table for manuscript'!$C58, data!$C$3:$C$127,0), MATCH('Table for manuscript'!E$1, data!$A$3:$AI$3,0))</f>
        <v>0.15062570439799072</v>
      </c>
      <c r="F58" s="109">
        <f>INDEX(data!$A$3:$AI$127, MATCH('Table for manuscript'!$C58, data!$C$3:$C$127,0), MATCH('Table for manuscript'!F$1, data!$A$3:$AI$3,0))</f>
        <v>47.621152196645816</v>
      </c>
      <c r="G58" s="110" t="str">
        <f>INDEX(References!$A$2:$C$58,MATCH(INDEX(data!$A$3:$AI$127, MATCH('Table for manuscript'!$C58, data!$C$3:$C$127,0), MATCH('Table for manuscript'!G$1, data!$A$3:$AI$3,0)), References!$C$2:$C$58,0),2)</f>
        <v>[27]</v>
      </c>
      <c r="H58" s="111">
        <f>INDEX(data!$A$3:$AI$127, MATCH('Table for manuscript'!$C58, data!$C$3:$C$127,0), MATCH('Table for manuscript'!H$1, data!$A$3:$AI$3,0))/100</f>
        <v>0.05</v>
      </c>
      <c r="I58" s="113">
        <f>INDEX(data!$A$3:$AI$127, MATCH('Table for manuscript'!$C58, data!$C$3:$C$127,0), MATCH('Table for manuscript'!I$1, data!$A$3:$AI$3,0))</f>
        <v>3212775</v>
      </c>
      <c r="J58" s="112">
        <f>INDEX(data!$A$3:$AI$127, MATCH('Table for manuscript'!$C58, data!$C$3:$C$127,0), MATCH('Table for manuscript'!J$1, data!$A$3:$AI$3,0))</f>
        <v>27.397716833477599</v>
      </c>
      <c r="K58" s="114">
        <f>INDEX(data!$A$3:$AI$127, MATCH('Table for manuscript'!$C58, data!$C$3:$C$127,0), MATCH('Table for manuscript'!K$1, data!$A$3:$AI$3,0))</f>
        <v>3.5</v>
      </c>
      <c r="L58" s="114">
        <f>INDEX(data!$A$3:$AI$127, MATCH('Table for manuscript'!$C58, data!$C$3:$C$127,0), MATCH('Table for manuscript'!L$1, data!$A$3:$AI$3,0))</f>
        <v>1</v>
      </c>
      <c r="M58" s="114">
        <f>INDEX(data!$A$3:$AI$127, MATCH('Table for manuscript'!$C58, data!$C$3:$C$127,0), MATCH('Table for manuscript'!M$1, data!$A$3:$AI$3,0))</f>
        <v>0</v>
      </c>
      <c r="N58" s="114">
        <f>INDEX(data!$A$3:$AI$127, MATCH('Table for manuscript'!$C58, data!$C$3:$C$127,0), MATCH('Table for manuscript'!N$1, data!$A$3:$AI$3,0))</f>
        <v>0</v>
      </c>
      <c r="O58" s="114">
        <f>INDEX(data!$A$3:$AI$127, MATCH('Table for manuscript'!$C58, data!$C$3:$C$127,0), MATCH('Table for manuscript'!O$1, data!$A$3:$AI$3,0))</f>
        <v>0</v>
      </c>
      <c r="P58" s="114">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10">
        <f>INDEX(data!$A$3:$AI$127, MATCH('Table for manuscript'!$C59, data!$C$3:$C$127,0), MATCH('Table for manuscript'!D$1, data!$A$3:$AI$3,0))</f>
        <v>1.529E-3</v>
      </c>
      <c r="E59" s="108">
        <f>INDEX(data!$A$3:$AI$127, MATCH('Table for manuscript'!$C59, data!$C$3:$C$127,0), MATCH('Table for manuscript'!E$1, data!$A$3:$AI$3,0))</f>
        <v>1.446919645277668</v>
      </c>
      <c r="F59" s="109">
        <f>INDEX(data!$A$3:$AI$127, MATCH('Table for manuscript'!$C59, data!$C$3:$C$127,0), MATCH('Table for manuscript'!F$1, data!$A$3:$AI$3,0))</f>
        <v>946.31762281077044</v>
      </c>
      <c r="G59" s="110" t="str">
        <f>INDEX(References!$A$2:$C$58,MATCH(INDEX(data!$A$3:$AI$127, MATCH('Table for manuscript'!$C59, data!$C$3:$C$127,0), MATCH('Table for manuscript'!G$1, data!$A$3:$AI$3,0)), References!$C$2:$C$58,0),2)</f>
        <v>[27]</v>
      </c>
      <c r="H59" s="111">
        <f>INDEX(data!$A$3:$AI$127, MATCH('Table for manuscript'!$C59, data!$C$3:$C$127,0), MATCH('Table for manuscript'!H$1, data!$A$3:$AI$3,0))/100</f>
        <v>0.1</v>
      </c>
      <c r="I59" s="113">
        <f>INDEX(data!$A$3:$AI$127, MATCH('Table for manuscript'!$C59, data!$C$3:$C$127,0), MATCH('Table for manuscript'!I$1, data!$A$3:$AI$3,0))</f>
        <v>784741</v>
      </c>
      <c r="J59" s="112">
        <f>INDEX(data!$A$3:$AI$127, MATCH('Table for manuscript'!$C59, data!$C$3:$C$127,0), MATCH('Table for manuscript'!J$1, data!$A$3:$AI$3,0))</f>
        <v>1.0331625703310972</v>
      </c>
      <c r="K59" s="114">
        <f>INDEX(data!$A$3:$AI$127, MATCH('Table for manuscript'!$C59, data!$C$3:$C$127,0), MATCH('Table for manuscript'!K$1, data!$A$3:$AI$3,0))</f>
        <v>60</v>
      </c>
      <c r="L59" s="114">
        <f>INDEX(data!$A$3:$AI$127, MATCH('Table for manuscript'!$C59, data!$C$3:$C$127,0), MATCH('Table for manuscript'!L$1, data!$A$3:$AI$3,0))</f>
        <v>18</v>
      </c>
      <c r="M59" s="114">
        <f>INDEX(data!$A$3:$AI$127, MATCH('Table for manuscript'!$C59, data!$C$3:$C$127,0), MATCH('Table for manuscript'!M$1, data!$A$3:$AI$3,0))</f>
        <v>2.5</v>
      </c>
      <c r="N59" s="114">
        <f>INDEX(data!$A$3:$AI$127, MATCH('Table for manuscript'!$C59, data!$C$3:$C$127,0), MATCH('Table for manuscript'!N$1, data!$A$3:$AI$3,0))</f>
        <v>0</v>
      </c>
      <c r="O59" s="114">
        <f>INDEX(data!$A$3:$AI$127, MATCH('Table for manuscript'!$C59, data!$C$3:$C$127,0), MATCH('Table for manuscript'!O$1, data!$A$3:$AI$3,0))</f>
        <v>0</v>
      </c>
      <c r="P59" s="114">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10">
        <f>INDEX(data!$A$3:$AI$127, MATCH('Table for manuscript'!$C60, data!$C$3:$C$127,0), MATCH('Table for manuscript'!D$1, data!$A$3:$AI$3,0))</f>
        <v>4.9077715710039535E-2</v>
      </c>
      <c r="E60" s="108">
        <f>INDEX(data!$A$3:$AI$127, MATCH('Table for manuscript'!$C60, data!$C$3:$C$127,0), MATCH('Table for manuscript'!E$1, data!$A$3:$AI$3,0))</f>
        <v>18.4651212097958</v>
      </c>
      <c r="F60" s="109">
        <f>INDEX(data!$A$3:$AI$127, MATCH('Table for manuscript'!$C60, data!$C$3:$C$127,0), MATCH('Table for manuscript'!F$1, data!$A$3:$AI$3,0))</f>
        <v>376.24247466795811</v>
      </c>
      <c r="G60" s="110" t="str">
        <f>INDEX(References!$A$2:$C$58,MATCH(INDEX(data!$A$3:$AI$127, MATCH('Table for manuscript'!$C60, data!$C$3:$C$127,0), MATCH('Table for manuscript'!G$1, data!$A$3:$AI$3,0)), References!$C$2:$C$58,0),2)</f>
        <v>[21]</v>
      </c>
      <c r="H60" s="111">
        <f>INDEX(data!$A$3:$AI$127, MATCH('Table for manuscript'!$C60, data!$C$3:$C$127,0), MATCH('Table for manuscript'!H$1, data!$A$3:$AI$3,0))/100</f>
        <v>0.3</v>
      </c>
      <c r="I60" s="113">
        <f>INDEX(data!$A$3:$AI$127, MATCH('Table for manuscript'!$C60, data!$C$3:$C$127,0), MATCH('Table for manuscript'!I$1, data!$A$3:$AI$3,0))</f>
        <v>415836</v>
      </c>
      <c r="J60" s="112">
        <f>INDEX(data!$A$3:$AI$127, MATCH('Table for manuscript'!$C60, data!$C$3:$C$127,0), MATCH('Table for manuscript'!J$1, data!$A$3:$AI$3,0))</f>
        <v>3.5938808584251324E-2</v>
      </c>
      <c r="K60" s="114">
        <f>INDEX(data!$A$3:$AI$127, MATCH('Table for manuscript'!$C60, data!$C$3:$C$127,0), MATCH('Table for manuscript'!K$1, data!$A$3:$AI$3,0))</f>
        <v>0</v>
      </c>
      <c r="L60" s="114">
        <f>INDEX(data!$A$3:$AI$127, MATCH('Table for manuscript'!$C60, data!$C$3:$C$127,0), MATCH('Table for manuscript'!L$1, data!$A$3:$AI$3,0))</f>
        <v>60</v>
      </c>
      <c r="M60" s="114">
        <f>INDEX(data!$A$3:$AI$127, MATCH('Table for manuscript'!$C60, data!$C$3:$C$127,0), MATCH('Table for manuscript'!M$1, data!$A$3:$AI$3,0))</f>
        <v>0</v>
      </c>
      <c r="N60" s="114">
        <f>INDEX(data!$A$3:$AI$127, MATCH('Table for manuscript'!$C60, data!$C$3:$C$127,0), MATCH('Table for manuscript'!N$1, data!$A$3:$AI$3,0))</f>
        <v>0</v>
      </c>
      <c r="O60" s="114">
        <f>INDEX(data!$A$3:$AI$127, MATCH('Table for manuscript'!$C60, data!$C$3:$C$127,0), MATCH('Table for manuscript'!O$1, data!$A$3:$AI$3,0))</f>
        <v>0</v>
      </c>
      <c r="P60" s="114">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10">
        <f>INDEX(data!$A$3:$AI$127, MATCH('Table for manuscript'!$C61, data!$C$3:$C$127,0), MATCH('Table for manuscript'!D$1, data!$A$3:$AI$3,0))</f>
        <v>6.0287081339712917E-2</v>
      </c>
      <c r="E61" s="108">
        <f>INDEX(data!$A$3:$AI$127, MATCH('Table for manuscript'!$C61, data!$C$3:$C$127,0), MATCH('Table for manuscript'!E$1, data!$A$3:$AI$3,0))</f>
        <v>4.193794258373206</v>
      </c>
      <c r="F61" s="109">
        <f>INDEX(data!$A$3:$AI$127, MATCH('Table for manuscript'!$C61, data!$C$3:$C$127,0), MATCH('Table for manuscript'!F$1, data!$A$3:$AI$3,0))</f>
        <v>69.563730158730166</v>
      </c>
      <c r="G61" s="110" t="str">
        <f>INDEX(References!$A$2:$C$58,MATCH(INDEX(data!$A$3:$AI$127, MATCH('Table for manuscript'!$C61, data!$C$3:$C$127,0), MATCH('Table for manuscript'!G$1, data!$A$3:$AI$3,0)), References!$C$2:$C$58,0),2)</f>
        <v>[28]</v>
      </c>
      <c r="H61" s="111">
        <f>INDEX(data!$A$3:$AI$127, MATCH('Table for manuscript'!$C61, data!$C$3:$C$127,0), MATCH('Table for manuscript'!H$1, data!$A$3:$AI$3,0))/100</f>
        <v>7.8125E-3</v>
      </c>
      <c r="I61" s="113">
        <f>INDEX(data!$A$3:$AI$127, MATCH('Table for manuscript'!$C61, data!$C$3:$C$127,0), MATCH('Table for manuscript'!I$1, data!$A$3:$AI$3,0))</f>
        <v>1430071.69536</v>
      </c>
      <c r="J61" s="112">
        <f>INDEX(data!$A$3:$AI$127, MATCH('Table for manuscript'!$C61, data!$C$3:$C$127,0), MATCH('Table for manuscript'!J$1, data!$A$3:$AI$3,0))</f>
        <v>2.9900983932049336</v>
      </c>
      <c r="K61" s="114">
        <f>INDEX(data!$A$3:$AI$127, MATCH('Table for manuscript'!$C61, data!$C$3:$C$127,0), MATCH('Table for manuscript'!K$1, data!$A$3:$AI$3,0))</f>
        <v>3.5</v>
      </c>
      <c r="L61" s="114">
        <f>INDEX(data!$A$3:$AI$127, MATCH('Table for manuscript'!$C61, data!$C$3:$C$127,0), MATCH('Table for manuscript'!L$1, data!$A$3:$AI$3,0))</f>
        <v>1</v>
      </c>
      <c r="M61" s="114">
        <f>INDEX(data!$A$3:$AI$127, MATCH('Table for manuscript'!$C61, data!$C$3:$C$127,0), MATCH('Table for manuscript'!M$1, data!$A$3:$AI$3,0))</f>
        <v>0</v>
      </c>
      <c r="N61" s="114">
        <f>INDEX(data!$A$3:$AI$127, MATCH('Table for manuscript'!$C61, data!$C$3:$C$127,0), MATCH('Table for manuscript'!N$1, data!$A$3:$AI$3,0))</f>
        <v>0</v>
      </c>
      <c r="O61" s="114">
        <f>INDEX(data!$A$3:$AI$127, MATCH('Table for manuscript'!$C61, data!$C$3:$C$127,0), MATCH('Table for manuscript'!O$1, data!$A$3:$AI$3,0))</f>
        <v>0</v>
      </c>
      <c r="P61" s="114">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10">
        <f>INDEX(data!$A$3:$AI$127, MATCH('Table for manuscript'!$C62, data!$C$3:$C$127,0), MATCH('Table for manuscript'!D$1, data!$A$3:$AI$3,0))</f>
        <v>1.2068965517241379</v>
      </c>
      <c r="E62" s="108">
        <f>INDEX(data!$A$3:$AI$127, MATCH('Table for manuscript'!$C62, data!$C$3:$C$127,0), MATCH('Table for manuscript'!E$1, data!$A$3:$AI$3,0))</f>
        <v>452.79490344827587</v>
      </c>
      <c r="F62" s="109">
        <f>INDEX(data!$A$3:$AI$127, MATCH('Table for manuscript'!$C62, data!$C$3:$C$127,0), MATCH('Table for manuscript'!F$1, data!$A$3:$AI$3,0))</f>
        <v>375.17292000000003</v>
      </c>
      <c r="G62" s="110" t="str">
        <f>INDEX(References!$A$2:$C$58,MATCH(INDEX(data!$A$3:$AI$127, MATCH('Table for manuscript'!$C62, data!$C$3:$C$127,0), MATCH('Table for manuscript'!G$1, data!$A$3:$AI$3,0)), References!$C$2:$C$58,0),2)</f>
        <v>[22]</v>
      </c>
      <c r="H62" s="111">
        <f>INDEX(data!$A$3:$AI$127, MATCH('Table for manuscript'!$C62, data!$C$3:$C$127,0), MATCH('Table for manuscript'!H$1, data!$A$3:$AI$3,0))/100</f>
        <v>0.9</v>
      </c>
      <c r="I62" s="113">
        <f>INDEX(data!$A$3:$AI$127, MATCH('Table for manuscript'!$C62, data!$C$3:$C$127,0), MATCH('Table for manuscript'!I$1, data!$A$3:$AI$3,0))</f>
        <v>41583.599999999999</v>
      </c>
      <c r="J62" s="112">
        <f>INDEX(data!$A$3:$AI$127, MATCH('Table for manuscript'!$C62, data!$C$3:$C$127,0), MATCH('Table for manuscript'!J$1, data!$A$3:$AI$3,0))</f>
        <v>24.905242881858626</v>
      </c>
      <c r="K62" s="114">
        <f>INDEX(data!$A$3:$AI$127, MATCH('Table for manuscript'!$C62, data!$C$3:$C$127,0), MATCH('Table for manuscript'!K$1, data!$A$3:$AI$3,0))</f>
        <v>12</v>
      </c>
      <c r="L62" s="114">
        <f>INDEX(data!$A$3:$AI$127, MATCH('Table for manuscript'!$C62, data!$C$3:$C$127,0), MATCH('Table for manuscript'!L$1, data!$A$3:$AI$3,0))</f>
        <v>12.5</v>
      </c>
      <c r="M62" s="114">
        <f>INDEX(data!$A$3:$AI$127, MATCH('Table for manuscript'!$C62, data!$C$3:$C$127,0), MATCH('Table for manuscript'!M$1, data!$A$3:$AI$3,0))</f>
        <v>0</v>
      </c>
      <c r="N62" s="114">
        <f>INDEX(data!$A$3:$AI$127, MATCH('Table for manuscript'!$C62, data!$C$3:$C$127,0), MATCH('Table for manuscript'!N$1, data!$A$3:$AI$3,0))</f>
        <v>0</v>
      </c>
      <c r="O62" s="114">
        <f>INDEX(data!$A$3:$AI$127, MATCH('Table for manuscript'!$C62, data!$C$3:$C$127,0), MATCH('Table for manuscript'!O$1, data!$A$3:$AI$3,0))</f>
        <v>0</v>
      </c>
      <c r="P62" s="114">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10">
        <f>INDEX(data!$A$3:$AI$127, MATCH('Table for manuscript'!$C63, data!$C$3:$C$127,0), MATCH('Table for manuscript'!D$1, data!$A$3:$AI$3,0))</f>
        <v>1.6116504854368932</v>
      </c>
      <c r="E63" s="108">
        <f>INDEX(data!$A$3:$AI$127, MATCH('Table for manuscript'!$C63, data!$C$3:$C$127,0), MATCH('Table for manuscript'!E$1, data!$A$3:$AI$3,0))</f>
        <v>177.25794951456311</v>
      </c>
      <c r="F63" s="109">
        <f>INDEX(data!$A$3:$AI$127, MATCH('Table for manuscript'!$C63, data!$C$3:$C$127,0), MATCH('Table for manuscript'!F$1, data!$A$3:$AI$3,0))</f>
        <v>109.98535421686748</v>
      </c>
      <c r="G63" s="110" t="str">
        <f>INDEX(References!$A$2:$C$58,MATCH(INDEX(data!$A$3:$AI$127, MATCH('Table for manuscript'!$C63, data!$C$3:$C$127,0), MATCH('Table for manuscript'!G$1, data!$A$3:$AI$3,0)), References!$C$2:$C$58,0),2)</f>
        <v>[22]</v>
      </c>
      <c r="H63" s="111">
        <f>INDEX(data!$A$3:$AI$127, MATCH('Table for manuscript'!$C63, data!$C$3:$C$127,0), MATCH('Table for manuscript'!H$1, data!$A$3:$AI$3,0))/100</f>
        <v>0.9</v>
      </c>
      <c r="I63" s="113">
        <f>INDEX(data!$A$3:$AI$127, MATCH('Table for manuscript'!$C63, data!$C$3:$C$127,0), MATCH('Table for manuscript'!I$1, data!$A$3:$AI$3,0))</f>
        <v>374252.4</v>
      </c>
      <c r="J63" s="112">
        <f>INDEX(data!$A$3:$AI$127, MATCH('Table for manuscript'!$C63, data!$C$3:$C$127,0), MATCH('Table for manuscript'!J$1, data!$A$3:$AI$3,0))</f>
        <v>5.2</v>
      </c>
      <c r="K63" s="114">
        <f>INDEX(data!$A$3:$AI$127, MATCH('Table for manuscript'!$C63, data!$C$3:$C$127,0), MATCH('Table for manuscript'!K$1, data!$A$3:$AI$3,0))</f>
        <v>12</v>
      </c>
      <c r="L63" s="114">
        <f>INDEX(data!$A$3:$AI$127, MATCH('Table for manuscript'!$C63, data!$C$3:$C$127,0), MATCH('Table for manuscript'!L$1, data!$A$3:$AI$3,0))</f>
        <v>12.5</v>
      </c>
      <c r="M63" s="114">
        <f>INDEX(data!$A$3:$AI$127, MATCH('Table for manuscript'!$C63, data!$C$3:$C$127,0), MATCH('Table for manuscript'!M$1, data!$A$3:$AI$3,0))</f>
        <v>0</v>
      </c>
      <c r="N63" s="114">
        <f>INDEX(data!$A$3:$AI$127, MATCH('Table for manuscript'!$C63, data!$C$3:$C$127,0), MATCH('Table for manuscript'!N$1, data!$A$3:$AI$3,0))</f>
        <v>0</v>
      </c>
      <c r="O63" s="114">
        <f>INDEX(data!$A$3:$AI$127, MATCH('Table for manuscript'!$C63, data!$C$3:$C$127,0), MATCH('Table for manuscript'!O$1, data!$A$3:$AI$3,0))</f>
        <v>0</v>
      </c>
      <c r="P63" s="114">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10">
        <f>INDEX(data!$A$3:$AI$127, MATCH('Table for manuscript'!$C64, data!$C$3:$C$127,0), MATCH('Table for manuscript'!D$1, data!$A$3:$AI$3,0))</f>
        <v>0.121465</v>
      </c>
      <c r="E64" s="108">
        <f>INDEX(data!$A$3:$AI$127, MATCH('Table for manuscript'!$C64, data!$C$3:$C$127,0), MATCH('Table for manuscript'!E$1, data!$A$3:$AI$3,0))</f>
        <v>14.840118</v>
      </c>
      <c r="F64" s="109">
        <f>INDEX(data!$A$3:$AI$127, MATCH('Table for manuscript'!$C64, data!$C$3:$C$127,0), MATCH('Table for manuscript'!F$1, data!$A$3:$AI$3,0))</f>
        <v>122.17608364549459</v>
      </c>
      <c r="G64" s="110" t="str">
        <f>INDEX(References!$A$2:$C$58,MATCH(INDEX(data!$A$3:$AI$127, MATCH('Table for manuscript'!$C64, data!$C$3:$C$127,0), MATCH('Table for manuscript'!G$1, data!$A$3:$AI$3,0)), References!$C$2:$C$58,0),2)</f>
        <v>[29]</v>
      </c>
      <c r="H64" s="111">
        <f>INDEX(data!$A$3:$AI$127, MATCH('Table for manuscript'!$C64, data!$C$3:$C$127,0), MATCH('Table for manuscript'!H$1, data!$A$3:$AI$3,0))/100</f>
        <v>0.8</v>
      </c>
      <c r="I64" s="113">
        <f>INDEX(data!$A$3:$AI$127, MATCH('Table for manuscript'!$C64, data!$C$3:$C$127,0), MATCH('Table for manuscript'!I$1, data!$A$3:$AI$3,0))</f>
        <v>6384460.4506000001</v>
      </c>
      <c r="J64" s="112">
        <f>INDEX(data!$A$3:$AI$127, MATCH('Table for manuscript'!$C64, data!$C$3:$C$127,0), MATCH('Table for manuscript'!J$1, data!$A$3:$AI$3,0))</f>
        <v>0.35901644665656784</v>
      </c>
      <c r="K64" s="114">
        <f>INDEX(data!$A$3:$AI$127, MATCH('Table for manuscript'!$C64, data!$C$3:$C$127,0), MATCH('Table for manuscript'!K$1, data!$A$3:$AI$3,0))</f>
        <v>0</v>
      </c>
      <c r="L64" s="114">
        <f>INDEX(data!$A$3:$AI$127, MATCH('Table for manuscript'!$C64, data!$C$3:$C$127,0), MATCH('Table for manuscript'!L$1, data!$A$3:$AI$3,0))</f>
        <v>0</v>
      </c>
      <c r="M64" s="114">
        <f>INDEX(data!$A$3:$AI$127, MATCH('Table for manuscript'!$C64, data!$C$3:$C$127,0), MATCH('Table for manuscript'!M$1, data!$A$3:$AI$3,0))</f>
        <v>0</v>
      </c>
      <c r="N64" s="114">
        <f>INDEX(data!$A$3:$AI$127, MATCH('Table for manuscript'!$C64, data!$C$3:$C$127,0), MATCH('Table for manuscript'!N$1, data!$A$3:$AI$3,0))</f>
        <v>0</v>
      </c>
      <c r="O64" s="114">
        <f>INDEX(data!$A$3:$AI$127, MATCH('Table for manuscript'!$C64, data!$C$3:$C$127,0), MATCH('Table for manuscript'!O$1, data!$A$3:$AI$3,0))</f>
        <v>0</v>
      </c>
      <c r="P64" s="114">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10">
        <f>INDEX(data!$A$3:$AI$127, MATCH('Table for manuscript'!$C65, data!$C$3:$C$127,0), MATCH('Table for manuscript'!D$1, data!$A$3:$AI$3,0))</f>
        <v>2.0227686759008361E-2</v>
      </c>
      <c r="E65" s="108">
        <f>INDEX(data!$A$3:$AI$127, MATCH('Table for manuscript'!$C65, data!$C$3:$C$127,0), MATCH('Table for manuscript'!E$1, data!$A$3:$AI$3,0))</f>
        <v>1.2864673126141892</v>
      </c>
      <c r="F65" s="109">
        <f>INDEX(data!$A$3:$AI$127, MATCH('Table for manuscript'!$C65, data!$C$3:$C$127,0), MATCH('Table for manuscript'!F$1, data!$A$3:$AI$3,0))</f>
        <v>63.599329371721829</v>
      </c>
      <c r="G65" s="110" t="str">
        <f>INDEX(References!$A$2:$C$58,MATCH(INDEX(data!$A$3:$AI$127, MATCH('Table for manuscript'!$C65, data!$C$3:$C$127,0), MATCH('Table for manuscript'!G$1, data!$A$3:$AI$3,0)), References!$C$2:$C$58,0),2)</f>
        <v>[30]</v>
      </c>
      <c r="H65" s="111">
        <f>INDEX(data!$A$3:$AI$127, MATCH('Table for manuscript'!$C65, data!$C$3:$C$127,0), MATCH('Table for manuscript'!H$1, data!$A$3:$AI$3,0))/100</f>
        <v>0.8</v>
      </c>
      <c r="I65" s="113">
        <f>INDEX(data!$A$3:$AI$127, MATCH('Table for manuscript'!$C65, data!$C$3:$C$127,0), MATCH('Table for manuscript'!I$1, data!$A$3:$AI$3,0))</f>
        <v>12879700</v>
      </c>
      <c r="J65" s="112">
        <f>INDEX(data!$A$3:$AI$127, MATCH('Table for manuscript'!$C65, data!$C$3:$C$127,0), MATCH('Table for manuscript'!J$1, data!$A$3:$AI$3,0))</f>
        <v>0.53067410395620518</v>
      </c>
      <c r="K65" s="114">
        <f>INDEX(data!$A$3:$AI$127, MATCH('Table for manuscript'!$C65, data!$C$3:$C$127,0), MATCH('Table for manuscript'!K$1, data!$A$3:$AI$3,0))</f>
        <v>0</v>
      </c>
      <c r="L65" s="114">
        <f>INDEX(data!$A$3:$AI$127, MATCH('Table for manuscript'!$C65, data!$C$3:$C$127,0), MATCH('Table for manuscript'!L$1, data!$A$3:$AI$3,0))</f>
        <v>0</v>
      </c>
      <c r="M65" s="114">
        <f>INDEX(data!$A$3:$AI$127, MATCH('Table for manuscript'!$C65, data!$C$3:$C$127,0), MATCH('Table for manuscript'!M$1, data!$A$3:$AI$3,0))</f>
        <v>0</v>
      </c>
      <c r="N65" s="114">
        <f>INDEX(data!$A$3:$AI$127, MATCH('Table for manuscript'!$C65, data!$C$3:$C$127,0), MATCH('Table for manuscript'!N$1, data!$A$3:$AI$3,0))</f>
        <v>0</v>
      </c>
      <c r="O65" s="114">
        <f>INDEX(data!$A$3:$AI$127, MATCH('Table for manuscript'!$C65, data!$C$3:$C$127,0), MATCH('Table for manuscript'!O$1, data!$A$3:$AI$3,0))</f>
        <v>0</v>
      </c>
      <c r="P65" s="114">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10">
        <f>INDEX(data!$A$3:$AI$127, MATCH('Table for manuscript'!$C66, data!$C$3:$C$127,0), MATCH('Table for manuscript'!D$1, data!$A$3:$AI$3,0))</f>
        <v>0.10881417180939072</v>
      </c>
      <c r="E66" s="108">
        <f>INDEX(data!$A$3:$AI$127, MATCH('Table for manuscript'!$C66, data!$C$3:$C$127,0), MATCH('Table for manuscript'!E$1, data!$A$3:$AI$3,0))</f>
        <v>3.5701298816272535</v>
      </c>
      <c r="F66" s="109">
        <f>INDEX(data!$A$3:$AI$127, MATCH('Table for manuscript'!$C66, data!$C$3:$C$127,0), MATCH('Table for manuscript'!F$1, data!$A$3:$AI$3,0))</f>
        <v>32.809420154215147</v>
      </c>
      <c r="G66" s="110" t="str">
        <f>INDEX(References!$A$2:$C$58,MATCH(INDEX(data!$A$3:$AI$127, MATCH('Table for manuscript'!$C66, data!$C$3:$C$127,0), MATCH('Table for manuscript'!G$1, data!$A$3:$AI$3,0)), References!$C$2:$C$58,0),2)</f>
        <v>[30]</v>
      </c>
      <c r="H66" s="111">
        <f>INDEX(data!$A$3:$AI$127, MATCH('Table for manuscript'!$C66, data!$C$3:$C$127,0), MATCH('Table for manuscript'!H$1, data!$A$3:$AI$3,0))/100</f>
        <v>0.05</v>
      </c>
      <c r="I66" s="113">
        <f>INDEX(data!$A$3:$AI$127, MATCH('Table for manuscript'!$C66, data!$C$3:$C$127,0), MATCH('Table for manuscript'!I$1, data!$A$3:$AI$3,0))</f>
        <v>2377146.3777999999</v>
      </c>
      <c r="J66" s="112">
        <f>INDEX(data!$A$3:$AI$127, MATCH('Table for manuscript'!$C66, data!$C$3:$C$127,0), MATCH('Table for manuscript'!J$1, data!$A$3:$AI$3,0))</f>
        <v>9.7455612800259672</v>
      </c>
      <c r="K66" s="114">
        <f>INDEX(data!$A$3:$AI$127, MATCH('Table for manuscript'!$C66, data!$C$3:$C$127,0), MATCH('Table for manuscript'!K$1, data!$A$3:$AI$3,0))</f>
        <v>60</v>
      </c>
      <c r="L66" s="114">
        <f>INDEX(data!$A$3:$AI$127, MATCH('Table for manuscript'!$C66, data!$C$3:$C$127,0), MATCH('Table for manuscript'!L$1, data!$A$3:$AI$3,0))</f>
        <v>18</v>
      </c>
      <c r="M66" s="114">
        <f>INDEX(data!$A$3:$AI$127, MATCH('Table for manuscript'!$C66, data!$C$3:$C$127,0), MATCH('Table for manuscript'!M$1, data!$A$3:$AI$3,0))</f>
        <v>2.5</v>
      </c>
      <c r="N66" s="114">
        <f>INDEX(data!$A$3:$AI$127, MATCH('Table for manuscript'!$C66, data!$C$3:$C$127,0), MATCH('Table for manuscript'!N$1, data!$A$3:$AI$3,0))</f>
        <v>0</v>
      </c>
      <c r="O66" s="114">
        <f>INDEX(data!$A$3:$AI$127, MATCH('Table for manuscript'!$C66, data!$C$3:$C$127,0), MATCH('Table for manuscript'!O$1, data!$A$3:$AI$3,0))</f>
        <v>0</v>
      </c>
      <c r="P66" s="114">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10">
        <f>INDEX(data!$A$3:$AI$127, MATCH('Table for manuscript'!$C67, data!$C$3:$C$127,0), MATCH('Table for manuscript'!D$1, data!$A$3:$AI$3,0))</f>
        <v>0.4</v>
      </c>
      <c r="E67" s="108">
        <f>INDEX(data!$A$3:$AI$127, MATCH('Table for manuscript'!$C67, data!$C$3:$C$127,0), MATCH('Table for manuscript'!E$1, data!$A$3:$AI$3,0))</f>
        <v>581.19600000000003</v>
      </c>
      <c r="F67" s="109">
        <f>INDEX(data!$A$3:$AI$127, MATCH('Table for manuscript'!$C67, data!$C$3:$C$127,0), MATCH('Table for manuscript'!F$1, data!$A$3:$AI$3,0))</f>
        <v>1452.99</v>
      </c>
      <c r="G67" s="110" t="str">
        <f>INDEX(References!$A$2:$C$58,MATCH(INDEX(data!$A$3:$AI$127, MATCH('Table for manuscript'!$C67, data!$C$3:$C$127,0), MATCH('Table for manuscript'!G$1, data!$A$3:$AI$3,0)), References!$C$2:$C$58,0),2)</f>
        <v>[31]</v>
      </c>
      <c r="H67" s="111">
        <f>INDEX(data!$A$3:$AI$127, MATCH('Table for manuscript'!$C67, data!$C$3:$C$127,0), MATCH('Table for manuscript'!H$1, data!$A$3:$AI$3,0))/100</f>
        <v>0.2</v>
      </c>
      <c r="I67" s="113">
        <f>INDEX(data!$A$3:$AI$127, MATCH('Table for manuscript'!$C67, data!$C$3:$C$127,0), MATCH('Table for manuscript'!I$1, data!$A$3:$AI$3,0))</f>
        <v>2573730.4292499996</v>
      </c>
      <c r="J67" s="112">
        <f>INDEX(data!$A$3:$AI$127, MATCH('Table for manuscript'!$C67, data!$C$3:$C$127,0), MATCH('Table for manuscript'!J$1, data!$A$3:$AI$3,0))</f>
        <v>10.770493399697035</v>
      </c>
      <c r="K67" s="114">
        <f>INDEX(data!$A$3:$AI$127, MATCH('Table for manuscript'!$C67, data!$C$3:$C$127,0), MATCH('Table for manuscript'!K$1, data!$A$3:$AI$3,0))</f>
        <v>3.5</v>
      </c>
      <c r="L67" s="114">
        <f>INDEX(data!$A$3:$AI$127, MATCH('Table for manuscript'!$C67, data!$C$3:$C$127,0), MATCH('Table for manuscript'!L$1, data!$A$3:$AI$3,0))</f>
        <v>1</v>
      </c>
      <c r="M67" s="114">
        <f>INDEX(data!$A$3:$AI$127, MATCH('Table for manuscript'!$C67, data!$C$3:$C$127,0), MATCH('Table for manuscript'!M$1, data!$A$3:$AI$3,0))</f>
        <v>0</v>
      </c>
      <c r="N67" s="114">
        <f>INDEX(data!$A$3:$AI$127, MATCH('Table for manuscript'!$C67, data!$C$3:$C$127,0), MATCH('Table for manuscript'!N$1, data!$A$3:$AI$3,0))</f>
        <v>0</v>
      </c>
      <c r="O67" s="114">
        <f>INDEX(data!$A$3:$AI$127, MATCH('Table for manuscript'!$C67, data!$C$3:$C$127,0), MATCH('Table for manuscript'!O$1, data!$A$3:$AI$3,0))</f>
        <v>0</v>
      </c>
      <c r="P67" s="114">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10">
        <f>INDEX(data!$A$3:$AI$127, MATCH('Table for manuscript'!$C68, data!$C$3:$C$127,0), MATCH('Table for manuscript'!D$1, data!$A$3:$AI$3,0))</f>
        <v>2.8E-3</v>
      </c>
      <c r="E68" s="108">
        <f>INDEX(data!$A$3:$AI$127, MATCH('Table for manuscript'!$C68, data!$C$3:$C$127,0), MATCH('Table for manuscript'!E$1, data!$A$3:$AI$3,0))</f>
        <v>10.6821</v>
      </c>
      <c r="F68" s="109">
        <f>INDEX(data!$A$3:$AI$127, MATCH('Table for manuscript'!$C68, data!$C$3:$C$127,0), MATCH('Table for manuscript'!F$1, data!$A$3:$AI$3,0))</f>
        <v>3815.0357142857142</v>
      </c>
      <c r="G68" s="110" t="str">
        <f>INDEX(References!$A$2:$C$58,MATCH(INDEX(data!$A$3:$AI$127, MATCH('Table for manuscript'!$C68, data!$C$3:$C$127,0), MATCH('Table for manuscript'!G$1, data!$A$3:$AI$3,0)), References!$C$2:$C$58,0),2)</f>
        <v>[32]</v>
      </c>
      <c r="H68" s="111">
        <f>INDEX(data!$A$3:$AI$127, MATCH('Table for manuscript'!$C68, data!$C$3:$C$127,0), MATCH('Table for manuscript'!H$1, data!$A$3:$AI$3,0))/100</f>
        <v>0.95</v>
      </c>
      <c r="I68" s="113">
        <f>INDEX(data!$A$3:$AI$127, MATCH('Table for manuscript'!$C68, data!$C$3:$C$127,0), MATCH('Table for manuscript'!I$1, data!$A$3:$AI$3,0))</f>
        <v>7129300</v>
      </c>
      <c r="J68" s="112">
        <f>INDEX(data!$A$3:$AI$127, MATCH('Table for manuscript'!$C68, data!$C$3:$C$127,0), MATCH('Table for manuscript'!J$1, data!$A$3:$AI$3,0))</f>
        <v>9.9</v>
      </c>
      <c r="K68" s="114">
        <f>INDEX(data!$A$3:$AI$127, MATCH('Table for manuscript'!$C68, data!$C$3:$C$127,0), MATCH('Table for manuscript'!K$1, data!$A$3:$AI$3,0))</f>
        <v>5</v>
      </c>
      <c r="L68" s="114">
        <f>INDEX(data!$A$3:$AI$127, MATCH('Table for manuscript'!$C68, data!$C$3:$C$127,0), MATCH('Table for manuscript'!L$1, data!$A$3:$AI$3,0))</f>
        <v>3.5</v>
      </c>
      <c r="M68" s="114">
        <f>INDEX(data!$A$3:$AI$127, MATCH('Table for manuscript'!$C68, data!$C$3:$C$127,0), MATCH('Table for manuscript'!M$1, data!$A$3:$AI$3,0))</f>
        <v>0</v>
      </c>
      <c r="N68" s="114">
        <f>INDEX(data!$A$3:$AI$127, MATCH('Table for manuscript'!$C68, data!$C$3:$C$127,0), MATCH('Table for manuscript'!N$1, data!$A$3:$AI$3,0))</f>
        <v>0</v>
      </c>
      <c r="O68" s="114">
        <f>INDEX(data!$A$3:$AI$127, MATCH('Table for manuscript'!$C68, data!$C$3:$C$127,0), MATCH('Table for manuscript'!O$1, data!$A$3:$AI$3,0))</f>
        <v>0</v>
      </c>
      <c r="P68" s="114">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10">
        <f>INDEX(data!$A$3:$AI$127, MATCH('Table for manuscript'!$C69, data!$C$3:$C$127,0), MATCH('Table for manuscript'!D$1, data!$A$3:$AI$3,0))</f>
        <v>3.9</v>
      </c>
      <c r="E69" s="108">
        <f>INDEX(data!$A$3:$AI$127, MATCH('Table for manuscript'!$C69, data!$C$3:$C$127,0), MATCH('Table for manuscript'!E$1, data!$A$3:$AI$3,0))</f>
        <v>208.77155999999999</v>
      </c>
      <c r="F69" s="109">
        <f>INDEX(data!$A$3:$AI$127, MATCH('Table for manuscript'!$C69, data!$C$3:$C$127,0), MATCH('Table for manuscript'!F$1, data!$A$3:$AI$3,0))</f>
        <v>53.53116923076923</v>
      </c>
      <c r="G69" s="110" t="str">
        <f>INDEX(References!$A$2:$C$58,MATCH(INDEX(data!$A$3:$AI$127, MATCH('Table for manuscript'!$C69, data!$C$3:$C$127,0), MATCH('Table for manuscript'!G$1, data!$A$3:$AI$3,0)), References!$C$2:$C$58,0),2)</f>
        <v>[33]</v>
      </c>
      <c r="H69" s="111">
        <f>INDEX(data!$A$3:$AI$127, MATCH('Table for manuscript'!$C69, data!$C$3:$C$127,0), MATCH('Table for manuscript'!H$1, data!$A$3:$AI$3,0))/100</f>
        <v>0.35</v>
      </c>
      <c r="I69" s="113">
        <f>INDEX(data!$A$3:$AI$127, MATCH('Table for manuscript'!$C69, data!$C$3:$C$127,0), MATCH('Table for manuscript'!I$1, data!$A$3:$AI$3,0))</f>
        <v>1519661.1374857144</v>
      </c>
      <c r="J69" s="112">
        <f>INDEX(data!$A$3:$AI$127, MATCH('Table for manuscript'!$C69, data!$C$3:$C$127,0), MATCH('Table for manuscript'!J$1, data!$A$3:$AI$3,0))</f>
        <v>43.969043402402072</v>
      </c>
      <c r="K69" s="114">
        <f>INDEX(data!$A$3:$AI$127, MATCH('Table for manuscript'!$C69, data!$C$3:$C$127,0), MATCH('Table for manuscript'!K$1, data!$A$3:$AI$3,0))</f>
        <v>0</v>
      </c>
      <c r="L69" s="114">
        <f>INDEX(data!$A$3:$AI$127, MATCH('Table for manuscript'!$C69, data!$C$3:$C$127,0), MATCH('Table for manuscript'!L$1, data!$A$3:$AI$3,0))</f>
        <v>0</v>
      </c>
      <c r="M69" s="114">
        <f>INDEX(data!$A$3:$AI$127, MATCH('Table for manuscript'!$C69, data!$C$3:$C$127,0), MATCH('Table for manuscript'!M$1, data!$A$3:$AI$3,0))</f>
        <v>1</v>
      </c>
      <c r="N69" s="114">
        <f>INDEX(data!$A$3:$AI$127, MATCH('Table for manuscript'!$C69, data!$C$3:$C$127,0), MATCH('Table for manuscript'!N$1, data!$A$3:$AI$3,0))</f>
        <v>0</v>
      </c>
      <c r="O69" s="114">
        <f>INDEX(data!$A$3:$AI$127, MATCH('Table for manuscript'!$C69, data!$C$3:$C$127,0), MATCH('Table for manuscript'!O$1, data!$A$3:$AI$3,0))</f>
        <v>0</v>
      </c>
      <c r="P69" s="114">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10" t="e">
        <f>INDEX(data!$A$3:$AI$127, MATCH('Table for manuscript'!$C70, data!$C$3:$C$127,0), MATCH('Table for manuscript'!D$1, data!$A$3:$AI$3,0))</f>
        <v>#N/A</v>
      </c>
      <c r="E70" s="108" t="e">
        <f>INDEX(data!$A$3:$AI$127, MATCH('Table for manuscript'!$C70, data!$C$3:$C$127,0), MATCH('Table for manuscript'!E$1, data!$A$3:$AI$3,0))</f>
        <v>#N/A</v>
      </c>
      <c r="F70" s="109" t="e">
        <f>INDEX(data!$A$3:$AI$127, MATCH('Table for manuscript'!$C70, data!$C$3:$C$127,0), MATCH('Table for manuscript'!F$1, data!$A$3:$AI$3,0))</f>
        <v>#N/A</v>
      </c>
      <c r="G70" s="110" t="e">
        <f>INDEX(References!$A$2:$C$58,MATCH(INDEX(data!$A$3:$AI$127, MATCH('Table for manuscript'!$C70, data!$C$3:$C$127,0), MATCH('Table for manuscript'!G$1, data!$A$3:$AI$3,0)), References!$C$2:$C$58,0),2)</f>
        <v>#N/A</v>
      </c>
      <c r="H70" s="111" t="e">
        <f>INDEX(data!$A$3:$AI$127, MATCH('Table for manuscript'!$C70, data!$C$3:$C$127,0), MATCH('Table for manuscript'!H$1, data!$A$3:$AI$3,0))/100</f>
        <v>#N/A</v>
      </c>
      <c r="I70" s="113" t="e">
        <f>INDEX(data!$A$3:$AI$127, MATCH('Table for manuscript'!$C70, data!$C$3:$C$127,0), MATCH('Table for manuscript'!I$1, data!$A$3:$AI$3,0))</f>
        <v>#N/A</v>
      </c>
      <c r="J70" s="112" t="e">
        <f>INDEX(data!$A$3:$AI$127, MATCH('Table for manuscript'!$C70, data!$C$3:$C$127,0), MATCH('Table for manuscript'!J$1, data!$A$3:$AI$3,0))</f>
        <v>#N/A</v>
      </c>
      <c r="K70" s="114" t="e">
        <f>INDEX(data!$A$3:$AI$127, MATCH('Table for manuscript'!$C70, data!$C$3:$C$127,0), MATCH('Table for manuscript'!K$1, data!$A$3:$AI$3,0))</f>
        <v>#N/A</v>
      </c>
      <c r="L70" s="114" t="e">
        <f>INDEX(data!$A$3:$AI$127, MATCH('Table for manuscript'!$C70, data!$C$3:$C$127,0), MATCH('Table for manuscript'!L$1, data!$A$3:$AI$3,0))</f>
        <v>#N/A</v>
      </c>
      <c r="M70" s="114" t="e">
        <f>INDEX(data!$A$3:$AI$127, MATCH('Table for manuscript'!$C70, data!$C$3:$C$127,0), MATCH('Table for manuscript'!M$1, data!$A$3:$AI$3,0))</f>
        <v>#N/A</v>
      </c>
      <c r="N70" s="114" t="e">
        <f>INDEX(data!$A$3:$AI$127, MATCH('Table for manuscript'!$C70, data!$C$3:$C$127,0), MATCH('Table for manuscript'!N$1, data!$A$3:$AI$3,0))</f>
        <v>#N/A</v>
      </c>
      <c r="O70" s="114" t="e">
        <f>INDEX(data!$A$3:$AI$127, MATCH('Table for manuscript'!$C70, data!$C$3:$C$127,0), MATCH('Table for manuscript'!O$1, data!$A$3:$AI$3,0))</f>
        <v>#N/A</v>
      </c>
      <c r="P70" s="114" t="e">
        <f>INDEX(data!$A$3:$AI$127, MATCH('Table for manuscript'!$C70, data!$C$3:$C$127,0), MATCH('Table for manuscript'!P$1, data!$A$3:$AI$3,0))</f>
        <v>#N/A</v>
      </c>
      <c r="Q70" s="20" t="e">
        <f>INDEX(data!$A$3:$AI$127, MATCH('Table for manuscript'!$C70, data!$C$3:$C$127,0), MATCH('Table for manuscript'!Q$1, data!$A$3:$AI$3,0))</f>
        <v>#N/A</v>
      </c>
    </row>
    <row r="71" spans="1:17">
      <c r="A71" s="91">
        <v>69</v>
      </c>
      <c r="B71" s="91" t="s">
        <v>685</v>
      </c>
      <c r="C71" s="91" t="s">
        <v>1216</v>
      </c>
      <c r="D71" s="110">
        <f>INDEX(data!$A$3:$AI$127, MATCH('Table for manuscript'!$C71, data!$C$3:$C$127,0), MATCH('Table for manuscript'!D$1, data!$A$3:$AI$3,0))</f>
        <v>2.0435627821364277E-3</v>
      </c>
      <c r="E71" s="108">
        <f>INDEX(data!$A$3:$AI$127, MATCH('Table for manuscript'!$C71, data!$C$3:$C$127,0), MATCH('Table for manuscript'!E$1, data!$A$3:$AI$3,0))</f>
        <v>2.2696920375491543E-2</v>
      </c>
      <c r="F71" s="109">
        <f>INDEX(data!$A$3:$AI$127, MATCH('Table for manuscript'!$C71, data!$C$3:$C$127,0), MATCH('Table for manuscript'!F$1, data!$A$3:$AI$3,0))</f>
        <v>11.106544205000256</v>
      </c>
      <c r="G71" s="110" t="str">
        <f>INDEX(References!$A$2:$C$58,MATCH(INDEX(data!$A$3:$AI$127, MATCH('Table for manuscript'!$C71, data!$C$3:$C$127,0), MATCH('Table for manuscript'!G$1, data!$A$3:$AI$3,0)), References!$C$2:$C$58,0),2)</f>
        <v>[34]</v>
      </c>
      <c r="H71" s="111">
        <f>INDEX(data!$A$3:$AI$127, MATCH('Table for manuscript'!$C71, data!$C$3:$C$127,0), MATCH('Table for manuscript'!H$1, data!$A$3:$AI$3,0))/100</f>
        <v>0.6</v>
      </c>
      <c r="I71" s="113">
        <f>INDEX(data!$A$3:$AI$127, MATCH('Table for manuscript'!$C71, data!$C$3:$C$127,0), MATCH('Table for manuscript'!I$1, data!$A$3:$AI$3,0))</f>
        <v>41583600</v>
      </c>
      <c r="J71" s="112">
        <f>INDEX(data!$A$3:$AI$127, MATCH('Table for manuscript'!$C71, data!$C$3:$C$127,0), MATCH('Table for manuscript'!J$1, data!$A$3:$AI$3,0))</f>
        <v>4.6981823085344113E-2</v>
      </c>
      <c r="K71" s="114">
        <f>INDEX(data!$A$3:$AI$127, MATCH('Table for manuscript'!$C71, data!$C$3:$C$127,0), MATCH('Table for manuscript'!K$1, data!$A$3:$AI$3,0))</f>
        <v>0</v>
      </c>
      <c r="L71" s="114">
        <f>INDEX(data!$A$3:$AI$127, MATCH('Table for manuscript'!$C71, data!$C$3:$C$127,0), MATCH('Table for manuscript'!L$1, data!$A$3:$AI$3,0))</f>
        <v>0</v>
      </c>
      <c r="M71" s="114">
        <f>INDEX(data!$A$3:$AI$127, MATCH('Table for manuscript'!$C71, data!$C$3:$C$127,0), MATCH('Table for manuscript'!M$1, data!$A$3:$AI$3,0))</f>
        <v>0</v>
      </c>
      <c r="N71" s="114">
        <f>INDEX(data!$A$3:$AI$127, MATCH('Table for manuscript'!$C71, data!$C$3:$C$127,0), MATCH('Table for manuscript'!N$1, data!$A$3:$AI$3,0))</f>
        <v>0</v>
      </c>
      <c r="O71" s="114">
        <f>INDEX(data!$A$3:$AI$127, MATCH('Table for manuscript'!$C71, data!$C$3:$C$127,0), MATCH('Table for manuscript'!O$1, data!$A$3:$AI$3,0))</f>
        <v>0</v>
      </c>
      <c r="P71" s="114">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10">
        <f>INDEX(data!$A$3:$AI$127, MATCH('Table for manuscript'!$C72, data!$C$3:$C$127,0), MATCH('Table for manuscript'!D$1, data!$A$3:$AI$3,0))</f>
        <v>2.3885700000000001</v>
      </c>
      <c r="E72" s="108">
        <f>INDEX(data!$A$3:$AI$127, MATCH('Table for manuscript'!$C72, data!$C$3:$C$127,0), MATCH('Table for manuscript'!E$1, data!$A$3:$AI$3,0))</f>
        <v>609.43999999999994</v>
      </c>
      <c r="F72" s="109">
        <f>INDEX(data!$A$3:$AI$127, MATCH('Table for manuscript'!$C72, data!$C$3:$C$127,0), MATCH('Table for manuscript'!F$1, data!$A$3:$AI$3,0))</f>
        <v>255.14847795961597</v>
      </c>
      <c r="G72" s="110" t="str">
        <f>INDEX(References!$A$2:$C$58,MATCH(INDEX(data!$A$3:$AI$127, MATCH('Table for manuscript'!$C72, data!$C$3:$C$127,0), MATCH('Table for manuscript'!G$1, data!$A$3:$AI$3,0)), References!$C$2:$C$58,0),2)</f>
        <v>[35]</v>
      </c>
      <c r="H72" s="111">
        <f>INDEX(data!$A$3:$AI$127, MATCH('Table for manuscript'!$C72, data!$C$3:$C$127,0), MATCH('Table for manuscript'!H$1, data!$A$3:$AI$3,0))/100</f>
        <v>0.35</v>
      </c>
      <c r="I72" s="113">
        <f>INDEX(data!$A$3:$AI$127, MATCH('Table for manuscript'!$C72, data!$C$3:$C$127,0), MATCH('Table for manuscript'!I$1, data!$A$3:$AI$3,0))</f>
        <v>377064.8</v>
      </c>
      <c r="J72" s="112">
        <f>INDEX(data!$A$3:$AI$127, MATCH('Table for manuscript'!$C72, data!$C$3:$C$127,0), MATCH('Table for manuscript'!J$1, data!$A$3:$AI$3,0))</f>
        <v>94.515120171499674</v>
      </c>
      <c r="K72" s="114">
        <f>INDEX(data!$A$3:$AI$127, MATCH('Table for manuscript'!$C72, data!$C$3:$C$127,0), MATCH('Table for manuscript'!K$1, data!$A$3:$AI$3,0))</f>
        <v>22.5</v>
      </c>
      <c r="L72" s="114">
        <f>INDEX(data!$A$3:$AI$127, MATCH('Table for manuscript'!$C72, data!$C$3:$C$127,0), MATCH('Table for manuscript'!L$1, data!$A$3:$AI$3,0))</f>
        <v>137.6</v>
      </c>
      <c r="M72" s="114">
        <f>INDEX(data!$A$3:$AI$127, MATCH('Table for manuscript'!$C72, data!$C$3:$C$127,0), MATCH('Table for manuscript'!M$1, data!$A$3:$AI$3,0))</f>
        <v>2</v>
      </c>
      <c r="N72" s="114">
        <f>INDEX(data!$A$3:$AI$127, MATCH('Table for manuscript'!$C72, data!$C$3:$C$127,0), MATCH('Table for manuscript'!N$1, data!$A$3:$AI$3,0))</f>
        <v>0</v>
      </c>
      <c r="O72" s="114">
        <f>INDEX(data!$A$3:$AI$127, MATCH('Table for manuscript'!$C72, data!$C$3:$C$127,0), MATCH('Table for manuscript'!O$1, data!$A$3:$AI$3,0))</f>
        <v>0</v>
      </c>
      <c r="P72" s="114">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10">
        <f>INDEX(data!$A$3:$AI$127, MATCH('Table for manuscript'!$C73, data!$C$3:$C$127,0), MATCH('Table for manuscript'!D$1, data!$A$3:$AI$3,0))</f>
        <v>1.7563442453983451E-3</v>
      </c>
      <c r="E73" s="108">
        <f>INDEX(data!$A$3:$AI$127, MATCH('Table for manuscript'!$C73, data!$C$3:$C$127,0), MATCH('Table for manuscript'!E$1, data!$A$3:$AI$3,0))</f>
        <v>40.32468902454292</v>
      </c>
      <c r="F73" s="109">
        <f>INDEX(data!$A$3:$AI$127, MATCH('Table for manuscript'!$C73, data!$C$3:$C$127,0), MATCH('Table for manuscript'!F$1, data!$A$3:$AI$3,0))</f>
        <v>22959.444955164323</v>
      </c>
      <c r="G73" s="110" t="str">
        <f>INDEX(References!$A$2:$C$58,MATCH(INDEX(data!$A$3:$AI$127, MATCH('Table for manuscript'!$C73, data!$C$3:$C$127,0), MATCH('Table for manuscript'!G$1, data!$A$3:$AI$3,0)), References!$C$2:$C$58,0),2)</f>
        <v>[13]</v>
      </c>
      <c r="H73" s="111">
        <f>INDEX(data!$A$3:$AI$127, MATCH('Table for manuscript'!$C73, data!$C$3:$C$127,0), MATCH('Table for manuscript'!H$1, data!$A$3:$AI$3,0))/100</f>
        <v>0.5</v>
      </c>
      <c r="I73" s="113">
        <f>INDEX(data!$A$3:$AI$127, MATCH('Table for manuscript'!$C73, data!$C$3:$C$127,0), MATCH('Table for manuscript'!I$1, data!$A$3:$AI$3,0))</f>
        <v>3568525.3125</v>
      </c>
      <c r="J73" s="112">
        <f>INDEX(data!$A$3:$AI$127, MATCH('Table for manuscript'!$C73, data!$C$3:$C$127,0), MATCH('Table for manuscript'!J$1, data!$A$3:$AI$3,0))</f>
        <v>42.005363824688814</v>
      </c>
      <c r="K73" s="114">
        <f>INDEX(data!$A$3:$AI$127, MATCH('Table for manuscript'!$C73, data!$C$3:$C$127,0), MATCH('Table for manuscript'!K$1, data!$A$3:$AI$3,0))</f>
        <v>0</v>
      </c>
      <c r="L73" s="114">
        <f>INDEX(data!$A$3:$AI$127, MATCH('Table for manuscript'!$C73, data!$C$3:$C$127,0), MATCH('Table for manuscript'!L$1, data!$A$3:$AI$3,0))</f>
        <v>0</v>
      </c>
      <c r="M73" s="114">
        <f>INDEX(data!$A$3:$AI$127, MATCH('Table for manuscript'!$C73, data!$C$3:$C$127,0), MATCH('Table for manuscript'!M$1, data!$A$3:$AI$3,0))</f>
        <v>0</v>
      </c>
      <c r="N73" s="114">
        <f>INDEX(data!$A$3:$AI$127, MATCH('Table for manuscript'!$C73, data!$C$3:$C$127,0), MATCH('Table for manuscript'!N$1, data!$A$3:$AI$3,0))</f>
        <v>0</v>
      </c>
      <c r="O73" s="114">
        <f>INDEX(data!$A$3:$AI$127, MATCH('Table for manuscript'!$C73, data!$C$3:$C$127,0), MATCH('Table for manuscript'!O$1, data!$A$3:$AI$3,0))</f>
        <v>0</v>
      </c>
      <c r="P73" s="114">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10">
        <f>INDEX(data!$A$3:$AI$127, MATCH('Table for manuscript'!$C74, data!$C$3:$C$127,0), MATCH('Table for manuscript'!D$1, data!$A$3:$AI$3,0))</f>
        <v>9.8983523247481182E-3</v>
      </c>
      <c r="E74" s="108">
        <f>INDEX(data!$A$3:$AI$127, MATCH('Table for manuscript'!$C74, data!$C$3:$C$127,0), MATCH('Table for manuscript'!E$1, data!$A$3:$AI$3,0))</f>
        <v>1.4200952018776074</v>
      </c>
      <c r="F74" s="109">
        <f>INDEX(data!$A$3:$AI$127, MATCH('Table for manuscript'!$C74, data!$C$3:$C$127,0), MATCH('Table for manuscript'!F$1, data!$A$3:$AI$3,0))</f>
        <v>143.4678374022966</v>
      </c>
      <c r="G74" s="110" t="str">
        <f>INDEX(References!$A$2:$C$58,MATCH(INDEX(data!$A$3:$AI$127, MATCH('Table for manuscript'!$C74, data!$C$3:$C$127,0), MATCH('Table for manuscript'!G$1, data!$A$3:$AI$3,0)), References!$C$2:$C$58,0),2)</f>
        <v>[13]</v>
      </c>
      <c r="H74" s="111">
        <f>INDEX(data!$A$3:$AI$127, MATCH('Table for manuscript'!$C74, data!$C$3:$C$127,0), MATCH('Table for manuscript'!H$1, data!$A$3:$AI$3,0))/100</f>
        <v>0.5</v>
      </c>
      <c r="I74" s="113">
        <f>INDEX(data!$A$3:$AI$127, MATCH('Table for manuscript'!$C74, data!$C$3:$C$127,0), MATCH('Table for manuscript'!I$1, data!$A$3:$AI$3,0))</f>
        <v>7598305.6875</v>
      </c>
      <c r="J74" s="112">
        <f>INDEX(data!$A$3:$AI$127, MATCH('Table for manuscript'!$C74, data!$C$3:$C$127,0), MATCH('Table for manuscript'!J$1, data!$A$3:$AI$3,0))</f>
        <v>9.9726790737935514E-2</v>
      </c>
      <c r="K74" s="114">
        <f>INDEX(data!$A$3:$AI$127, MATCH('Table for manuscript'!$C74, data!$C$3:$C$127,0), MATCH('Table for manuscript'!K$1, data!$A$3:$AI$3,0))</f>
        <v>5</v>
      </c>
      <c r="L74" s="114">
        <f>INDEX(data!$A$3:$AI$127, MATCH('Table for manuscript'!$C74, data!$C$3:$C$127,0), MATCH('Table for manuscript'!L$1, data!$A$3:$AI$3,0))</f>
        <v>3.5</v>
      </c>
      <c r="M74" s="114">
        <f>INDEX(data!$A$3:$AI$127, MATCH('Table for manuscript'!$C74, data!$C$3:$C$127,0), MATCH('Table for manuscript'!M$1, data!$A$3:$AI$3,0))</f>
        <v>0</v>
      </c>
      <c r="N74" s="114">
        <f>INDEX(data!$A$3:$AI$127, MATCH('Table for manuscript'!$C74, data!$C$3:$C$127,0), MATCH('Table for manuscript'!N$1, data!$A$3:$AI$3,0))</f>
        <v>0</v>
      </c>
      <c r="O74" s="114">
        <f>INDEX(data!$A$3:$AI$127, MATCH('Table for manuscript'!$C74, data!$C$3:$C$127,0), MATCH('Table for manuscript'!O$1, data!$A$3:$AI$3,0))</f>
        <v>0</v>
      </c>
      <c r="P74" s="114">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10">
        <f>INDEX(data!$A$3:$AI$127, MATCH('Table for manuscript'!$C75, data!$C$3:$C$127,0), MATCH('Table for manuscript'!D$1, data!$A$3:$AI$3,0))</f>
        <v>1.3186902424854556E-2</v>
      </c>
      <c r="E75" s="108">
        <f>INDEX(data!$A$3:$AI$127, MATCH('Table for manuscript'!$C75, data!$C$3:$C$127,0), MATCH('Table for manuscript'!E$1, data!$A$3:$AI$3,0))</f>
        <v>0.1392435730475732</v>
      </c>
      <c r="F75" s="109">
        <f>INDEX(data!$A$3:$AI$127, MATCH('Table for manuscript'!$C75, data!$C$3:$C$127,0), MATCH('Table for manuscript'!F$1, data!$A$3:$AI$3,0))</f>
        <v>10.559232832809027</v>
      </c>
      <c r="G75" s="110" t="str">
        <f>INDEX(References!$A$2:$C$58,MATCH(INDEX(data!$A$3:$AI$127, MATCH('Table for manuscript'!$C75, data!$C$3:$C$127,0), MATCH('Table for manuscript'!G$1, data!$A$3:$AI$3,0)), References!$C$2:$C$58,0),2)</f>
        <v>[13]</v>
      </c>
      <c r="H75" s="111">
        <f>INDEX(data!$A$3:$AI$127, MATCH('Table for manuscript'!$C75, data!$C$3:$C$127,0), MATCH('Table for manuscript'!H$1, data!$A$3:$AI$3,0))/100</f>
        <v>0.95</v>
      </c>
      <c r="I75" s="113">
        <f>INDEX(data!$A$3:$AI$127, MATCH('Table for manuscript'!$C75, data!$C$3:$C$127,0), MATCH('Table for manuscript'!I$1, data!$A$3:$AI$3,0))</f>
        <v>7129300</v>
      </c>
      <c r="J75" s="112">
        <f>INDEX(data!$A$3:$AI$127, MATCH('Table for manuscript'!$C75, data!$C$3:$C$127,0), MATCH('Table for manuscript'!J$1, data!$A$3:$AI$3,0))</f>
        <v>2.1683918347081898E-2</v>
      </c>
      <c r="K75" s="114">
        <f>INDEX(data!$A$3:$AI$127, MATCH('Table for manuscript'!$C75, data!$C$3:$C$127,0), MATCH('Table for manuscript'!K$1, data!$A$3:$AI$3,0))</f>
        <v>0</v>
      </c>
      <c r="L75" s="114">
        <f>INDEX(data!$A$3:$AI$127, MATCH('Table for manuscript'!$C75, data!$C$3:$C$127,0), MATCH('Table for manuscript'!L$1, data!$A$3:$AI$3,0))</f>
        <v>0</v>
      </c>
      <c r="M75" s="114">
        <f>INDEX(data!$A$3:$AI$127, MATCH('Table for manuscript'!$C75, data!$C$3:$C$127,0), MATCH('Table for manuscript'!M$1, data!$A$3:$AI$3,0))</f>
        <v>0</v>
      </c>
      <c r="N75" s="114">
        <f>INDEX(data!$A$3:$AI$127, MATCH('Table for manuscript'!$C75, data!$C$3:$C$127,0), MATCH('Table for manuscript'!N$1, data!$A$3:$AI$3,0))</f>
        <v>0</v>
      </c>
      <c r="O75" s="114">
        <f>INDEX(data!$A$3:$AI$127, MATCH('Table for manuscript'!$C75, data!$C$3:$C$127,0), MATCH('Table for manuscript'!O$1, data!$A$3:$AI$3,0))</f>
        <v>0</v>
      </c>
      <c r="P75" s="114">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10">
        <f>INDEX(data!$A$3:$AI$127, MATCH('Table for manuscript'!$C76, data!$C$3:$C$127,0), MATCH('Table for manuscript'!D$1, data!$A$3:$AI$3,0))</f>
        <v>3.1963429381999127E-3</v>
      </c>
      <c r="E76" s="108">
        <f>INDEX(data!$A$3:$AI$127, MATCH('Table for manuscript'!$C76, data!$C$3:$C$127,0), MATCH('Table for manuscript'!E$1, data!$A$3:$AI$3,0))</f>
        <v>0.21585447068539632</v>
      </c>
      <c r="F76" s="109">
        <f>INDEX(data!$A$3:$AI$127, MATCH('Table for manuscript'!$C76, data!$C$3:$C$127,0), MATCH('Table for manuscript'!F$1, data!$A$3:$AI$3,0))</f>
        <v>67.531699463687488</v>
      </c>
      <c r="G76" s="110" t="str">
        <f>INDEX(References!$A$2:$C$58,MATCH(INDEX(data!$A$3:$AI$127, MATCH('Table for manuscript'!$C76, data!$C$3:$C$127,0), MATCH('Table for manuscript'!G$1, data!$A$3:$AI$3,0)), References!$C$2:$C$58,0),2)</f>
        <v>[13]</v>
      </c>
      <c r="H76" s="111">
        <f>INDEX(data!$A$3:$AI$127, MATCH('Table for manuscript'!$C76, data!$C$3:$C$127,0), MATCH('Table for manuscript'!H$1, data!$A$3:$AI$3,0))/100</f>
        <v>1</v>
      </c>
      <c r="I76" s="113">
        <f>INDEX(data!$A$3:$AI$127, MATCH('Table for manuscript'!$C76, data!$C$3:$C$127,0), MATCH('Table for manuscript'!I$1, data!$A$3:$AI$3,0))</f>
        <v>7598305.6875</v>
      </c>
      <c r="J76" s="112">
        <f>INDEX(data!$A$3:$AI$127, MATCH('Table for manuscript'!$C76, data!$C$3:$C$127,0), MATCH('Table for manuscript'!J$1, data!$A$3:$AI$3,0))</f>
        <v>14.560111447738583</v>
      </c>
      <c r="K76" s="114">
        <f>INDEX(data!$A$3:$AI$127, MATCH('Table for manuscript'!$C76, data!$C$3:$C$127,0), MATCH('Table for manuscript'!K$1, data!$A$3:$AI$3,0))</f>
        <v>5</v>
      </c>
      <c r="L76" s="114">
        <f>INDEX(data!$A$3:$AI$127, MATCH('Table for manuscript'!$C76, data!$C$3:$C$127,0), MATCH('Table for manuscript'!L$1, data!$A$3:$AI$3,0))</f>
        <v>3.5</v>
      </c>
      <c r="M76" s="114">
        <f>INDEX(data!$A$3:$AI$127, MATCH('Table for manuscript'!$C76, data!$C$3:$C$127,0), MATCH('Table for manuscript'!M$1, data!$A$3:$AI$3,0))</f>
        <v>0</v>
      </c>
      <c r="N76" s="114">
        <f>INDEX(data!$A$3:$AI$127, MATCH('Table for manuscript'!$C76, data!$C$3:$C$127,0), MATCH('Table for manuscript'!N$1, data!$A$3:$AI$3,0))</f>
        <v>0</v>
      </c>
      <c r="O76" s="114">
        <f>INDEX(data!$A$3:$AI$127, MATCH('Table for manuscript'!$C76, data!$C$3:$C$127,0), MATCH('Table for manuscript'!O$1, data!$A$3:$AI$3,0))</f>
        <v>0</v>
      </c>
      <c r="P76" s="114">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10">
        <f>INDEX(data!$A$3:$AI$127, MATCH('Table for manuscript'!$C77, data!$C$3:$C$127,0), MATCH('Table for manuscript'!D$1, data!$A$3:$AI$3,0))</f>
        <v>7.3</v>
      </c>
      <c r="E77" s="108">
        <f>INDEX(data!$A$3:$AI$127, MATCH('Table for manuscript'!$C77, data!$C$3:$C$127,0), MATCH('Table for manuscript'!E$1, data!$A$3:$AI$3,0))</f>
        <v>22.607013747593186</v>
      </c>
      <c r="F77" s="109">
        <f>INDEX(data!$A$3:$AI$127, MATCH('Table for manuscript'!$C77, data!$C$3:$C$127,0), MATCH('Table for manuscript'!F$1, data!$A$3:$AI$3,0))</f>
        <v>3.0968511983004365</v>
      </c>
      <c r="G77" s="110" t="str">
        <f>INDEX(References!$A$2:$C$58,MATCH(INDEX(data!$A$3:$AI$127, MATCH('Table for manuscript'!$C77, data!$C$3:$C$127,0), MATCH('Table for manuscript'!G$1, data!$A$3:$AI$3,0)), References!$C$2:$C$58,0),2)</f>
        <v>[11]</v>
      </c>
      <c r="H77" s="111">
        <f>INDEX(data!$A$3:$AI$127, MATCH('Table for manuscript'!$C77, data!$C$3:$C$127,0), MATCH('Table for manuscript'!H$1, data!$A$3:$AI$3,0))/100</f>
        <v>0.55021589999999998</v>
      </c>
      <c r="I77" s="113">
        <f>INDEX(data!$A$3:$AI$127, MATCH('Table for manuscript'!$C77, data!$C$3:$C$127,0), MATCH('Table for manuscript'!I$1, data!$A$3:$AI$3,0))</f>
        <v>1940088.7116311979</v>
      </c>
      <c r="J77" s="112">
        <f>INDEX(data!$A$3:$AI$127, MATCH('Table for manuscript'!$C77, data!$C$3:$C$127,0), MATCH('Table for manuscript'!J$1, data!$A$3:$AI$3,0))</f>
        <v>0.22937161869725167</v>
      </c>
      <c r="K77" s="114">
        <f>INDEX(data!$A$3:$AI$127, MATCH('Table for manuscript'!$C77, data!$C$3:$C$127,0), MATCH('Table for manuscript'!K$1, data!$A$3:$AI$3,0))</f>
        <v>0.5</v>
      </c>
      <c r="L77" s="114">
        <f>INDEX(data!$A$3:$AI$127, MATCH('Table for manuscript'!$C77, data!$C$3:$C$127,0), MATCH('Table for manuscript'!L$1, data!$A$3:$AI$3,0))</f>
        <v>0</v>
      </c>
      <c r="M77" s="114">
        <f>INDEX(data!$A$3:$AI$127, MATCH('Table for manuscript'!$C77, data!$C$3:$C$127,0), MATCH('Table for manuscript'!M$1, data!$A$3:$AI$3,0))</f>
        <v>0</v>
      </c>
      <c r="N77" s="114">
        <f>INDEX(data!$A$3:$AI$127, MATCH('Table for manuscript'!$C77, data!$C$3:$C$127,0), MATCH('Table for manuscript'!N$1, data!$A$3:$AI$3,0))</f>
        <v>0</v>
      </c>
      <c r="O77" s="114">
        <f>INDEX(data!$A$3:$AI$127, MATCH('Table for manuscript'!$C77, data!$C$3:$C$127,0), MATCH('Table for manuscript'!O$1, data!$A$3:$AI$3,0))</f>
        <v>0</v>
      </c>
      <c r="P77" s="114">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10">
        <f>INDEX(data!$A$3:$AI$127, MATCH('Table for manuscript'!$C78, data!$C$3:$C$127,0), MATCH('Table for manuscript'!D$1, data!$A$3:$AI$3,0))</f>
        <v>1.26</v>
      </c>
      <c r="E78" s="108">
        <f>INDEX(data!$A$3:$AI$127, MATCH('Table for manuscript'!$C78, data!$C$3:$C$127,0), MATCH('Table for manuscript'!E$1, data!$A$3:$AI$3,0))</f>
        <v>55.361598645338042</v>
      </c>
      <c r="F78" s="109">
        <f>INDEX(data!$A$3:$AI$127, MATCH('Table for manuscript'!$C78, data!$C$3:$C$127,0), MATCH('Table for manuscript'!F$1, data!$A$3:$AI$3,0))</f>
        <v>43.937776702649238</v>
      </c>
      <c r="G78" s="110" t="str">
        <f>INDEX(References!$A$2:$C$58,MATCH(INDEX(data!$A$3:$AI$127, MATCH('Table for manuscript'!$C78, data!$C$3:$C$127,0), MATCH('Table for manuscript'!G$1, data!$A$3:$AI$3,0)), References!$C$2:$C$58,0),2)</f>
        <v>[36]</v>
      </c>
      <c r="H78" s="111">
        <f>INDEX(data!$A$3:$AI$127, MATCH('Table for manuscript'!$C78, data!$C$3:$C$127,0), MATCH('Table for manuscript'!H$1, data!$A$3:$AI$3,0))/100</f>
        <v>0.2</v>
      </c>
      <c r="I78" s="113">
        <f>INDEX(data!$A$3:$AI$127, MATCH('Table for manuscript'!$C78, data!$C$3:$C$127,0), MATCH('Table for manuscript'!I$1, data!$A$3:$AI$3,0))</f>
        <v>97004.435599999997</v>
      </c>
      <c r="J78" s="112">
        <f>INDEX(data!$A$3:$AI$127, MATCH('Table for manuscript'!$C78, data!$C$3:$C$127,0), MATCH('Table for manuscript'!J$1, data!$A$3:$AI$3,0))</f>
        <v>3.3907108850898076</v>
      </c>
      <c r="K78" s="114">
        <f>INDEX(data!$A$3:$AI$127, MATCH('Table for manuscript'!$C78, data!$C$3:$C$127,0), MATCH('Table for manuscript'!K$1, data!$A$3:$AI$3,0))</f>
        <v>0.1</v>
      </c>
      <c r="L78" s="114">
        <f>INDEX(data!$A$3:$AI$127, MATCH('Table for manuscript'!$C78, data!$C$3:$C$127,0), MATCH('Table for manuscript'!L$1, data!$A$3:$AI$3,0))</f>
        <v>0</v>
      </c>
      <c r="M78" s="114">
        <f>INDEX(data!$A$3:$AI$127, MATCH('Table for manuscript'!$C78, data!$C$3:$C$127,0), MATCH('Table for manuscript'!M$1, data!$A$3:$AI$3,0))</f>
        <v>0</v>
      </c>
      <c r="N78" s="114">
        <f>INDEX(data!$A$3:$AI$127, MATCH('Table for manuscript'!$C78, data!$C$3:$C$127,0), MATCH('Table for manuscript'!N$1, data!$A$3:$AI$3,0))</f>
        <v>0</v>
      </c>
      <c r="O78" s="114">
        <f>INDEX(data!$A$3:$AI$127, MATCH('Table for manuscript'!$C78, data!$C$3:$C$127,0), MATCH('Table for manuscript'!O$1, data!$A$3:$AI$3,0))</f>
        <v>0</v>
      </c>
      <c r="P78" s="114">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10">
        <f>INDEX(data!$A$3:$AI$127, MATCH('Table for manuscript'!$C79, data!$C$3:$C$127,0), MATCH('Table for manuscript'!D$1, data!$A$3:$AI$3,0))</f>
        <v>0.79</v>
      </c>
      <c r="E79" s="108">
        <f>INDEX(data!$A$3:$AI$127, MATCH('Table for manuscript'!$C79, data!$C$3:$C$127,0), MATCH('Table for manuscript'!E$1, data!$A$3:$AI$3,0))</f>
        <v>55.289979500906817</v>
      </c>
      <c r="F79" s="109">
        <f>INDEX(data!$A$3:$AI$127, MATCH('Table for manuscript'!$C79, data!$C$3:$C$127,0), MATCH('Table for manuscript'!F$1, data!$A$3:$AI$3,0))</f>
        <v>69.987315823932676</v>
      </c>
      <c r="G79" s="110" t="str">
        <f>INDEX(References!$A$2:$C$58,MATCH(INDEX(data!$A$3:$AI$127, MATCH('Table for manuscript'!$C79, data!$C$3:$C$127,0), MATCH('Table for manuscript'!G$1, data!$A$3:$AI$3,0)), References!$C$2:$C$58,0),2)</f>
        <v>[36]</v>
      </c>
      <c r="H79" s="111">
        <f>INDEX(data!$A$3:$AI$127, MATCH('Table for manuscript'!$C79, data!$C$3:$C$127,0), MATCH('Table for manuscript'!H$1, data!$A$3:$AI$3,0))/100</f>
        <v>0.55021589999999998</v>
      </c>
      <c r="I79" s="113">
        <f>INDEX(data!$A$3:$AI$127, MATCH('Table for manuscript'!$C79, data!$C$3:$C$127,0), MATCH('Table for manuscript'!I$1, data!$A$3:$AI$3,0))</f>
        <v>90537.53788285653</v>
      </c>
      <c r="J79" s="112">
        <f>INDEX(data!$A$3:$AI$127, MATCH('Table for manuscript'!$C79, data!$C$3:$C$127,0), MATCH('Table for manuscript'!J$1, data!$A$3:$AI$3,0))</f>
        <v>0.89355204501190211</v>
      </c>
      <c r="K79" s="114">
        <f>INDEX(data!$A$3:$AI$127, MATCH('Table for manuscript'!$C79, data!$C$3:$C$127,0), MATCH('Table for manuscript'!K$1, data!$A$3:$AI$3,0))</f>
        <v>0.3</v>
      </c>
      <c r="L79" s="114">
        <f>INDEX(data!$A$3:$AI$127, MATCH('Table for manuscript'!$C79, data!$C$3:$C$127,0), MATCH('Table for manuscript'!L$1, data!$A$3:$AI$3,0))</f>
        <v>0</v>
      </c>
      <c r="M79" s="114">
        <f>INDEX(data!$A$3:$AI$127, MATCH('Table for manuscript'!$C79, data!$C$3:$C$127,0), MATCH('Table for manuscript'!M$1, data!$A$3:$AI$3,0))</f>
        <v>0</v>
      </c>
      <c r="N79" s="114">
        <f>INDEX(data!$A$3:$AI$127, MATCH('Table for manuscript'!$C79, data!$C$3:$C$127,0), MATCH('Table for manuscript'!N$1, data!$A$3:$AI$3,0))</f>
        <v>0</v>
      </c>
      <c r="O79" s="114">
        <f>INDEX(data!$A$3:$AI$127, MATCH('Table for manuscript'!$C79, data!$C$3:$C$127,0), MATCH('Table for manuscript'!O$1, data!$A$3:$AI$3,0))</f>
        <v>0</v>
      </c>
      <c r="P79" s="114">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10">
        <f>INDEX(data!$A$3:$AI$127, MATCH('Table for manuscript'!$C80, data!$C$3:$C$127,0), MATCH('Table for manuscript'!D$1, data!$A$3:$AI$3,0))</f>
        <v>8.0650027498696417E-2</v>
      </c>
      <c r="E80" s="108">
        <f>INDEX(data!$A$3:$AI$127, MATCH('Table for manuscript'!$C80, data!$C$3:$C$127,0), MATCH('Table for manuscript'!E$1, data!$A$3:$AI$3,0))</f>
        <v>2.0934393924194015</v>
      </c>
      <c r="F80" s="109">
        <f>INDEX(data!$A$3:$AI$127, MATCH('Table for manuscript'!$C80, data!$C$3:$C$127,0), MATCH('Table for manuscript'!F$1, data!$A$3:$AI$3,0))</f>
        <v>25.957082190123725</v>
      </c>
      <c r="G80" s="110" t="str">
        <f>INDEX(References!$A$2:$C$58,MATCH(INDEX(data!$A$3:$AI$127, MATCH('Table for manuscript'!$C80, data!$C$3:$C$127,0), MATCH('Table for manuscript'!G$1, data!$A$3:$AI$3,0)), References!$C$2:$C$58,0),2)</f>
        <v>[37]</v>
      </c>
      <c r="H80" s="111">
        <f>INDEX(data!$A$3:$AI$127, MATCH('Table for manuscript'!$C80, data!$C$3:$C$127,0), MATCH('Table for manuscript'!H$1, data!$A$3:$AI$3,0))/100</f>
        <v>1</v>
      </c>
      <c r="I80" s="113">
        <f>INDEX(data!$A$3:$AI$127, MATCH('Table for manuscript'!$C80, data!$C$3:$C$127,0), MATCH('Table for manuscript'!I$1, data!$A$3:$AI$3,0))</f>
        <v>2573730.4292299999</v>
      </c>
      <c r="J80" s="112">
        <f>INDEX(data!$A$3:$AI$127, MATCH('Table for manuscript'!$C80, data!$C$3:$C$127,0), MATCH('Table for manuscript'!J$1, data!$A$3:$AI$3,0))</f>
        <v>38.911173166152594</v>
      </c>
      <c r="K80" s="114">
        <f>INDEX(data!$A$3:$AI$127, MATCH('Table for manuscript'!$C80, data!$C$3:$C$127,0), MATCH('Table for manuscript'!K$1, data!$A$3:$AI$3,0))</f>
        <v>1.5</v>
      </c>
      <c r="L80" s="114">
        <f>INDEX(data!$A$3:$AI$127, MATCH('Table for manuscript'!$C80, data!$C$3:$C$127,0), MATCH('Table for manuscript'!L$1, data!$A$3:$AI$3,0))</f>
        <v>30</v>
      </c>
      <c r="M80" s="114">
        <f>INDEX(data!$A$3:$AI$127, MATCH('Table for manuscript'!$C80, data!$C$3:$C$127,0), MATCH('Table for manuscript'!M$1, data!$A$3:$AI$3,0))</f>
        <v>0</v>
      </c>
      <c r="N80" s="114">
        <f>INDEX(data!$A$3:$AI$127, MATCH('Table for manuscript'!$C80, data!$C$3:$C$127,0), MATCH('Table for manuscript'!N$1, data!$A$3:$AI$3,0))</f>
        <v>0</v>
      </c>
      <c r="O80" s="114">
        <f>INDEX(data!$A$3:$AI$127, MATCH('Table for manuscript'!$C80, data!$C$3:$C$127,0), MATCH('Table for manuscript'!O$1, data!$A$3:$AI$3,0))</f>
        <v>0</v>
      </c>
      <c r="P80" s="114">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10" t="e">
        <f>INDEX(data!$A$3:$AI$127, MATCH('Table for manuscript'!$C81, data!$C$3:$C$127,0), MATCH('Table for manuscript'!D$1, data!$A$3:$AI$3,0))</f>
        <v>#N/A</v>
      </c>
      <c r="E81" s="108" t="e">
        <f>INDEX(data!$A$3:$AI$127, MATCH('Table for manuscript'!$C81, data!$C$3:$C$127,0), MATCH('Table for manuscript'!E$1, data!$A$3:$AI$3,0))</f>
        <v>#N/A</v>
      </c>
      <c r="F81" s="109" t="e">
        <f>INDEX(data!$A$3:$AI$127, MATCH('Table for manuscript'!$C81, data!$C$3:$C$127,0), MATCH('Table for manuscript'!F$1, data!$A$3:$AI$3,0))</f>
        <v>#N/A</v>
      </c>
      <c r="G81" s="110" t="e">
        <f>INDEX(References!$A$2:$C$58,MATCH(INDEX(data!$A$3:$AI$127, MATCH('Table for manuscript'!$C81, data!$C$3:$C$127,0), MATCH('Table for manuscript'!G$1, data!$A$3:$AI$3,0)), References!$C$2:$C$58,0),2)</f>
        <v>#N/A</v>
      </c>
      <c r="H81" s="111" t="e">
        <f>INDEX(data!$A$3:$AI$127, MATCH('Table for manuscript'!$C81, data!$C$3:$C$127,0), MATCH('Table for manuscript'!H$1, data!$A$3:$AI$3,0))/100</f>
        <v>#N/A</v>
      </c>
      <c r="I81" s="113" t="e">
        <f>INDEX(data!$A$3:$AI$127, MATCH('Table for manuscript'!$C81, data!$C$3:$C$127,0), MATCH('Table for manuscript'!I$1, data!$A$3:$AI$3,0))</f>
        <v>#N/A</v>
      </c>
      <c r="J81" s="112" t="e">
        <f>INDEX(data!$A$3:$AI$127, MATCH('Table for manuscript'!$C81, data!$C$3:$C$127,0), MATCH('Table for manuscript'!J$1, data!$A$3:$AI$3,0))</f>
        <v>#N/A</v>
      </c>
      <c r="K81" s="114" t="e">
        <f>INDEX(data!$A$3:$AI$127, MATCH('Table for manuscript'!$C81, data!$C$3:$C$127,0), MATCH('Table for manuscript'!K$1, data!$A$3:$AI$3,0))</f>
        <v>#N/A</v>
      </c>
      <c r="L81" s="114" t="e">
        <f>INDEX(data!$A$3:$AI$127, MATCH('Table for manuscript'!$C81, data!$C$3:$C$127,0), MATCH('Table for manuscript'!L$1, data!$A$3:$AI$3,0))</f>
        <v>#N/A</v>
      </c>
      <c r="M81" s="114" t="e">
        <f>INDEX(data!$A$3:$AI$127, MATCH('Table for manuscript'!$C81, data!$C$3:$C$127,0), MATCH('Table for manuscript'!M$1, data!$A$3:$AI$3,0))</f>
        <v>#N/A</v>
      </c>
      <c r="N81" s="114" t="e">
        <f>INDEX(data!$A$3:$AI$127, MATCH('Table for manuscript'!$C81, data!$C$3:$C$127,0), MATCH('Table for manuscript'!N$1, data!$A$3:$AI$3,0))</f>
        <v>#N/A</v>
      </c>
      <c r="O81" s="114" t="e">
        <f>INDEX(data!$A$3:$AI$127, MATCH('Table for manuscript'!$C81, data!$C$3:$C$127,0), MATCH('Table for manuscript'!O$1, data!$A$3:$AI$3,0))</f>
        <v>#N/A</v>
      </c>
      <c r="P81" s="114" t="e">
        <f>INDEX(data!$A$3:$AI$127, MATCH('Table for manuscript'!$C81, data!$C$3:$C$127,0), MATCH('Table for manuscript'!P$1, data!$A$3:$AI$3,0))</f>
        <v>#N/A</v>
      </c>
      <c r="Q81" s="20" t="e">
        <f>INDEX(data!$A$3:$AI$127, MATCH('Table for manuscript'!$C81, data!$C$3:$C$127,0), MATCH('Table for manuscript'!Q$1, data!$A$3:$AI$3,0))</f>
        <v>#N/A</v>
      </c>
    </row>
    <row r="82" spans="1:17">
      <c r="A82" s="91">
        <v>80</v>
      </c>
      <c r="B82" s="91" t="s">
        <v>103</v>
      </c>
      <c r="C82" s="91" t="s">
        <v>120</v>
      </c>
      <c r="D82" s="110">
        <f>INDEX(data!$A$3:$AI$127, MATCH('Table for manuscript'!$C82, data!$C$3:$C$127,0), MATCH('Table for manuscript'!D$1, data!$A$3:$AI$3,0))</f>
        <v>9.6363636363636367</v>
      </c>
      <c r="E82" s="108">
        <f>INDEX(data!$A$3:$AI$127, MATCH('Table for manuscript'!$C82, data!$C$3:$C$127,0), MATCH('Table for manuscript'!E$1, data!$A$3:$AI$3,0))</f>
        <v>328.59556727272729</v>
      </c>
      <c r="F82" s="109">
        <f>INDEX(data!$A$3:$AI$127, MATCH('Table for manuscript'!$C82, data!$C$3:$C$127,0), MATCH('Table for manuscript'!F$1, data!$A$3:$AI$3,0))</f>
        <v>34.099539999999998</v>
      </c>
      <c r="G82" s="110" t="str">
        <f>INDEX(References!$A$2:$C$58,MATCH(INDEX(data!$A$3:$AI$127, MATCH('Table for manuscript'!$C82, data!$C$3:$C$127,0), MATCH('Table for manuscript'!G$1, data!$A$3:$AI$3,0)), References!$C$2:$C$58,0),2)</f>
        <v>[22]</v>
      </c>
      <c r="H82" s="111">
        <f>INDEX(data!$A$3:$AI$127, MATCH('Table for manuscript'!$C82, data!$C$3:$C$127,0), MATCH('Table for manuscript'!H$1, data!$A$3:$AI$3,0))/100</f>
        <v>0.92361110000000002</v>
      </c>
      <c r="I82" s="113">
        <f>INDEX(data!$A$3:$AI$127, MATCH('Table for manuscript'!$C82, data!$C$3:$C$127,0), MATCH('Table for manuscript'!I$1, data!$A$3:$AI$3,0))</f>
        <v>13126.025189073</v>
      </c>
      <c r="J82" s="112">
        <f>INDEX(data!$A$3:$AI$127, MATCH('Table for manuscript'!$C82, data!$C$3:$C$127,0), MATCH('Table for manuscript'!J$1, data!$A$3:$AI$3,0))</f>
        <v>62.902067792541814</v>
      </c>
      <c r="K82" s="114">
        <f>INDEX(data!$A$3:$AI$127, MATCH('Table for manuscript'!$C82, data!$C$3:$C$127,0), MATCH('Table for manuscript'!K$1, data!$A$3:$AI$3,0))</f>
        <v>22.5</v>
      </c>
      <c r="L82" s="114">
        <f>INDEX(data!$A$3:$AI$127, MATCH('Table for manuscript'!$C82, data!$C$3:$C$127,0), MATCH('Table for manuscript'!L$1, data!$A$3:$AI$3,0))</f>
        <v>50</v>
      </c>
      <c r="M82" s="114">
        <f>INDEX(data!$A$3:$AI$127, MATCH('Table for manuscript'!$C82, data!$C$3:$C$127,0), MATCH('Table for manuscript'!M$1, data!$A$3:$AI$3,0))</f>
        <v>5</v>
      </c>
      <c r="N82" s="114">
        <f>INDEX(data!$A$3:$AI$127, MATCH('Table for manuscript'!$C82, data!$C$3:$C$127,0), MATCH('Table for manuscript'!N$1, data!$A$3:$AI$3,0))</f>
        <v>0</v>
      </c>
      <c r="O82" s="114">
        <f>INDEX(data!$A$3:$AI$127, MATCH('Table for manuscript'!$C82, data!$C$3:$C$127,0), MATCH('Table for manuscript'!O$1, data!$A$3:$AI$3,0))</f>
        <v>0</v>
      </c>
      <c r="P82" s="114">
        <f>INDEX(data!$A$3:$AI$127, MATCH('Table for manuscript'!$C82, data!$C$3:$C$127,0), MATCH('Table for manuscript'!P$1, data!$A$3:$AI$3,0))</f>
        <v>0</v>
      </c>
      <c r="Q82" s="110" t="str">
        <f>INDEX(data!$A$3:$AI$127, MATCH('Table for manuscript'!$C82, data!$C$3:$C$127,0), MATCH('Table for manuscript'!Q$1, data!$A$3:$AI$3,0))</f>
        <v>Elective caesarian section, using Zambian life expectancy</v>
      </c>
    </row>
    <row r="83" spans="1:17">
      <c r="A83" s="91">
        <v>81</v>
      </c>
      <c r="B83" s="91" t="s">
        <v>103</v>
      </c>
      <c r="C83" s="91" t="s">
        <v>105</v>
      </c>
      <c r="D83" s="110">
        <f>INDEX(data!$A$3:$AI$127, MATCH('Table for manuscript'!$C83, data!$C$3:$C$127,0), MATCH('Table for manuscript'!D$1, data!$A$3:$AI$3,0))</f>
        <v>27.188775510204081</v>
      </c>
      <c r="E83" s="108">
        <f>INDEX(data!$A$3:$AI$127, MATCH('Table for manuscript'!$C83, data!$C$3:$C$127,0), MATCH('Table for manuscript'!E$1, data!$A$3:$AI$3,0))</f>
        <v>335.29126530612251</v>
      </c>
      <c r="F83" s="109">
        <f>INDEX(data!$A$3:$AI$127, MATCH('Table for manuscript'!$C83, data!$C$3:$C$127,0), MATCH('Table for manuscript'!F$1, data!$A$3:$AI$3,0))</f>
        <v>12.331973728654534</v>
      </c>
      <c r="G83" s="110" t="str">
        <f>INDEX(References!$A$2:$C$58,MATCH(INDEX(data!$A$3:$AI$127, MATCH('Table for manuscript'!$C83, data!$C$3:$C$127,0), MATCH('Table for manuscript'!G$1, data!$A$3:$AI$3,0)), References!$C$2:$C$58,0),2)</f>
        <v>[22]</v>
      </c>
      <c r="H83" s="111">
        <f>INDEX(data!$A$3:$AI$127, MATCH('Table for manuscript'!$C83, data!$C$3:$C$127,0), MATCH('Table for manuscript'!H$1, data!$A$3:$AI$3,0))/100</f>
        <v>0.92361110000000002</v>
      </c>
      <c r="I83" s="113">
        <f>INDEX(data!$A$3:$AI$127, MATCH('Table for manuscript'!$C83, data!$C$3:$C$127,0), MATCH('Table for manuscript'!I$1, data!$A$3:$AI$3,0))</f>
        <v>2316.3573863069996</v>
      </c>
      <c r="J83" s="112">
        <f>INDEX(data!$A$3:$AI$127, MATCH('Table for manuscript'!$C83, data!$C$3:$C$127,0), MATCH('Table for manuscript'!J$1, data!$A$3:$AI$3,0))</f>
        <v>108.30945962376171</v>
      </c>
      <c r="K83" s="114">
        <f>INDEX(data!$A$3:$AI$127, MATCH('Table for manuscript'!$C83, data!$C$3:$C$127,0), MATCH('Table for manuscript'!K$1, data!$A$3:$AI$3,0))</f>
        <v>22.5</v>
      </c>
      <c r="L83" s="114">
        <f>INDEX(data!$A$3:$AI$127, MATCH('Table for manuscript'!$C83, data!$C$3:$C$127,0), MATCH('Table for manuscript'!L$1, data!$A$3:$AI$3,0))</f>
        <v>50</v>
      </c>
      <c r="M83" s="114">
        <f>INDEX(data!$A$3:$AI$127, MATCH('Table for manuscript'!$C83, data!$C$3:$C$127,0), MATCH('Table for manuscript'!M$1, data!$A$3:$AI$3,0))</f>
        <v>5</v>
      </c>
      <c r="N83" s="114">
        <f>INDEX(data!$A$3:$AI$127, MATCH('Table for manuscript'!$C83, data!$C$3:$C$127,0), MATCH('Table for manuscript'!N$1, data!$A$3:$AI$3,0))</f>
        <v>0</v>
      </c>
      <c r="O83" s="114">
        <f>INDEX(data!$A$3:$AI$127, MATCH('Table for manuscript'!$C83, data!$C$3:$C$127,0), MATCH('Table for manuscript'!O$1, data!$A$3:$AI$3,0))</f>
        <v>0</v>
      </c>
      <c r="P83" s="114">
        <f>INDEX(data!$A$3:$AI$127, MATCH('Table for manuscript'!$C83, data!$C$3:$C$127,0), MATCH('Table for manuscript'!P$1, data!$A$3:$AI$3,0))</f>
        <v>0</v>
      </c>
      <c r="Q83" s="110" t="str">
        <f>INDEX(data!$A$3:$AI$127, MATCH('Table for manuscript'!$C83, data!$C$3:$C$127,0), MATCH('Table for manuscript'!Q$1, data!$A$3:$AI$3,0))</f>
        <v>Emergency caesarian section, using Zambian life expectancy</v>
      </c>
    </row>
    <row r="84" spans="1:17">
      <c r="A84" s="91">
        <v>82</v>
      </c>
      <c r="B84" s="91" t="s">
        <v>103</v>
      </c>
      <c r="C84" s="91" t="s">
        <v>254</v>
      </c>
      <c r="D84" s="110">
        <f>INDEX(data!$A$3:$AI$127, MATCH('Table for manuscript'!$C84, data!$C$3:$C$127,0), MATCH('Table for manuscript'!D$1, data!$A$3:$AI$3,0))</f>
        <v>1.18</v>
      </c>
      <c r="E84" s="108">
        <f>INDEX(data!$A$3:$AI$127, MATCH('Table for manuscript'!$C84, data!$C$3:$C$127,0), MATCH('Table for manuscript'!E$1, data!$A$3:$AI$3,0))</f>
        <v>22.713171631667226</v>
      </c>
      <c r="F84" s="109">
        <f>INDEX(data!$A$3:$AI$127, MATCH('Table for manuscript'!$C84, data!$C$3:$C$127,0), MATCH('Table for manuscript'!F$1, data!$A$3:$AI$3,0))</f>
        <v>19.248450535311211</v>
      </c>
      <c r="G84" s="110" t="str">
        <f>INDEX(References!$A$2:$C$58,MATCH(INDEX(data!$A$3:$AI$127, MATCH('Table for manuscript'!$C84, data!$C$3:$C$127,0), MATCH('Table for manuscript'!G$1, data!$A$3:$AI$3,0)), References!$C$2:$C$58,0),2)</f>
        <v>[11]</v>
      </c>
      <c r="H84" s="111">
        <f>INDEX(data!$A$3:$AI$127, MATCH('Table for manuscript'!$C84, data!$C$3:$C$127,0), MATCH('Table for manuscript'!H$1, data!$A$3:$AI$3,0))/100</f>
        <v>0.2</v>
      </c>
      <c r="I84" s="113">
        <f>INDEX(data!$A$3:$AI$127, MATCH('Table for manuscript'!$C84, data!$C$3:$C$127,0), MATCH('Table for manuscript'!I$1, data!$A$3:$AI$3,0))</f>
        <v>1900140.7225500001</v>
      </c>
      <c r="J84" s="112">
        <f>INDEX(data!$A$3:$AI$127, MATCH('Table for manuscript'!$C84, data!$C$3:$C$127,0), MATCH('Table for manuscript'!J$1, data!$A$3:$AI$3,0))</f>
        <v>0.41885252109932913</v>
      </c>
      <c r="K84" s="114">
        <f>INDEX(data!$A$3:$AI$127, MATCH('Table for manuscript'!$C84, data!$C$3:$C$127,0), MATCH('Table for manuscript'!K$1, data!$A$3:$AI$3,0))</f>
        <v>0.5</v>
      </c>
      <c r="L84" s="114">
        <f>INDEX(data!$A$3:$AI$127, MATCH('Table for manuscript'!$C84, data!$C$3:$C$127,0), MATCH('Table for manuscript'!L$1, data!$A$3:$AI$3,0))</f>
        <v>0.5</v>
      </c>
      <c r="M84" s="114">
        <f>INDEX(data!$A$3:$AI$127, MATCH('Table for manuscript'!$C84, data!$C$3:$C$127,0), MATCH('Table for manuscript'!M$1, data!$A$3:$AI$3,0))</f>
        <v>0</v>
      </c>
      <c r="N84" s="114">
        <f>INDEX(data!$A$3:$AI$127, MATCH('Table for manuscript'!$C84, data!$C$3:$C$127,0), MATCH('Table for manuscript'!N$1, data!$A$3:$AI$3,0))</f>
        <v>0</v>
      </c>
      <c r="O84" s="114">
        <f>INDEX(data!$A$3:$AI$127, MATCH('Table for manuscript'!$C84, data!$C$3:$C$127,0), MATCH('Table for manuscript'!O$1, data!$A$3:$AI$3,0))</f>
        <v>0</v>
      </c>
      <c r="P84" s="114">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10">
        <f>INDEX(data!$A$3:$AI$127, MATCH('Table for manuscript'!$C85, data!$C$3:$C$127,0), MATCH('Table for manuscript'!D$1, data!$A$3:$AI$3,0))</f>
        <v>0.28671155539976773</v>
      </c>
      <c r="E85" s="108">
        <f>INDEX(data!$A$3:$AI$127, MATCH('Table for manuscript'!$C85, data!$C$3:$C$127,0), MATCH('Table for manuscript'!E$1, data!$A$3:$AI$3,0))</f>
        <v>1.3793177143761732</v>
      </c>
      <c r="F85" s="109">
        <f>INDEX(data!$A$3:$AI$127, MATCH('Table for manuscript'!$C85, data!$C$3:$C$127,0), MATCH('Table for manuscript'!F$1, data!$A$3:$AI$3,0))</f>
        <v>4.810820102639263</v>
      </c>
      <c r="G85" s="110" t="str">
        <f>INDEX(References!$A$2:$C$58,MATCH(INDEX(data!$A$3:$AI$127, MATCH('Table for manuscript'!$C85, data!$C$3:$C$127,0), MATCH('Table for manuscript'!G$1, data!$A$3:$AI$3,0)), References!$C$2:$C$58,0),2)</f>
        <v>[38]</v>
      </c>
      <c r="H85" s="111">
        <f>INDEX(data!$A$3:$AI$127, MATCH('Table for manuscript'!$C85, data!$C$3:$C$127,0), MATCH('Table for manuscript'!H$1, data!$A$3:$AI$3,0))/100</f>
        <v>0.7579612</v>
      </c>
      <c r="I85" s="113">
        <f>INDEX(data!$A$3:$AI$127, MATCH('Table for manuscript'!$C85, data!$C$3:$C$127,0), MATCH('Table for manuscript'!I$1, data!$A$3:$AI$3,0))</f>
        <v>1940088.7116253446</v>
      </c>
      <c r="J85" s="112">
        <f>INDEX(data!$A$3:$AI$127, MATCH('Table for manuscript'!$C85, data!$C$3:$C$127,0), MATCH('Table for manuscript'!J$1, data!$A$3:$AI$3,0))</f>
        <v>1.3662570331097166</v>
      </c>
      <c r="K85" s="114">
        <f>INDEX(data!$A$3:$AI$127, MATCH('Table for manuscript'!$C85, data!$C$3:$C$127,0), MATCH('Table for manuscript'!K$1, data!$A$3:$AI$3,0))</f>
        <v>0.1</v>
      </c>
      <c r="L85" s="114">
        <f>INDEX(data!$A$3:$AI$127, MATCH('Table for manuscript'!$C85, data!$C$3:$C$127,0), MATCH('Table for manuscript'!L$1, data!$A$3:$AI$3,0))</f>
        <v>0</v>
      </c>
      <c r="M85" s="114">
        <f>INDEX(data!$A$3:$AI$127, MATCH('Table for manuscript'!$C85, data!$C$3:$C$127,0), MATCH('Table for manuscript'!M$1, data!$A$3:$AI$3,0))</f>
        <v>0</v>
      </c>
      <c r="N85" s="114">
        <f>INDEX(data!$A$3:$AI$127, MATCH('Table for manuscript'!$C85, data!$C$3:$C$127,0), MATCH('Table for manuscript'!N$1, data!$A$3:$AI$3,0))</f>
        <v>0</v>
      </c>
      <c r="O85" s="114">
        <f>INDEX(data!$A$3:$AI$127, MATCH('Table for manuscript'!$C85, data!$C$3:$C$127,0), MATCH('Table for manuscript'!O$1, data!$A$3:$AI$3,0))</f>
        <v>0</v>
      </c>
      <c r="P85" s="114">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10">
        <f>INDEX(data!$A$3:$AI$127, MATCH('Table for manuscript'!$C86, data!$C$3:$C$127,0), MATCH('Table for manuscript'!D$1, data!$A$3:$AI$3,0))</f>
        <v>2.280089931692578E-3</v>
      </c>
      <c r="E86" s="108">
        <f>INDEX(data!$A$3:$AI$127, MATCH('Table for manuscript'!$C86, data!$C$3:$C$127,0), MATCH('Table for manuscript'!E$1, data!$A$3:$AI$3,0))</f>
        <v>0.41298912918336167</v>
      </c>
      <c r="F86" s="109">
        <f>INDEX(data!$A$3:$AI$127, MATCH('Table for manuscript'!$C86, data!$C$3:$C$127,0), MATCH('Table for manuscript'!F$1, data!$A$3:$AI$3,0))</f>
        <v>181.12843859487054</v>
      </c>
      <c r="G86" s="110" t="str">
        <f>INDEX(References!$A$2:$C$58,MATCH(INDEX(data!$A$3:$AI$127, MATCH('Table for manuscript'!$C86, data!$C$3:$C$127,0), MATCH('Table for manuscript'!G$1, data!$A$3:$AI$3,0)), References!$C$2:$C$58,0),2)</f>
        <v>[39]</v>
      </c>
      <c r="H86" s="111">
        <f>INDEX(data!$A$3:$AI$127, MATCH('Table for manuscript'!$C86, data!$C$3:$C$127,0), MATCH('Table for manuscript'!H$1, data!$A$3:$AI$3,0))/100</f>
        <v>0.75</v>
      </c>
      <c r="I86" s="113">
        <f>INDEX(data!$A$3:$AI$127, MATCH('Table for manuscript'!$C86, data!$C$3:$C$127,0), MATCH('Table for manuscript'!I$1, data!$A$3:$AI$3,0))</f>
        <v>9267207.2350796517</v>
      </c>
      <c r="J86" s="112">
        <f>INDEX(data!$A$3:$AI$127, MATCH('Table for manuscript'!$C86, data!$C$3:$C$127,0), MATCH('Table for manuscript'!J$1, data!$A$3:$AI$3,0))</f>
        <v>3.1413939082449684</v>
      </c>
      <c r="K86" s="114">
        <f>INDEX(data!$A$3:$AI$127, MATCH('Table for manuscript'!$C86, data!$C$3:$C$127,0), MATCH('Table for manuscript'!K$1, data!$A$3:$AI$3,0))</f>
        <v>0</v>
      </c>
      <c r="L86" s="114">
        <f>INDEX(data!$A$3:$AI$127, MATCH('Table for manuscript'!$C86, data!$C$3:$C$127,0), MATCH('Table for manuscript'!L$1, data!$A$3:$AI$3,0))</f>
        <v>0</v>
      </c>
      <c r="M86" s="114">
        <f>INDEX(data!$A$3:$AI$127, MATCH('Table for manuscript'!$C86, data!$C$3:$C$127,0), MATCH('Table for manuscript'!M$1, data!$A$3:$AI$3,0))</f>
        <v>0</v>
      </c>
      <c r="N86" s="114">
        <f>INDEX(data!$A$3:$AI$127, MATCH('Table for manuscript'!$C86, data!$C$3:$C$127,0), MATCH('Table for manuscript'!N$1, data!$A$3:$AI$3,0))</f>
        <v>0</v>
      </c>
      <c r="O86" s="114">
        <f>INDEX(data!$A$3:$AI$127, MATCH('Table for manuscript'!$C86, data!$C$3:$C$127,0), MATCH('Table for manuscript'!O$1, data!$A$3:$AI$3,0))</f>
        <v>0</v>
      </c>
      <c r="P86" s="114">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10">
        <f>INDEX(data!$A$3:$AI$127, MATCH('Table for manuscript'!$C87, data!$C$3:$C$127,0), MATCH('Table for manuscript'!D$1, data!$A$3:$AI$3,0))</f>
        <v>0.18999999999999997</v>
      </c>
      <c r="E87" s="108">
        <f>INDEX(data!$A$3:$AI$127, MATCH('Table for manuscript'!$C87, data!$C$3:$C$127,0), MATCH('Table for manuscript'!E$1, data!$A$3:$AI$3,0))</f>
        <v>22.630091548478845</v>
      </c>
      <c r="F87" s="109">
        <f>INDEX(data!$A$3:$AI$127, MATCH('Table for manuscript'!$C87, data!$C$3:$C$127,0), MATCH('Table for manuscript'!F$1, data!$A$3:$AI$3,0))</f>
        <v>119.10574499199393</v>
      </c>
      <c r="G87" s="110" t="str">
        <f>INDEX(References!$A$2:$C$58,MATCH(INDEX(data!$A$3:$AI$127, MATCH('Table for manuscript'!$C87, data!$C$3:$C$127,0), MATCH('Table for manuscript'!G$1, data!$A$3:$AI$3,0)), References!$C$2:$C$58,0),2)</f>
        <v>[11]</v>
      </c>
      <c r="H87" s="111">
        <f>INDEX(data!$A$3:$AI$127, MATCH('Table for manuscript'!$C87, data!$C$3:$C$127,0), MATCH('Table for manuscript'!H$1, data!$A$3:$AI$3,0))/100</f>
        <v>0.82666669999999998</v>
      </c>
      <c r="I87" s="113">
        <f>INDEX(data!$A$3:$AI$127, MATCH('Table for manuscript'!$C87, data!$C$3:$C$127,0), MATCH('Table for manuscript'!I$1, data!$A$3:$AI$3,0))</f>
        <v>2573730.4292299999</v>
      </c>
      <c r="J87" s="112">
        <f>INDEX(data!$A$3:$AI$127, MATCH('Table for manuscript'!$C87, data!$C$3:$C$127,0), MATCH('Table for manuscript'!J$1, data!$A$3:$AI$3,0))</f>
        <v>1.512</v>
      </c>
      <c r="K87" s="114">
        <f>INDEX(data!$A$3:$AI$127, MATCH('Table for manuscript'!$C87, data!$C$3:$C$127,0), MATCH('Table for manuscript'!K$1, data!$A$3:$AI$3,0))</f>
        <v>0.5</v>
      </c>
      <c r="L87" s="114">
        <f>INDEX(data!$A$3:$AI$127, MATCH('Table for manuscript'!$C87, data!$C$3:$C$127,0), MATCH('Table for manuscript'!L$1, data!$A$3:$AI$3,0))</f>
        <v>0</v>
      </c>
      <c r="M87" s="114">
        <f>INDEX(data!$A$3:$AI$127, MATCH('Table for manuscript'!$C87, data!$C$3:$C$127,0), MATCH('Table for manuscript'!M$1, data!$A$3:$AI$3,0))</f>
        <v>0</v>
      </c>
      <c r="N87" s="114">
        <f>INDEX(data!$A$3:$AI$127, MATCH('Table for manuscript'!$C87, data!$C$3:$C$127,0), MATCH('Table for manuscript'!N$1, data!$A$3:$AI$3,0))</f>
        <v>0</v>
      </c>
      <c r="O87" s="114">
        <f>INDEX(data!$A$3:$AI$127, MATCH('Table for manuscript'!$C87, data!$C$3:$C$127,0), MATCH('Table for manuscript'!O$1, data!$A$3:$AI$3,0))</f>
        <v>0</v>
      </c>
      <c r="P87" s="114">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10">
        <f>INDEX(data!$A$3:$AI$127, MATCH('Table for manuscript'!$C88, data!$C$3:$C$127,0), MATCH('Table for manuscript'!D$1, data!$A$3:$AI$3,0))</f>
        <v>2.0000000000000004E-2</v>
      </c>
      <c r="E88" s="108">
        <f>INDEX(data!$A$3:$AI$127, MATCH('Table for manuscript'!$C88, data!$C$3:$C$127,0), MATCH('Table for manuscript'!E$1, data!$A$3:$AI$3,0))</f>
        <v>27.134878281359807</v>
      </c>
      <c r="F88" s="109">
        <f>INDEX(data!$A$3:$AI$127, MATCH('Table for manuscript'!$C88, data!$C$3:$C$127,0), MATCH('Table for manuscript'!F$1, data!$A$3:$AI$3,0))</f>
        <v>1356.7439140679901</v>
      </c>
      <c r="G88" s="110" t="str">
        <f>INDEX(References!$A$2:$C$58,MATCH(INDEX(data!$A$3:$AI$127, MATCH('Table for manuscript'!$C88, data!$C$3:$C$127,0), MATCH('Table for manuscript'!G$1, data!$A$3:$AI$3,0)), References!$C$2:$C$58,0),2)</f>
        <v>[11]</v>
      </c>
      <c r="H88" s="111">
        <f>INDEX(data!$A$3:$AI$127, MATCH('Table for manuscript'!$C88, data!$C$3:$C$127,0), MATCH('Table for manuscript'!H$1, data!$A$3:$AI$3,0))/100</f>
        <v>1</v>
      </c>
      <c r="I88" s="113">
        <f>INDEX(data!$A$3:$AI$127, MATCH('Table for manuscript'!$C88, data!$C$3:$C$127,0), MATCH('Table for manuscript'!I$1, data!$A$3:$AI$3,0))</f>
        <v>25737.30429</v>
      </c>
      <c r="J88" s="112">
        <f>INDEX(data!$A$3:$AI$127, MATCH('Table for manuscript'!$C88, data!$C$3:$C$127,0), MATCH('Table for manuscript'!J$1, data!$A$3:$AI$3,0))</f>
        <v>27.390561436918414</v>
      </c>
      <c r="K88" s="114">
        <f>INDEX(data!$A$3:$AI$127, MATCH('Table for manuscript'!$C88, data!$C$3:$C$127,0), MATCH('Table for manuscript'!K$1, data!$A$3:$AI$3,0))</f>
        <v>10.5</v>
      </c>
      <c r="L88" s="114">
        <f>INDEX(data!$A$3:$AI$127, MATCH('Table for manuscript'!$C88, data!$C$3:$C$127,0), MATCH('Table for manuscript'!L$1, data!$A$3:$AI$3,0))</f>
        <v>30</v>
      </c>
      <c r="M88" s="114">
        <f>INDEX(data!$A$3:$AI$127, MATCH('Table for manuscript'!$C88, data!$C$3:$C$127,0), MATCH('Table for manuscript'!M$1, data!$A$3:$AI$3,0))</f>
        <v>0</v>
      </c>
      <c r="N88" s="114">
        <f>INDEX(data!$A$3:$AI$127, MATCH('Table for manuscript'!$C88, data!$C$3:$C$127,0), MATCH('Table for manuscript'!N$1, data!$A$3:$AI$3,0))</f>
        <v>0</v>
      </c>
      <c r="O88" s="114">
        <f>INDEX(data!$A$3:$AI$127, MATCH('Table for manuscript'!$C88, data!$C$3:$C$127,0), MATCH('Table for manuscript'!O$1, data!$A$3:$AI$3,0))</f>
        <v>0</v>
      </c>
      <c r="P88" s="114">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10">
        <f>INDEX(data!$A$3:$AI$127, MATCH('Table for manuscript'!$C89, data!$C$3:$C$127,0), MATCH('Table for manuscript'!D$1, data!$A$3:$AI$3,0))</f>
        <v>0.37</v>
      </c>
      <c r="E89" s="108">
        <f>INDEX(data!$A$3:$AI$127, MATCH('Table for manuscript'!$C89, data!$C$3:$C$127,0), MATCH('Table for manuscript'!E$1, data!$A$3:$AI$3,0))</f>
        <v>-57.170159999999996</v>
      </c>
      <c r="F89" s="109">
        <f>INDEX(data!$A$3:$AI$127, MATCH('Table for manuscript'!$C89, data!$C$3:$C$127,0), MATCH('Table for manuscript'!F$1, data!$A$3:$AI$3,0))</f>
        <v>-154.51394594594595</v>
      </c>
      <c r="G89" s="110" t="str">
        <f>INDEX(References!$A$2:$C$58,MATCH(INDEX(data!$A$3:$AI$127, MATCH('Table for manuscript'!$C89, data!$C$3:$C$127,0), MATCH('Table for manuscript'!G$1, data!$A$3:$AI$3,0)), References!$C$2:$C$58,0),2)</f>
        <v>[40]</v>
      </c>
      <c r="H89" s="111">
        <f>INDEX(data!$A$3:$AI$127, MATCH('Table for manuscript'!$C89, data!$C$3:$C$127,0), MATCH('Table for manuscript'!H$1, data!$A$3:$AI$3,0))/100</f>
        <v>0.72900000000000009</v>
      </c>
      <c r="I89" s="113">
        <f>INDEX(data!$A$3:$AI$127, MATCH('Table for manuscript'!$C89, data!$C$3:$C$127,0), MATCH('Table for manuscript'!I$1, data!$A$3:$AI$3,0))</f>
        <v>351977.55185185187</v>
      </c>
      <c r="J89" s="112">
        <f>INDEX(data!$A$3:$AI$127, MATCH('Table for manuscript'!$C89, data!$C$3:$C$127,0), MATCH('Table for manuscript'!J$1, data!$A$3:$AI$3,0))</f>
        <v>4.95</v>
      </c>
      <c r="K89" s="114">
        <f>INDEX(data!$A$3:$AI$127, MATCH('Table for manuscript'!$C89, data!$C$3:$C$127,0), MATCH('Table for manuscript'!K$1, data!$A$3:$AI$3,0))</f>
        <v>60</v>
      </c>
      <c r="L89" s="114">
        <f>INDEX(data!$A$3:$AI$127, MATCH('Table for manuscript'!$C89, data!$C$3:$C$127,0), MATCH('Table for manuscript'!L$1, data!$A$3:$AI$3,0))</f>
        <v>18</v>
      </c>
      <c r="M89" s="114">
        <f>INDEX(data!$A$3:$AI$127, MATCH('Table for manuscript'!$C89, data!$C$3:$C$127,0), MATCH('Table for manuscript'!M$1, data!$A$3:$AI$3,0))</f>
        <v>2.5</v>
      </c>
      <c r="N89" s="114">
        <f>INDEX(data!$A$3:$AI$127, MATCH('Table for manuscript'!$C89, data!$C$3:$C$127,0), MATCH('Table for manuscript'!N$1, data!$A$3:$AI$3,0))</f>
        <v>0</v>
      </c>
      <c r="O89" s="114">
        <f>INDEX(data!$A$3:$AI$127, MATCH('Table for manuscript'!$C89, data!$C$3:$C$127,0), MATCH('Table for manuscript'!O$1, data!$A$3:$AI$3,0))</f>
        <v>0</v>
      </c>
      <c r="P89" s="114">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10">
        <f>INDEX(data!$A$3:$AI$127, MATCH('Table for manuscript'!$C90, data!$C$3:$C$127,0), MATCH('Table for manuscript'!D$1, data!$A$3:$AI$3,0))</f>
        <v>7.0200000000000005</v>
      </c>
      <c r="E90" s="108">
        <f>INDEX(data!$A$3:$AI$127, MATCH('Table for manuscript'!$C90, data!$C$3:$C$127,0), MATCH('Table for manuscript'!E$1, data!$A$3:$AI$3,0))</f>
        <v>402.61259999999999</v>
      </c>
      <c r="F90" s="109">
        <f>INDEX(data!$A$3:$AI$127, MATCH('Table for manuscript'!$C90, data!$C$3:$C$127,0), MATCH('Table for manuscript'!F$1, data!$A$3:$AI$3,0))</f>
        <v>57.352222222222217</v>
      </c>
      <c r="G90" s="110" t="str">
        <f>INDEX(References!$A$2:$C$58,MATCH(INDEX(data!$A$3:$AI$127, MATCH('Table for manuscript'!$C90, data!$C$3:$C$127,0), MATCH('Table for manuscript'!G$1, data!$A$3:$AI$3,0)), References!$C$2:$C$58,0),2)</f>
        <v>[41]</v>
      </c>
      <c r="H90" s="111">
        <f>INDEX(data!$A$3:$AI$127, MATCH('Table for manuscript'!$C90, data!$C$3:$C$127,0), MATCH('Table for manuscript'!H$1, data!$A$3:$AI$3,0))/100</f>
        <v>0.25800000000000001</v>
      </c>
      <c r="I90" s="113">
        <f>INDEX(data!$A$3:$AI$127, MATCH('Table for manuscript'!$C90, data!$C$3:$C$127,0), MATCH('Table for manuscript'!I$1, data!$A$3:$AI$3,0))</f>
        <v>10224.200000000001</v>
      </c>
      <c r="J90" s="112">
        <f>INDEX(data!$A$3:$AI$127, MATCH('Table for manuscript'!$C90, data!$C$3:$C$127,0), MATCH('Table for manuscript'!J$1, data!$A$3:$AI$3,0))</f>
        <v>48.704999999999998</v>
      </c>
      <c r="K90" s="114">
        <f>INDEX(data!$A$3:$AI$127, MATCH('Table for manuscript'!$C90, data!$C$3:$C$127,0), MATCH('Table for manuscript'!K$1, data!$A$3:$AI$3,0))</f>
        <v>3.6</v>
      </c>
      <c r="L90" s="114">
        <f>INDEX(data!$A$3:$AI$127, MATCH('Table for manuscript'!$C90, data!$C$3:$C$127,0), MATCH('Table for manuscript'!L$1, data!$A$3:$AI$3,0))</f>
        <v>10.8</v>
      </c>
      <c r="M90" s="114">
        <f>INDEX(data!$A$3:$AI$127, MATCH('Table for manuscript'!$C90, data!$C$3:$C$127,0), MATCH('Table for manuscript'!M$1, data!$A$3:$AI$3,0))</f>
        <v>0</v>
      </c>
      <c r="N90" s="114">
        <f>INDEX(data!$A$3:$AI$127, MATCH('Table for manuscript'!$C90, data!$C$3:$C$127,0), MATCH('Table for manuscript'!N$1, data!$A$3:$AI$3,0))</f>
        <v>0</v>
      </c>
      <c r="O90" s="114">
        <f>INDEX(data!$A$3:$AI$127, MATCH('Table for manuscript'!$C90, data!$C$3:$C$127,0), MATCH('Table for manuscript'!O$1, data!$A$3:$AI$3,0))</f>
        <v>0</v>
      </c>
      <c r="P90" s="114">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10">
        <f>INDEX(data!$A$3:$AI$127, MATCH('Table for manuscript'!$C91, data!$C$3:$C$127,0), MATCH('Table for manuscript'!D$1, data!$A$3:$AI$3,0))</f>
        <v>0.1</v>
      </c>
      <c r="E91" s="108">
        <f>INDEX(data!$A$3:$AI$127, MATCH('Table for manuscript'!$C91, data!$C$3:$C$127,0), MATCH('Table for manuscript'!E$1, data!$A$3:$AI$3,0))</f>
        <v>22.879331798043982</v>
      </c>
      <c r="F91" s="109">
        <f>INDEX(data!$A$3:$AI$127, MATCH('Table for manuscript'!$C91, data!$C$3:$C$127,0), MATCH('Table for manuscript'!F$1, data!$A$3:$AI$3,0))</f>
        <v>228.79331798043981</v>
      </c>
      <c r="G91" s="110" t="str">
        <f>INDEX(References!$A$2:$C$58,MATCH(INDEX(data!$A$3:$AI$127, MATCH('Table for manuscript'!$C91, data!$C$3:$C$127,0), MATCH('Table for manuscript'!G$1, data!$A$3:$AI$3,0)), References!$C$2:$C$58,0),2)</f>
        <v>[11]</v>
      </c>
      <c r="H91" s="111">
        <f>INDEX(data!$A$3:$AI$127, MATCH('Table for manuscript'!$C91, data!$C$3:$C$127,0), MATCH('Table for manuscript'!H$1, data!$A$3:$AI$3,0))/100</f>
        <v>0.3403101</v>
      </c>
      <c r="I91" s="113">
        <f>INDEX(data!$A$3:$AI$127, MATCH('Table for manuscript'!$C91, data!$C$3:$C$127,0), MATCH('Table for manuscript'!I$1, data!$A$3:$AI$3,0))</f>
        <v>257373.04290998122</v>
      </c>
      <c r="J91" s="112">
        <f>INDEX(data!$A$3:$AI$127, MATCH('Table for manuscript'!$C91, data!$C$3:$C$127,0), MATCH('Table for manuscript'!J$1, data!$A$3:$AI$3,0))</f>
        <v>0.14959018610690325</v>
      </c>
      <c r="K91" s="114">
        <f>INDEX(data!$A$3:$AI$127, MATCH('Table for manuscript'!$C91, data!$C$3:$C$127,0), MATCH('Table for manuscript'!K$1, data!$A$3:$AI$3,0))</f>
        <v>0.5</v>
      </c>
      <c r="L91" s="114">
        <f>INDEX(data!$A$3:$AI$127, MATCH('Table for manuscript'!$C91, data!$C$3:$C$127,0), MATCH('Table for manuscript'!L$1, data!$A$3:$AI$3,0))</f>
        <v>0</v>
      </c>
      <c r="M91" s="114">
        <f>INDEX(data!$A$3:$AI$127, MATCH('Table for manuscript'!$C91, data!$C$3:$C$127,0), MATCH('Table for manuscript'!M$1, data!$A$3:$AI$3,0))</f>
        <v>0</v>
      </c>
      <c r="N91" s="114">
        <f>INDEX(data!$A$3:$AI$127, MATCH('Table for manuscript'!$C91, data!$C$3:$C$127,0), MATCH('Table for manuscript'!N$1, data!$A$3:$AI$3,0))</f>
        <v>0</v>
      </c>
      <c r="O91" s="114">
        <f>INDEX(data!$A$3:$AI$127, MATCH('Table for manuscript'!$C91, data!$C$3:$C$127,0), MATCH('Table for manuscript'!O$1, data!$A$3:$AI$3,0))</f>
        <v>0</v>
      </c>
      <c r="P91" s="114">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10">
        <f>INDEX(data!$A$3:$AI$127, MATCH('Table for manuscript'!$C92, data!$C$3:$C$127,0), MATCH('Table for manuscript'!D$1, data!$A$3:$AI$3,0))</f>
        <v>0.37</v>
      </c>
      <c r="E92" s="108">
        <f>INDEX(data!$A$3:$AI$127, MATCH('Table for manuscript'!$C92, data!$C$3:$C$127,0), MATCH('Table for manuscript'!E$1, data!$A$3:$AI$3,0))</f>
        <v>-57.170159999999996</v>
      </c>
      <c r="F92" s="109">
        <f>INDEX(data!$A$3:$AI$127, MATCH('Table for manuscript'!$C92, data!$C$3:$C$127,0), MATCH('Table for manuscript'!F$1, data!$A$3:$AI$3,0))</f>
        <v>-154.51394594594595</v>
      </c>
      <c r="G92" s="110" t="str">
        <f>INDEX(References!$A$2:$C$58,MATCH(INDEX(data!$A$3:$AI$127, MATCH('Table for manuscript'!$C92, data!$C$3:$C$127,0), MATCH('Table for manuscript'!G$1, data!$A$3:$AI$3,0)), References!$C$2:$C$58,0),2)</f>
        <v>[40]</v>
      </c>
      <c r="H92" s="111">
        <f>INDEX(data!$A$3:$AI$127, MATCH('Table for manuscript'!$C92, data!$C$3:$C$127,0), MATCH('Table for manuscript'!H$1, data!$A$3:$AI$3,0))/100</f>
        <v>0.72900000000000009</v>
      </c>
      <c r="I92" s="113">
        <f>INDEX(data!$A$3:$AI$127, MATCH('Table for manuscript'!$C92, data!$C$3:$C$127,0), MATCH('Table for manuscript'!I$1, data!$A$3:$AI$3,0))</f>
        <v>70395.510370370379</v>
      </c>
      <c r="J92" s="112">
        <f>INDEX(data!$A$3:$AI$127, MATCH('Table for manuscript'!$C92, data!$C$3:$C$127,0), MATCH('Table for manuscript'!J$1, data!$A$3:$AI$3,0))</f>
        <v>34.6</v>
      </c>
      <c r="K92" s="114">
        <f>INDEX(data!$A$3:$AI$127, MATCH('Table for manuscript'!$C92, data!$C$3:$C$127,0), MATCH('Table for manuscript'!K$1, data!$A$3:$AI$3,0))</f>
        <v>0</v>
      </c>
      <c r="L92" s="114">
        <f>INDEX(data!$A$3:$AI$127, MATCH('Table for manuscript'!$C92, data!$C$3:$C$127,0), MATCH('Table for manuscript'!L$1, data!$A$3:$AI$3,0))</f>
        <v>10</v>
      </c>
      <c r="M92" s="114">
        <f>INDEX(data!$A$3:$AI$127, MATCH('Table for manuscript'!$C92, data!$C$3:$C$127,0), MATCH('Table for manuscript'!M$1, data!$A$3:$AI$3,0))</f>
        <v>0</v>
      </c>
      <c r="N92" s="114">
        <f>INDEX(data!$A$3:$AI$127, MATCH('Table for manuscript'!$C92, data!$C$3:$C$127,0), MATCH('Table for manuscript'!N$1, data!$A$3:$AI$3,0))</f>
        <v>0</v>
      </c>
      <c r="O92" s="114">
        <f>INDEX(data!$A$3:$AI$127, MATCH('Table for manuscript'!$C92, data!$C$3:$C$127,0), MATCH('Table for manuscript'!O$1, data!$A$3:$AI$3,0))</f>
        <v>0</v>
      </c>
      <c r="P92" s="114">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10">
        <f>INDEX(data!$A$3:$AI$127, MATCH('Table for manuscript'!$C93, data!$C$3:$C$127,0), MATCH('Table for manuscript'!D$1, data!$A$3:$AI$3,0))</f>
        <v>7.31</v>
      </c>
      <c r="E93" s="108">
        <f>INDEX(data!$A$3:$AI$127, MATCH('Table for manuscript'!$C93, data!$C$3:$C$127,0), MATCH('Table for manuscript'!E$1, data!$A$3:$AI$3,0))</f>
        <v>22.487009182987745</v>
      </c>
      <c r="F93" s="109">
        <f>INDEX(data!$A$3:$AI$127, MATCH('Table for manuscript'!$C93, data!$C$3:$C$127,0), MATCH('Table for manuscript'!F$1, data!$A$3:$AI$3,0))</f>
        <v>3.0761982466467503</v>
      </c>
      <c r="G93" s="110" t="str">
        <f>INDEX(References!$A$2:$C$58,MATCH(INDEX(data!$A$3:$AI$127, MATCH('Table for manuscript'!$C93, data!$C$3:$C$127,0), MATCH('Table for manuscript'!G$1, data!$A$3:$AI$3,0)), References!$C$2:$C$58,0),2)</f>
        <v>[11]</v>
      </c>
      <c r="H93" s="111">
        <f>INDEX(data!$A$3:$AI$127, MATCH('Table for manuscript'!$C93, data!$C$3:$C$127,0), MATCH('Table for manuscript'!H$1, data!$A$3:$AI$3,0))/100</f>
        <v>0.44017270000000003</v>
      </c>
      <c r="I93" s="113">
        <f>INDEX(data!$A$3:$AI$127, MATCH('Table for manuscript'!$C93, data!$C$3:$C$127,0), MATCH('Table for manuscript'!I$1, data!$A$3:$AI$3,0))</f>
        <v>97004.435577217751</v>
      </c>
      <c r="J93" s="112">
        <f>INDEX(data!$A$3:$AI$127, MATCH('Table for manuscript'!$C93, data!$C$3:$C$127,0), MATCH('Table for manuscript'!J$1, data!$A$3:$AI$3,0))</f>
        <v>3.4904376758277426E-3</v>
      </c>
      <c r="K93" s="114">
        <f>INDEX(data!$A$3:$AI$127, MATCH('Table for manuscript'!$C93, data!$C$3:$C$127,0), MATCH('Table for manuscript'!K$1, data!$A$3:$AI$3,0))</f>
        <v>24</v>
      </c>
      <c r="L93" s="114">
        <f>INDEX(data!$A$3:$AI$127, MATCH('Table for manuscript'!$C93, data!$C$3:$C$127,0), MATCH('Table for manuscript'!L$1, data!$A$3:$AI$3,0))</f>
        <v>0.4</v>
      </c>
      <c r="M93" s="114">
        <f>INDEX(data!$A$3:$AI$127, MATCH('Table for manuscript'!$C93, data!$C$3:$C$127,0), MATCH('Table for manuscript'!M$1, data!$A$3:$AI$3,0))</f>
        <v>0</v>
      </c>
      <c r="N93" s="114">
        <f>INDEX(data!$A$3:$AI$127, MATCH('Table for manuscript'!$C93, data!$C$3:$C$127,0), MATCH('Table for manuscript'!N$1, data!$A$3:$AI$3,0))</f>
        <v>0</v>
      </c>
      <c r="O93" s="114">
        <f>INDEX(data!$A$3:$AI$127, MATCH('Table for manuscript'!$C93, data!$C$3:$C$127,0), MATCH('Table for manuscript'!O$1, data!$A$3:$AI$3,0))</f>
        <v>0</v>
      </c>
      <c r="P93" s="114">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10">
        <f>INDEX(data!$A$3:$AI$127, MATCH('Table for manuscript'!$C94, data!$C$3:$C$127,0), MATCH('Table for manuscript'!D$1, data!$A$3:$AI$3,0))</f>
        <v>0.37</v>
      </c>
      <c r="E94" s="108">
        <f>INDEX(data!$A$3:$AI$127, MATCH('Table for manuscript'!$C94, data!$C$3:$C$127,0), MATCH('Table for manuscript'!E$1, data!$A$3:$AI$3,0))</f>
        <v>-57.170159999999996</v>
      </c>
      <c r="F94" s="109">
        <f>INDEX(data!$A$3:$AI$127, MATCH('Table for manuscript'!$C94, data!$C$3:$C$127,0), MATCH('Table for manuscript'!F$1, data!$A$3:$AI$3,0))</f>
        <v>-154.51394594594595</v>
      </c>
      <c r="G94" s="110" t="str">
        <f>INDEX(References!$A$2:$C$58,MATCH(INDEX(data!$A$3:$AI$127, MATCH('Table for manuscript'!$C94, data!$C$3:$C$127,0), MATCH('Table for manuscript'!G$1, data!$A$3:$AI$3,0)), References!$C$2:$C$58,0),2)</f>
        <v>[40]</v>
      </c>
      <c r="H94" s="111">
        <f>INDEX(data!$A$3:$AI$127, MATCH('Table for manuscript'!$C94, data!$C$3:$C$127,0), MATCH('Table for manuscript'!H$1, data!$A$3:$AI$3,0))/100</f>
        <v>0.72900000000000009</v>
      </c>
      <c r="I94" s="113">
        <f>INDEX(data!$A$3:$AI$127, MATCH('Table for manuscript'!$C94, data!$C$3:$C$127,0), MATCH('Table for manuscript'!I$1, data!$A$3:$AI$3,0))</f>
        <v>3167797.9666666663</v>
      </c>
      <c r="J94" s="112">
        <f>INDEX(data!$A$3:$AI$127, MATCH('Table for manuscript'!$C94, data!$C$3:$C$127,0), MATCH('Table for manuscript'!J$1, data!$A$3:$AI$3,0))</f>
        <v>5.42</v>
      </c>
      <c r="K94" s="114">
        <f>INDEX(data!$A$3:$AI$127, MATCH('Table for manuscript'!$C94, data!$C$3:$C$127,0), MATCH('Table for manuscript'!K$1, data!$A$3:$AI$3,0))</f>
        <v>0</v>
      </c>
      <c r="L94" s="114">
        <f>INDEX(data!$A$3:$AI$127, MATCH('Table for manuscript'!$C94, data!$C$3:$C$127,0), MATCH('Table for manuscript'!L$1, data!$A$3:$AI$3,0))</f>
        <v>10</v>
      </c>
      <c r="M94" s="114">
        <f>INDEX(data!$A$3:$AI$127, MATCH('Table for manuscript'!$C94, data!$C$3:$C$127,0), MATCH('Table for manuscript'!M$1, data!$A$3:$AI$3,0))</f>
        <v>0</v>
      </c>
      <c r="N94" s="114">
        <f>INDEX(data!$A$3:$AI$127, MATCH('Table for manuscript'!$C94, data!$C$3:$C$127,0), MATCH('Table for manuscript'!N$1, data!$A$3:$AI$3,0))</f>
        <v>0</v>
      </c>
      <c r="O94" s="114">
        <f>INDEX(data!$A$3:$AI$127, MATCH('Table for manuscript'!$C94, data!$C$3:$C$127,0), MATCH('Table for manuscript'!O$1, data!$A$3:$AI$3,0))</f>
        <v>0</v>
      </c>
      <c r="P94" s="114">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10">
        <f>INDEX(data!$A$3:$AI$127, MATCH('Table for manuscript'!$C95, data!$C$3:$C$127,0), MATCH('Table for manuscript'!D$1, data!$A$3:$AI$3,0))</f>
        <v>0.37</v>
      </c>
      <c r="E95" s="108">
        <f>INDEX(data!$A$3:$AI$127, MATCH('Table for manuscript'!$C95, data!$C$3:$C$127,0), MATCH('Table for manuscript'!E$1, data!$A$3:$AI$3,0))</f>
        <v>-57.170159999999996</v>
      </c>
      <c r="F95" s="109">
        <f>INDEX(data!$A$3:$AI$127, MATCH('Table for manuscript'!$C95, data!$C$3:$C$127,0), MATCH('Table for manuscript'!F$1, data!$A$3:$AI$3,0))</f>
        <v>-154.51394594594595</v>
      </c>
      <c r="G95" s="110" t="str">
        <f>INDEX(References!$A$2:$C$58,MATCH(INDEX(data!$A$3:$AI$127, MATCH('Table for manuscript'!$C95, data!$C$3:$C$127,0), MATCH('Table for manuscript'!G$1, data!$A$3:$AI$3,0)), References!$C$2:$C$58,0),2)</f>
        <v>[40]</v>
      </c>
      <c r="H95" s="111">
        <f>INDEX(data!$A$3:$AI$127, MATCH('Table for manuscript'!$C95, data!$C$3:$C$127,0), MATCH('Table for manuscript'!H$1, data!$A$3:$AI$3,0))/100</f>
        <v>0.72900000000000009</v>
      </c>
      <c r="I95" s="113">
        <f>INDEX(data!$A$3:$AI$127, MATCH('Table for manuscript'!$C95, data!$C$3:$C$127,0), MATCH('Table for manuscript'!I$1, data!$A$3:$AI$3,0))</f>
        <v>281582.04148148152</v>
      </c>
      <c r="J95" s="112">
        <f>INDEX(data!$A$3:$AI$127, MATCH('Table for manuscript'!$C95, data!$C$3:$C$127,0), MATCH('Table for manuscript'!J$1, data!$A$3:$AI$3,0))</f>
        <v>1.66</v>
      </c>
      <c r="K95" s="114">
        <f>INDEX(data!$A$3:$AI$127, MATCH('Table for manuscript'!$C95, data!$C$3:$C$127,0), MATCH('Table for manuscript'!K$1, data!$A$3:$AI$3,0))</f>
        <v>0</v>
      </c>
      <c r="L95" s="114">
        <f>INDEX(data!$A$3:$AI$127, MATCH('Table for manuscript'!$C95, data!$C$3:$C$127,0), MATCH('Table for manuscript'!L$1, data!$A$3:$AI$3,0))</f>
        <v>10</v>
      </c>
      <c r="M95" s="114">
        <f>INDEX(data!$A$3:$AI$127, MATCH('Table for manuscript'!$C95, data!$C$3:$C$127,0), MATCH('Table for manuscript'!M$1, data!$A$3:$AI$3,0))</f>
        <v>0</v>
      </c>
      <c r="N95" s="114">
        <f>INDEX(data!$A$3:$AI$127, MATCH('Table for manuscript'!$C95, data!$C$3:$C$127,0), MATCH('Table for manuscript'!N$1, data!$A$3:$AI$3,0))</f>
        <v>0</v>
      </c>
      <c r="O95" s="114">
        <f>INDEX(data!$A$3:$AI$127, MATCH('Table for manuscript'!$C95, data!$C$3:$C$127,0), MATCH('Table for manuscript'!O$1, data!$A$3:$AI$3,0))</f>
        <v>0</v>
      </c>
      <c r="P95" s="114">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10">
        <f>INDEX(data!$A$3:$AI$127, MATCH('Table for manuscript'!$C96, data!$C$3:$C$127,0), MATCH('Table for manuscript'!D$1, data!$A$3:$AI$3,0))</f>
        <v>1.83</v>
      </c>
      <c r="E96" s="108">
        <f>INDEX(data!$A$3:$AI$127, MATCH('Table for manuscript'!$C96, data!$C$3:$C$127,0), MATCH('Table for manuscript'!E$1, data!$A$3:$AI$3,0))</f>
        <v>22.487009182987745</v>
      </c>
      <c r="F96" s="109">
        <f>INDEX(data!$A$3:$AI$127, MATCH('Table for manuscript'!$C96, data!$C$3:$C$127,0), MATCH('Table for manuscript'!F$1, data!$A$3:$AI$3,0))</f>
        <v>12.287983160102591</v>
      </c>
      <c r="G96" s="110" t="str">
        <f>INDEX(References!$A$2:$C$58,MATCH(INDEX(data!$A$3:$AI$127, MATCH('Table for manuscript'!$C96, data!$C$3:$C$127,0), MATCH('Table for manuscript'!G$1, data!$A$3:$AI$3,0)), References!$C$2:$C$58,0),2)</f>
        <v>[11]</v>
      </c>
      <c r="H96" s="111">
        <f>INDEX(data!$A$3:$AI$127, MATCH('Table for manuscript'!$C96, data!$C$3:$C$127,0), MATCH('Table for manuscript'!H$1, data!$A$3:$AI$3,0))/100</f>
        <v>0.6</v>
      </c>
      <c r="I96" s="113">
        <f>INDEX(data!$A$3:$AI$127, MATCH('Table for manuscript'!$C96, data!$C$3:$C$127,0), MATCH('Table for manuscript'!I$1, data!$A$3:$AI$3,0))</f>
        <v>380028.14449999999</v>
      </c>
      <c r="J96" s="112">
        <f>INDEX(data!$A$3:$AI$127, MATCH('Table for manuscript'!$C96, data!$C$3:$C$127,0), MATCH('Table for manuscript'!J$1, data!$A$3:$AI$3,0))</f>
        <v>1E-35</v>
      </c>
      <c r="K96" s="114">
        <f>INDEX(data!$A$3:$AI$127, MATCH('Table for manuscript'!$C96, data!$C$3:$C$127,0), MATCH('Table for manuscript'!K$1, data!$A$3:$AI$3,0))</f>
        <v>0</v>
      </c>
      <c r="L96" s="114">
        <f>INDEX(data!$A$3:$AI$127, MATCH('Table for manuscript'!$C96, data!$C$3:$C$127,0), MATCH('Table for manuscript'!L$1, data!$A$3:$AI$3,0))</f>
        <v>0</v>
      </c>
      <c r="M96" s="114">
        <f>INDEX(data!$A$3:$AI$127, MATCH('Table for manuscript'!$C96, data!$C$3:$C$127,0), MATCH('Table for manuscript'!M$1, data!$A$3:$AI$3,0))</f>
        <v>0</v>
      </c>
      <c r="N96" s="114">
        <f>INDEX(data!$A$3:$AI$127, MATCH('Table for manuscript'!$C96, data!$C$3:$C$127,0), MATCH('Table for manuscript'!N$1, data!$A$3:$AI$3,0))</f>
        <v>0</v>
      </c>
      <c r="O96" s="114">
        <f>INDEX(data!$A$3:$AI$127, MATCH('Table for manuscript'!$C96, data!$C$3:$C$127,0), MATCH('Table for manuscript'!O$1, data!$A$3:$AI$3,0))</f>
        <v>0</v>
      </c>
      <c r="P96" s="114">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10" t="e">
        <f>INDEX(data!$A$3:$AI$127, MATCH('Table for manuscript'!$C97, data!$C$3:$C$127,0), MATCH('Table for manuscript'!D$1, data!$A$3:$AI$3,0))</f>
        <v>#N/A</v>
      </c>
      <c r="E97" s="108" t="e">
        <f>INDEX(data!$A$3:$AI$127, MATCH('Table for manuscript'!$C97, data!$C$3:$C$127,0), MATCH('Table for manuscript'!E$1, data!$A$3:$AI$3,0))</f>
        <v>#N/A</v>
      </c>
      <c r="F97" s="109" t="e">
        <f>INDEX(data!$A$3:$AI$127, MATCH('Table for manuscript'!$C97, data!$C$3:$C$127,0), MATCH('Table for manuscript'!F$1, data!$A$3:$AI$3,0))</f>
        <v>#N/A</v>
      </c>
      <c r="G97" s="110" t="e">
        <f>INDEX(References!$A$2:$C$58,MATCH(INDEX(data!$A$3:$AI$127, MATCH('Table for manuscript'!$C97, data!$C$3:$C$127,0), MATCH('Table for manuscript'!G$1, data!$A$3:$AI$3,0)), References!$C$2:$C$58,0),2)</f>
        <v>#N/A</v>
      </c>
      <c r="H97" s="111" t="e">
        <f>INDEX(data!$A$3:$AI$127, MATCH('Table for manuscript'!$C97, data!$C$3:$C$127,0), MATCH('Table for manuscript'!H$1, data!$A$3:$AI$3,0))/100</f>
        <v>#N/A</v>
      </c>
      <c r="I97" s="113" t="e">
        <f>INDEX(data!$A$3:$AI$127, MATCH('Table for manuscript'!$C97, data!$C$3:$C$127,0), MATCH('Table for manuscript'!I$1, data!$A$3:$AI$3,0))</f>
        <v>#N/A</v>
      </c>
      <c r="J97" s="112" t="e">
        <f>INDEX(data!$A$3:$AI$127, MATCH('Table for manuscript'!$C97, data!$C$3:$C$127,0), MATCH('Table for manuscript'!J$1, data!$A$3:$AI$3,0))</f>
        <v>#N/A</v>
      </c>
      <c r="K97" s="114" t="e">
        <f>INDEX(data!$A$3:$AI$127, MATCH('Table for manuscript'!$C97, data!$C$3:$C$127,0), MATCH('Table for manuscript'!K$1, data!$A$3:$AI$3,0))</f>
        <v>#N/A</v>
      </c>
      <c r="L97" s="114" t="e">
        <f>INDEX(data!$A$3:$AI$127, MATCH('Table for manuscript'!$C97, data!$C$3:$C$127,0), MATCH('Table for manuscript'!L$1, data!$A$3:$AI$3,0))</f>
        <v>#N/A</v>
      </c>
      <c r="M97" s="114" t="e">
        <f>INDEX(data!$A$3:$AI$127, MATCH('Table for manuscript'!$C97, data!$C$3:$C$127,0), MATCH('Table for manuscript'!M$1, data!$A$3:$AI$3,0))</f>
        <v>#N/A</v>
      </c>
      <c r="N97" s="114" t="e">
        <f>INDEX(data!$A$3:$AI$127, MATCH('Table for manuscript'!$C97, data!$C$3:$C$127,0), MATCH('Table for manuscript'!N$1, data!$A$3:$AI$3,0))</f>
        <v>#N/A</v>
      </c>
      <c r="O97" s="114" t="e">
        <f>INDEX(data!$A$3:$AI$127, MATCH('Table for manuscript'!$C97, data!$C$3:$C$127,0), MATCH('Table for manuscript'!O$1, data!$A$3:$AI$3,0))</f>
        <v>#N/A</v>
      </c>
      <c r="P97" s="114"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10">
        <f>INDEX(data!$A$3:$AI$127, MATCH('Table for manuscript'!$C98, data!$C$3:$C$127,0), MATCH('Table for manuscript'!D$1, data!$A$3:$AI$3,0))</f>
        <v>0.37</v>
      </c>
      <c r="E98" s="108">
        <f>INDEX(data!$A$3:$AI$127, MATCH('Table for manuscript'!$C98, data!$C$3:$C$127,0), MATCH('Table for manuscript'!E$1, data!$A$3:$AI$3,0))</f>
        <v>-57.170159999999996</v>
      </c>
      <c r="F98" s="109">
        <f>INDEX(data!$A$3:$AI$127, MATCH('Table for manuscript'!$C98, data!$C$3:$C$127,0), MATCH('Table for manuscript'!F$1, data!$A$3:$AI$3,0))</f>
        <v>-154.51394594594595</v>
      </c>
      <c r="G98" s="110" t="str">
        <f>INDEX(References!$A$2:$C$58,MATCH(INDEX(data!$A$3:$AI$127, MATCH('Table for manuscript'!$C98, data!$C$3:$C$127,0), MATCH('Table for manuscript'!G$1, data!$A$3:$AI$3,0)), References!$C$2:$C$58,0),2)</f>
        <v>[40]</v>
      </c>
      <c r="H98" s="111">
        <f>INDEX(data!$A$3:$AI$127, MATCH('Table for manuscript'!$C98, data!$C$3:$C$127,0), MATCH('Table for manuscript'!H$1, data!$A$3:$AI$3,0))/100</f>
        <v>0.72900000000000009</v>
      </c>
      <c r="I98" s="113">
        <f>INDEX(data!$A$3:$AI$127, MATCH('Table for manuscript'!$C98, data!$C$3:$C$127,0), MATCH('Table for manuscript'!I$1, data!$A$3:$AI$3,0))</f>
        <v>321920.27592592593</v>
      </c>
      <c r="J98" s="112">
        <f>INDEX(data!$A$3:$AI$127, MATCH('Table for manuscript'!$C98, data!$C$3:$C$127,0), MATCH('Table for manuscript'!J$1, data!$A$3:$AI$3,0))</f>
        <v>8.379999999999999</v>
      </c>
      <c r="K98" s="114">
        <f>INDEX(data!$A$3:$AI$127, MATCH('Table for manuscript'!$C98, data!$C$3:$C$127,0), MATCH('Table for manuscript'!K$1, data!$A$3:$AI$3,0))</f>
        <v>60</v>
      </c>
      <c r="L98" s="114">
        <f>INDEX(data!$A$3:$AI$127, MATCH('Table for manuscript'!$C98, data!$C$3:$C$127,0), MATCH('Table for manuscript'!L$1, data!$A$3:$AI$3,0))</f>
        <v>18</v>
      </c>
      <c r="M98" s="114">
        <f>INDEX(data!$A$3:$AI$127, MATCH('Table for manuscript'!$C98, data!$C$3:$C$127,0), MATCH('Table for manuscript'!M$1, data!$A$3:$AI$3,0))</f>
        <v>2.5</v>
      </c>
      <c r="N98" s="114">
        <f>INDEX(data!$A$3:$AI$127, MATCH('Table for manuscript'!$C98, data!$C$3:$C$127,0), MATCH('Table for manuscript'!N$1, data!$A$3:$AI$3,0))</f>
        <v>0</v>
      </c>
      <c r="O98" s="114">
        <f>INDEX(data!$A$3:$AI$127, MATCH('Table for manuscript'!$C98, data!$C$3:$C$127,0), MATCH('Table for manuscript'!O$1, data!$A$3:$AI$3,0))</f>
        <v>0</v>
      </c>
      <c r="P98" s="114">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10">
        <f>INDEX(data!$A$3:$AI$127, MATCH('Table for manuscript'!$C99, data!$C$3:$C$127,0), MATCH('Table for manuscript'!D$1, data!$A$3:$AI$3,0))</f>
        <v>0.13</v>
      </c>
      <c r="E99" s="108">
        <f>INDEX(data!$A$3:$AI$127, MATCH('Table for manuscript'!$C99, data!$C$3:$C$127,0), MATCH('Table for manuscript'!E$1, data!$A$3:$AI$3,0))</f>
        <v>2.6676000000000002</v>
      </c>
      <c r="F99" s="109">
        <f>INDEX(data!$A$3:$AI$127, MATCH('Table for manuscript'!$C99, data!$C$3:$C$127,0), MATCH('Table for manuscript'!F$1, data!$A$3:$AI$3,0))</f>
        <v>20.52</v>
      </c>
      <c r="G99" s="110" t="str">
        <f>INDEX(References!$A$2:$C$58,MATCH(INDEX(data!$A$3:$AI$127, MATCH('Table for manuscript'!$C99, data!$C$3:$C$127,0), MATCH('Table for manuscript'!G$1, data!$A$3:$AI$3,0)), References!$C$2:$C$58,0),2)</f>
        <v>[42]</v>
      </c>
      <c r="H99" s="111">
        <f>INDEX(data!$A$3:$AI$127, MATCH('Table for manuscript'!$C99, data!$C$3:$C$127,0), MATCH('Table for manuscript'!H$1, data!$A$3:$AI$3,0))/100</f>
        <v>0.55021589999999998</v>
      </c>
      <c r="I99" s="113">
        <f>INDEX(data!$A$3:$AI$127, MATCH('Table for manuscript'!$C99, data!$C$3:$C$127,0), MATCH('Table for manuscript'!I$1, data!$A$3:$AI$3,0))</f>
        <v>194008.87115403244</v>
      </c>
      <c r="J99" s="112">
        <f>INDEX(data!$A$3:$AI$127, MATCH('Table for manuscript'!$C99, data!$C$3:$C$127,0), MATCH('Table for manuscript'!J$1, data!$A$3:$AI$3,0))</f>
        <v>8.4897416955204505</v>
      </c>
      <c r="K99" s="114">
        <f>INDEX(data!$A$3:$AI$127, MATCH('Table for manuscript'!$C99, data!$C$3:$C$127,0), MATCH('Table for manuscript'!K$1, data!$A$3:$AI$3,0))</f>
        <v>30</v>
      </c>
      <c r="L99" s="114">
        <f>INDEX(data!$A$3:$AI$127, MATCH('Table for manuscript'!$C99, data!$C$3:$C$127,0), MATCH('Table for manuscript'!L$1, data!$A$3:$AI$3,0))</f>
        <v>4.5</v>
      </c>
      <c r="M99" s="114">
        <f>INDEX(data!$A$3:$AI$127, MATCH('Table for manuscript'!$C99, data!$C$3:$C$127,0), MATCH('Table for manuscript'!M$1, data!$A$3:$AI$3,0))</f>
        <v>0.1</v>
      </c>
      <c r="N99" s="114">
        <f>INDEX(data!$A$3:$AI$127, MATCH('Table for manuscript'!$C99, data!$C$3:$C$127,0), MATCH('Table for manuscript'!N$1, data!$A$3:$AI$3,0))</f>
        <v>0</v>
      </c>
      <c r="O99" s="114">
        <f>INDEX(data!$A$3:$AI$127, MATCH('Table for manuscript'!$C99, data!$C$3:$C$127,0), MATCH('Table for manuscript'!O$1, data!$A$3:$AI$3,0))</f>
        <v>0</v>
      </c>
      <c r="P99" s="114">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10">
        <f>INDEX(data!$A$3:$AI$127, MATCH('Table for manuscript'!$C100, data!$C$3:$C$127,0), MATCH('Table for manuscript'!D$1, data!$A$3:$AI$3,0))</f>
        <v>2.1806230974351708</v>
      </c>
      <c r="E100" s="108">
        <f>INDEX(data!$A$3:$AI$127, MATCH('Table for manuscript'!$C100, data!$C$3:$C$127,0), MATCH('Table for manuscript'!E$1, data!$A$3:$AI$3,0))</f>
        <v>74.3051800980097</v>
      </c>
      <c r="F100" s="109">
        <f>INDEX(data!$A$3:$AI$127, MATCH('Table for manuscript'!$C100, data!$C$3:$C$127,0), MATCH('Table for manuscript'!F$1, data!$A$3:$AI$3,0))</f>
        <v>34.075205470127685</v>
      </c>
      <c r="G100" s="110" t="str">
        <f>INDEX(References!$A$2:$C$58,MATCH(INDEX(data!$A$3:$AI$127, MATCH('Table for manuscript'!$C100, data!$C$3:$C$127,0), MATCH('Table for manuscript'!G$1, data!$A$3:$AI$3,0)), References!$C$2:$C$58,0),2)</f>
        <v>[38]</v>
      </c>
      <c r="H100" s="111">
        <f>INDEX(data!$A$3:$AI$127, MATCH('Table for manuscript'!$C100, data!$C$3:$C$127,0), MATCH('Table for manuscript'!H$1, data!$A$3:$AI$3,0))/100</f>
        <v>1</v>
      </c>
      <c r="I100" s="113">
        <f>INDEX(data!$A$3:$AI$127, MATCH('Table for manuscript'!$C100, data!$C$3:$C$127,0), MATCH('Table for manuscript'!I$1, data!$A$3:$AI$3,0))</f>
        <v>194008.87116000001</v>
      </c>
      <c r="J100" s="112">
        <f>INDEX(data!$A$3:$AI$127, MATCH('Table for manuscript'!$C100, data!$C$3:$C$127,0), MATCH('Table for manuscript'!J$1, data!$A$3:$AI$3,0))</f>
        <v>20.526615748755678</v>
      </c>
      <c r="K100" s="114">
        <f>INDEX(data!$A$3:$AI$127, MATCH('Table for manuscript'!$C100, data!$C$3:$C$127,0), MATCH('Table for manuscript'!K$1, data!$A$3:$AI$3,0))</f>
        <v>10.5</v>
      </c>
      <c r="L100" s="114">
        <f>INDEX(data!$A$3:$AI$127, MATCH('Table for manuscript'!$C100, data!$C$3:$C$127,0), MATCH('Table for manuscript'!L$1, data!$A$3:$AI$3,0))</f>
        <v>30</v>
      </c>
      <c r="M100" s="114">
        <f>INDEX(data!$A$3:$AI$127, MATCH('Table for manuscript'!$C100, data!$C$3:$C$127,0), MATCH('Table for manuscript'!M$1, data!$A$3:$AI$3,0))</f>
        <v>0</v>
      </c>
      <c r="N100" s="114">
        <f>INDEX(data!$A$3:$AI$127, MATCH('Table for manuscript'!$C100, data!$C$3:$C$127,0), MATCH('Table for manuscript'!N$1, data!$A$3:$AI$3,0))</f>
        <v>0</v>
      </c>
      <c r="O100" s="114">
        <f>INDEX(data!$A$3:$AI$127, MATCH('Table for manuscript'!$C100, data!$C$3:$C$127,0), MATCH('Table for manuscript'!O$1, data!$A$3:$AI$3,0))</f>
        <v>0</v>
      </c>
      <c r="P100" s="114">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10">
        <f>INDEX(data!$A$3:$AI$127, MATCH('Table for manuscript'!$C101, data!$C$3:$C$127,0), MATCH('Table for manuscript'!D$1, data!$A$3:$AI$3,0))</f>
        <v>0.13</v>
      </c>
      <c r="E101" s="108">
        <f>INDEX(data!$A$3:$AI$127, MATCH('Table for manuscript'!$C101, data!$C$3:$C$127,0), MATCH('Table for manuscript'!E$1, data!$A$3:$AI$3,0))</f>
        <v>2.6676000000000002</v>
      </c>
      <c r="F101" s="109">
        <f>INDEX(data!$A$3:$AI$127, MATCH('Table for manuscript'!$C101, data!$C$3:$C$127,0), MATCH('Table for manuscript'!F$1, data!$A$3:$AI$3,0))</f>
        <v>20.52</v>
      </c>
      <c r="G101" s="110" t="str">
        <f>INDEX(References!$A$2:$C$58,MATCH(INDEX(data!$A$3:$AI$127, MATCH('Table for manuscript'!$C101, data!$C$3:$C$127,0), MATCH('Table for manuscript'!G$1, data!$A$3:$AI$3,0)), References!$C$2:$C$58,0),2)</f>
        <v>[42]</v>
      </c>
      <c r="H101" s="111">
        <f>INDEX(data!$A$3:$AI$127, MATCH('Table for manuscript'!$C101, data!$C$3:$C$127,0), MATCH('Table for manuscript'!H$1, data!$A$3:$AI$3,0))/100</f>
        <v>0.42066979999999998</v>
      </c>
      <c r="I101" s="113">
        <f>INDEX(data!$A$3:$AI$127, MATCH('Table for manuscript'!$C101, data!$C$3:$C$127,0), MATCH('Table for manuscript'!I$1, data!$A$3:$AI$3,0))</f>
        <v>72064.452023891427</v>
      </c>
      <c r="J101" s="112">
        <f>INDEX(data!$A$3:$AI$127, MATCH('Table for manuscript'!$C101, data!$C$3:$C$127,0), MATCH('Table for manuscript'!J$1, data!$A$3:$AI$3,0))</f>
        <v>8.4897416955204505</v>
      </c>
      <c r="K101" s="114">
        <f>INDEX(data!$A$3:$AI$127, MATCH('Table for manuscript'!$C101, data!$C$3:$C$127,0), MATCH('Table for manuscript'!K$1, data!$A$3:$AI$3,0))</f>
        <v>60</v>
      </c>
      <c r="L101" s="114">
        <f>INDEX(data!$A$3:$AI$127, MATCH('Table for manuscript'!$C101, data!$C$3:$C$127,0), MATCH('Table for manuscript'!L$1, data!$A$3:$AI$3,0))</f>
        <v>12</v>
      </c>
      <c r="M101" s="114">
        <f>INDEX(data!$A$3:$AI$127, MATCH('Table for manuscript'!$C101, data!$C$3:$C$127,0), MATCH('Table for manuscript'!M$1, data!$A$3:$AI$3,0))</f>
        <v>0.1</v>
      </c>
      <c r="N101" s="114">
        <f>INDEX(data!$A$3:$AI$127, MATCH('Table for manuscript'!$C101, data!$C$3:$C$127,0), MATCH('Table for manuscript'!N$1, data!$A$3:$AI$3,0))</f>
        <v>0</v>
      </c>
      <c r="O101" s="114">
        <f>INDEX(data!$A$3:$AI$127, MATCH('Table for manuscript'!$C101, data!$C$3:$C$127,0), MATCH('Table for manuscript'!O$1, data!$A$3:$AI$3,0))</f>
        <v>0</v>
      </c>
      <c r="P101" s="114">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10">
        <f>INDEX(data!$A$3:$AI$127, MATCH('Table for manuscript'!$C102, data!$C$3:$C$127,0), MATCH('Table for manuscript'!D$1, data!$A$3:$AI$3,0))</f>
        <v>2.4229145526700635E-2</v>
      </c>
      <c r="E102" s="108">
        <f>INDEX(data!$A$3:$AI$127, MATCH('Table for manuscript'!$C102, data!$C$3:$C$127,0), MATCH('Table for manuscript'!E$1, data!$A$3:$AI$3,0))</f>
        <v>1.6685294931942085</v>
      </c>
      <c r="F102" s="109">
        <f>INDEX(data!$A$3:$AI$127, MATCH('Table for manuscript'!$C102, data!$C$3:$C$127,0), MATCH('Table for manuscript'!F$1, data!$A$3:$AI$3,0))</f>
        <v>68.864561953102353</v>
      </c>
      <c r="G102" s="110" t="str">
        <f>INDEX(References!$A$2:$C$58,MATCH(INDEX(data!$A$3:$AI$127, MATCH('Table for manuscript'!$C102, data!$C$3:$C$127,0), MATCH('Table for manuscript'!G$1, data!$A$3:$AI$3,0)), References!$C$2:$C$58,0),2)</f>
        <v>[38]</v>
      </c>
      <c r="H102" s="111">
        <f>INDEX(data!$A$3:$AI$127, MATCH('Table for manuscript'!$C102, data!$C$3:$C$127,0), MATCH('Table for manuscript'!H$1, data!$A$3:$AI$3,0))/100</f>
        <v>0.7</v>
      </c>
      <c r="I102" s="113">
        <f>INDEX(data!$A$3:$AI$127, MATCH('Table for manuscript'!$C102, data!$C$3:$C$127,0), MATCH('Table for manuscript'!I$1, data!$A$3:$AI$3,0))</f>
        <v>1940088.7116285714</v>
      </c>
      <c r="J102" s="112">
        <f>INDEX(data!$A$3:$AI$127, MATCH('Table for manuscript'!$C102, data!$C$3:$C$127,0), MATCH('Table for manuscript'!J$1, data!$A$3:$AI$3,0))</f>
        <v>41.072129720298634</v>
      </c>
      <c r="K102" s="114">
        <f>INDEX(data!$A$3:$AI$127, MATCH('Table for manuscript'!$C102, data!$C$3:$C$127,0), MATCH('Table for manuscript'!K$1, data!$A$3:$AI$3,0))</f>
        <v>20</v>
      </c>
      <c r="L102" s="114">
        <f>INDEX(data!$A$3:$AI$127, MATCH('Table for manuscript'!$C102, data!$C$3:$C$127,0), MATCH('Table for manuscript'!L$1, data!$A$3:$AI$3,0))</f>
        <v>4</v>
      </c>
      <c r="M102" s="114">
        <f>INDEX(data!$A$3:$AI$127, MATCH('Table for manuscript'!$C102, data!$C$3:$C$127,0), MATCH('Table for manuscript'!M$1, data!$A$3:$AI$3,0))</f>
        <v>0.3</v>
      </c>
      <c r="N102" s="114">
        <f>INDEX(data!$A$3:$AI$127, MATCH('Table for manuscript'!$C102, data!$C$3:$C$127,0), MATCH('Table for manuscript'!N$1, data!$A$3:$AI$3,0))</f>
        <v>0</v>
      </c>
      <c r="O102" s="114">
        <f>INDEX(data!$A$3:$AI$127, MATCH('Table for manuscript'!$C102, data!$C$3:$C$127,0), MATCH('Table for manuscript'!O$1, data!$A$3:$AI$3,0))</f>
        <v>0</v>
      </c>
      <c r="P102" s="114">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10">
        <f>INDEX(data!$A$3:$AI$127, MATCH('Table for manuscript'!$C103, data!$C$3:$C$127,0), MATCH('Table for manuscript'!D$1, data!$A$3:$AI$3,0))</f>
        <v>1.3193883638183221</v>
      </c>
      <c r="E103" s="108">
        <f>INDEX(data!$A$3:$AI$127, MATCH('Table for manuscript'!$C103, data!$C$3:$C$127,0), MATCH('Table for manuscript'!E$1, data!$A$3:$AI$3,0))</f>
        <v>43.612368825777203</v>
      </c>
      <c r="F103" s="109">
        <f>INDEX(data!$A$3:$AI$127, MATCH('Table for manuscript'!$C103, data!$C$3:$C$127,0), MATCH('Table for manuscript'!F$1, data!$A$3:$AI$3,0))</f>
        <v>33.054989737489123</v>
      </c>
      <c r="G103" s="110" t="str">
        <f>INDEX(References!$A$2:$C$58,MATCH(INDEX(data!$A$3:$AI$127, MATCH('Table for manuscript'!$C103, data!$C$3:$C$127,0), MATCH('Table for manuscript'!G$1, data!$A$3:$AI$3,0)), References!$C$2:$C$58,0),2)</f>
        <v>[38]</v>
      </c>
      <c r="H103" s="111">
        <f>INDEX(data!$A$3:$AI$127, MATCH('Table for manuscript'!$C103, data!$C$3:$C$127,0), MATCH('Table for manuscript'!H$1, data!$A$3:$AI$3,0))/100</f>
        <v>0.73362120000000008</v>
      </c>
      <c r="I103" s="113">
        <f>INDEX(data!$A$3:$AI$127, MATCH('Table for manuscript'!$C103, data!$C$3:$C$127,0), MATCH('Table for manuscript'!I$1, data!$A$3:$AI$3,0))</f>
        <v>190014.07224872996</v>
      </c>
      <c r="J103" s="112">
        <f>INDEX(data!$A$3:$AI$127, MATCH('Table for manuscript'!$C103, data!$C$3:$C$127,0), MATCH('Table for manuscript'!J$1, data!$A$3:$AI$3,0))</f>
        <v>0.37821385252109929</v>
      </c>
      <c r="K103" s="114">
        <f>INDEX(data!$A$3:$AI$127, MATCH('Table for manuscript'!$C103, data!$C$3:$C$127,0), MATCH('Table for manuscript'!K$1, data!$A$3:$AI$3,0))</f>
        <v>0.5</v>
      </c>
      <c r="L103" s="114">
        <f>INDEX(data!$A$3:$AI$127, MATCH('Table for manuscript'!$C103, data!$C$3:$C$127,0), MATCH('Table for manuscript'!L$1, data!$A$3:$AI$3,0))</f>
        <v>0.5</v>
      </c>
      <c r="M103" s="114">
        <f>INDEX(data!$A$3:$AI$127, MATCH('Table for manuscript'!$C103, data!$C$3:$C$127,0), MATCH('Table for manuscript'!M$1, data!$A$3:$AI$3,0))</f>
        <v>0</v>
      </c>
      <c r="N103" s="114">
        <f>INDEX(data!$A$3:$AI$127, MATCH('Table for manuscript'!$C103, data!$C$3:$C$127,0), MATCH('Table for manuscript'!N$1, data!$A$3:$AI$3,0))</f>
        <v>0</v>
      </c>
      <c r="O103" s="114">
        <f>INDEX(data!$A$3:$AI$127, MATCH('Table for manuscript'!$C103, data!$C$3:$C$127,0), MATCH('Table for manuscript'!O$1, data!$A$3:$AI$3,0))</f>
        <v>0</v>
      </c>
      <c r="P103" s="114">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10">
        <f>INDEX(data!$A$3:$AI$127, MATCH('Table for manuscript'!$C104, data!$C$3:$C$127,0), MATCH('Table for manuscript'!D$1, data!$A$3:$AI$3,0))</f>
        <v>7.4215595462610653E-2</v>
      </c>
      <c r="E104" s="108">
        <f>INDEX(data!$A$3:$AI$127, MATCH('Table for manuscript'!$C104, data!$C$3:$C$127,0), MATCH('Table for manuscript'!E$1, data!$A$3:$AI$3,0))</f>
        <v>2.7257730515313776</v>
      </c>
      <c r="F104" s="109">
        <f>INDEX(data!$A$3:$AI$127, MATCH('Table for manuscript'!$C104, data!$C$3:$C$127,0), MATCH('Table for manuscript'!F$1, data!$A$3:$AI$3,0))</f>
        <v>36.727766374987922</v>
      </c>
      <c r="G104" s="110" t="str">
        <f>INDEX(References!$A$2:$C$58,MATCH(INDEX(data!$A$3:$AI$127, MATCH('Table for manuscript'!$C104, data!$C$3:$C$127,0), MATCH('Table for manuscript'!G$1, data!$A$3:$AI$3,0)), References!$C$2:$C$58,0),2)</f>
        <v>[38]</v>
      </c>
      <c r="H104" s="111">
        <f>INDEX(data!$A$3:$AI$127, MATCH('Table for manuscript'!$C104, data!$C$3:$C$127,0), MATCH('Table for manuscript'!H$1, data!$A$3:$AI$3,0))/100</f>
        <v>0.7</v>
      </c>
      <c r="I104" s="113">
        <f>INDEX(data!$A$3:$AI$127, MATCH('Table for manuscript'!$C104, data!$C$3:$C$127,0), MATCH('Table for manuscript'!I$1, data!$A$3:$AI$3,0))</f>
        <v>1900140.7225428573</v>
      </c>
      <c r="J104" s="112">
        <f>INDEX(data!$A$3:$AI$127, MATCH('Table for manuscript'!$C104, data!$C$3:$C$127,0), MATCH('Table for manuscript'!J$1, data!$A$3:$AI$3,0))</f>
        <v>1.9586341700930532</v>
      </c>
      <c r="K104" s="114">
        <f>INDEX(data!$A$3:$AI$127, MATCH('Table for manuscript'!$C104, data!$C$3:$C$127,0), MATCH('Table for manuscript'!K$1, data!$A$3:$AI$3,0))</f>
        <v>20</v>
      </c>
      <c r="L104" s="114">
        <f>INDEX(data!$A$3:$AI$127, MATCH('Table for manuscript'!$C104, data!$C$3:$C$127,0), MATCH('Table for manuscript'!L$1, data!$A$3:$AI$3,0))</f>
        <v>4</v>
      </c>
      <c r="M104" s="114">
        <f>INDEX(data!$A$3:$AI$127, MATCH('Table for manuscript'!$C104, data!$C$3:$C$127,0), MATCH('Table for manuscript'!M$1, data!$A$3:$AI$3,0))</f>
        <v>0.3</v>
      </c>
      <c r="N104" s="114">
        <f>INDEX(data!$A$3:$AI$127, MATCH('Table for manuscript'!$C104, data!$C$3:$C$127,0), MATCH('Table for manuscript'!N$1, data!$A$3:$AI$3,0))</f>
        <v>0</v>
      </c>
      <c r="O104" s="114">
        <f>INDEX(data!$A$3:$AI$127, MATCH('Table for manuscript'!$C104, data!$C$3:$C$127,0), MATCH('Table for manuscript'!O$1, data!$A$3:$AI$3,0))</f>
        <v>0</v>
      </c>
      <c r="P104" s="114">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10">
        <f>INDEX(data!$A$3:$AI$127, MATCH('Table for manuscript'!$C105, data!$C$3:$C$127,0), MATCH('Table for manuscript'!D$1, data!$A$3:$AI$3,0))</f>
        <v>0.37</v>
      </c>
      <c r="E105" s="108">
        <f>INDEX(data!$A$3:$AI$127, MATCH('Table for manuscript'!$C105, data!$C$3:$C$127,0), MATCH('Table for manuscript'!E$1, data!$A$3:$AI$3,0))</f>
        <v>-57.170159999999996</v>
      </c>
      <c r="F105" s="109">
        <f>INDEX(data!$A$3:$AI$127, MATCH('Table for manuscript'!$C105, data!$C$3:$C$127,0), MATCH('Table for manuscript'!F$1, data!$A$3:$AI$3,0))</f>
        <v>-154.51394594594595</v>
      </c>
      <c r="G105" s="110" t="str">
        <f>INDEX(References!$A$2:$C$58,MATCH(INDEX(data!$A$3:$AI$127, MATCH('Table for manuscript'!$C105, data!$C$3:$C$127,0), MATCH('Table for manuscript'!G$1, data!$A$3:$AI$3,0)), References!$C$2:$C$58,0),2)</f>
        <v>[40]</v>
      </c>
      <c r="H105" s="111">
        <f>INDEX(data!$A$3:$AI$127, MATCH('Table for manuscript'!$C105, data!$C$3:$C$127,0), MATCH('Table for manuscript'!H$1, data!$A$3:$AI$3,0))/100</f>
        <v>0.72900000000000009</v>
      </c>
      <c r="I105" s="113">
        <f>INDEX(data!$A$3:$AI$127, MATCH('Table for manuscript'!$C105, data!$C$3:$C$127,0), MATCH('Table for manuscript'!I$1, data!$A$3:$AI$3,0))</f>
        <v>2463842.8629629626</v>
      </c>
      <c r="J105" s="112">
        <f>INDEX(data!$A$3:$AI$127, MATCH('Table for manuscript'!$C105, data!$C$3:$C$127,0), MATCH('Table for manuscript'!J$1, data!$A$3:$AI$3,0))</f>
        <v>6.05</v>
      </c>
      <c r="K105" s="114">
        <f>INDEX(data!$A$3:$AI$127, MATCH('Table for manuscript'!$C105, data!$C$3:$C$127,0), MATCH('Table for manuscript'!K$1, data!$A$3:$AI$3,0))</f>
        <v>0</v>
      </c>
      <c r="L105" s="114">
        <f>INDEX(data!$A$3:$AI$127, MATCH('Table for manuscript'!$C105, data!$C$3:$C$127,0), MATCH('Table for manuscript'!L$1, data!$A$3:$AI$3,0))</f>
        <v>0</v>
      </c>
      <c r="M105" s="114">
        <f>INDEX(data!$A$3:$AI$127, MATCH('Table for manuscript'!$C105, data!$C$3:$C$127,0), MATCH('Table for manuscript'!M$1, data!$A$3:$AI$3,0))</f>
        <v>0</v>
      </c>
      <c r="N105" s="114">
        <f>INDEX(data!$A$3:$AI$127, MATCH('Table for manuscript'!$C105, data!$C$3:$C$127,0), MATCH('Table for manuscript'!N$1, data!$A$3:$AI$3,0))</f>
        <v>0</v>
      </c>
      <c r="O105" s="114">
        <f>INDEX(data!$A$3:$AI$127, MATCH('Table for manuscript'!$C105, data!$C$3:$C$127,0), MATCH('Table for manuscript'!O$1, data!$A$3:$AI$3,0))</f>
        <v>0</v>
      </c>
      <c r="P105" s="114">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10">
        <f>INDEX(data!$A$3:$AI$127, MATCH('Table for manuscript'!$C106, data!$C$3:$C$127,0), MATCH('Table for manuscript'!D$1, data!$A$3:$AI$3,0))</f>
        <v>0.05</v>
      </c>
      <c r="E106" s="108">
        <f>INDEX(data!$A$3:$AI$127, MATCH('Table for manuscript'!$C106, data!$C$3:$C$127,0), MATCH('Table for manuscript'!E$1, data!$A$3:$AI$3,0))</f>
        <v>28.699553181407602</v>
      </c>
      <c r="F106" s="109">
        <f>INDEX(data!$A$3:$AI$127, MATCH('Table for manuscript'!$C106, data!$C$3:$C$127,0), MATCH('Table for manuscript'!F$1, data!$A$3:$AI$3,0))</f>
        <v>573.99106362815201</v>
      </c>
      <c r="G106" s="110" t="str">
        <f>INDEX(References!$A$2:$C$58,MATCH(INDEX(data!$A$3:$AI$127, MATCH('Table for manuscript'!$C106, data!$C$3:$C$127,0), MATCH('Table for manuscript'!G$1, data!$A$3:$AI$3,0)), References!$C$2:$C$58,0),2)</f>
        <v>[11]</v>
      </c>
      <c r="H106" s="111">
        <f>INDEX(data!$A$3:$AI$127, MATCH('Table for manuscript'!$C106, data!$C$3:$C$127,0), MATCH('Table for manuscript'!H$1, data!$A$3:$AI$3,0))/100</f>
        <v>1</v>
      </c>
      <c r="I106" s="113">
        <f>INDEX(data!$A$3:$AI$127, MATCH('Table for manuscript'!$C106, data!$C$3:$C$127,0), MATCH('Table for manuscript'!I$1, data!$A$3:$AI$3,0))</f>
        <v>16950.237539999998</v>
      </c>
      <c r="J106" s="112">
        <f>INDEX(data!$A$3:$AI$127, MATCH('Table for manuscript'!$C106, data!$C$3:$C$127,0), MATCH('Table for manuscript'!J$1, data!$A$3:$AI$3,0))</f>
        <v>15.560670339212292</v>
      </c>
      <c r="K106" s="114">
        <f>INDEX(data!$A$3:$AI$127, MATCH('Table for manuscript'!$C106, data!$C$3:$C$127,0), MATCH('Table for manuscript'!K$1, data!$A$3:$AI$3,0))</f>
        <v>28</v>
      </c>
      <c r="L106" s="114">
        <f>INDEX(data!$A$3:$AI$127, MATCH('Table for manuscript'!$C106, data!$C$3:$C$127,0), MATCH('Table for manuscript'!L$1, data!$A$3:$AI$3,0))</f>
        <v>28</v>
      </c>
      <c r="M106" s="114">
        <f>INDEX(data!$A$3:$AI$127, MATCH('Table for manuscript'!$C106, data!$C$3:$C$127,0), MATCH('Table for manuscript'!M$1, data!$A$3:$AI$3,0))</f>
        <v>0.25</v>
      </c>
      <c r="N106" s="114">
        <f>INDEX(data!$A$3:$AI$127, MATCH('Table for manuscript'!$C106, data!$C$3:$C$127,0), MATCH('Table for manuscript'!N$1, data!$A$3:$AI$3,0))</f>
        <v>0</v>
      </c>
      <c r="O106" s="114">
        <f>INDEX(data!$A$3:$AI$127, MATCH('Table for manuscript'!$C106, data!$C$3:$C$127,0), MATCH('Table for manuscript'!O$1, data!$A$3:$AI$3,0))</f>
        <v>0</v>
      </c>
      <c r="P106" s="114">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10">
        <f>INDEX(data!$A$3:$AI$127, MATCH('Table for manuscript'!$C107, data!$C$3:$C$127,0), MATCH('Table for manuscript'!D$1, data!$A$3:$AI$3,0))</f>
        <v>0.08</v>
      </c>
      <c r="E107" s="108">
        <f>INDEX(data!$A$3:$AI$127, MATCH('Table for manuscript'!$C107, data!$C$3:$C$127,0), MATCH('Table for manuscript'!E$1, data!$A$3:$AI$3,0))</f>
        <v>0.386208</v>
      </c>
      <c r="F107" s="109">
        <f>INDEX(data!$A$3:$AI$127, MATCH('Table for manuscript'!$C107, data!$C$3:$C$127,0), MATCH('Table for manuscript'!F$1, data!$A$3:$AI$3,0))</f>
        <v>4.8275999999999994</v>
      </c>
      <c r="G107" s="110" t="str">
        <f>INDEX(References!$A$2:$C$58,MATCH(INDEX(data!$A$3:$AI$127, MATCH('Table for manuscript'!$C107, data!$C$3:$C$127,0), MATCH('Table for manuscript'!G$1, data!$A$3:$AI$3,0)), References!$C$2:$C$58,0),2)</f>
        <v>[43]</v>
      </c>
      <c r="H107" s="111">
        <f>INDEX(data!$A$3:$AI$127, MATCH('Table for manuscript'!$C107, data!$C$3:$C$127,0), MATCH('Table for manuscript'!H$1, data!$A$3:$AI$3,0))/100</f>
        <v>1</v>
      </c>
      <c r="I107" s="113">
        <f>INDEX(data!$A$3:$AI$127, MATCH('Table for manuscript'!$C107, data!$C$3:$C$127,0), MATCH('Table for manuscript'!I$1, data!$A$3:$AI$3,0))</f>
        <v>2573730.4292299999</v>
      </c>
      <c r="J107" s="112">
        <f>INDEX(data!$A$3:$AI$127, MATCH('Table for manuscript'!$C107, data!$C$3:$C$127,0), MATCH('Table for manuscript'!J$1, data!$A$3:$AI$3,0))</f>
        <v>0.35759999999999997</v>
      </c>
      <c r="K107" s="114">
        <f>INDEX(data!$A$3:$AI$127, MATCH('Table for manuscript'!$C107, data!$C$3:$C$127,0), MATCH('Table for manuscript'!K$1, data!$A$3:$AI$3,0))</f>
        <v>0</v>
      </c>
      <c r="L107" s="114">
        <f>INDEX(data!$A$3:$AI$127, MATCH('Table for manuscript'!$C107, data!$C$3:$C$127,0), MATCH('Table for manuscript'!L$1, data!$A$3:$AI$3,0))</f>
        <v>1</v>
      </c>
      <c r="M107" s="114">
        <f>INDEX(data!$A$3:$AI$127, MATCH('Table for manuscript'!$C107, data!$C$3:$C$127,0), MATCH('Table for manuscript'!M$1, data!$A$3:$AI$3,0))</f>
        <v>0</v>
      </c>
      <c r="N107" s="114">
        <f>INDEX(data!$A$3:$AI$127, MATCH('Table for manuscript'!$C107, data!$C$3:$C$127,0), MATCH('Table for manuscript'!N$1, data!$A$3:$AI$3,0))</f>
        <v>0</v>
      </c>
      <c r="O107" s="114">
        <f>INDEX(data!$A$3:$AI$127, MATCH('Table for manuscript'!$C107, data!$C$3:$C$127,0), MATCH('Table for manuscript'!O$1, data!$A$3:$AI$3,0))</f>
        <v>0</v>
      </c>
      <c r="P107" s="114">
        <f>INDEX(data!$A$3:$AI$127, MATCH('Table for manuscript'!$C107, data!$C$3:$C$127,0), MATCH('Table for manuscript'!P$1, data!$A$3:$AI$3,0))</f>
        <v>0</v>
      </c>
      <c r="Q107" s="20" t="str">
        <f>INDEX(data!$A$3:$AI$127, MATCH('Table for manuscript'!$C107, data!$C$3:$C$127,0),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INDEX(data!$A$3:$AI$127, MATCH('Table for manuscript'!$C108, data!$C$3:$C$127,0), MATCH('Table for manuscript'!D$1, data!$A$3:$AI$3,0))</f>
        <v>5.9999999999999991E-2</v>
      </c>
      <c r="E108" s="108">
        <f>INDEX(data!$A$3:$AI$127, MATCH('Table for manuscript'!$C108, data!$C$3:$C$127,0), MATCH('Table for manuscript'!E$1, data!$A$3:$AI$3,0))</f>
        <v>29.082644676109567</v>
      </c>
      <c r="F108" s="109">
        <f>INDEX(data!$A$3:$AI$127, MATCH('Table for manuscript'!$C108, data!$C$3:$C$127,0), MATCH('Table for manuscript'!F$1, data!$A$3:$AI$3,0))</f>
        <v>484.71074460182621</v>
      </c>
      <c r="G108" s="110" t="str">
        <f>INDEX(References!$A$2:$C$58,MATCH(INDEX(data!$A$3:$AI$127, MATCH('Table for manuscript'!$C108, data!$C$3:$C$127,0), MATCH('Table for manuscript'!G$1, data!$A$3:$AI$3,0)), References!$C$2:$C$58,0),2)</f>
        <v>[11]</v>
      </c>
      <c r="H108" s="111">
        <f>INDEX(data!$A$3:$AI$127, MATCH('Table for manuscript'!$C108, data!$C$3:$C$127,0), MATCH('Table for manuscript'!H$1, data!$A$3:$AI$3,0))/100</f>
        <v>3.3000000000000002E-2</v>
      </c>
      <c r="I108" s="113">
        <f>INDEX(data!$A$3:$AI$127, MATCH('Table for manuscript'!$C108, data!$C$3:$C$127,0), MATCH('Table for manuscript'!I$1, data!$A$3:$AI$3,0))</f>
        <v>339004.75090909086</v>
      </c>
      <c r="J108" s="112">
        <f>INDEX(data!$A$3:$AI$127, MATCH('Table for manuscript'!$C108, data!$C$3:$C$127,0), MATCH('Table for manuscript'!J$1, data!$A$3:$AI$3,0))</f>
        <v>1.258452372322008</v>
      </c>
      <c r="K108" s="114">
        <f>INDEX(data!$A$3:$AI$127, MATCH('Table for manuscript'!$C108, data!$C$3:$C$127,0), MATCH('Table for manuscript'!K$1, data!$A$3:$AI$3,0))</f>
        <v>15</v>
      </c>
      <c r="L108" s="114">
        <f>INDEX(data!$A$3:$AI$127, MATCH('Table for manuscript'!$C108, data!$C$3:$C$127,0), MATCH('Table for manuscript'!L$1, data!$A$3:$AI$3,0))</f>
        <v>28</v>
      </c>
      <c r="M108" s="114">
        <f>INDEX(data!$A$3:$AI$127, MATCH('Table for manuscript'!$C108, data!$C$3:$C$127,0), MATCH('Table for manuscript'!M$1, data!$A$3:$AI$3,0))</f>
        <v>0.25</v>
      </c>
      <c r="N108" s="114">
        <f>INDEX(data!$A$3:$AI$127, MATCH('Table for manuscript'!$C108, data!$C$3:$C$127,0), MATCH('Table for manuscript'!N$1, data!$A$3:$AI$3,0))</f>
        <v>0</v>
      </c>
      <c r="O108" s="114">
        <f>INDEX(data!$A$3:$AI$127, MATCH('Table for manuscript'!$C108, data!$C$3:$C$127,0), MATCH('Table for manuscript'!O$1, data!$A$3:$AI$3,0))</f>
        <v>0</v>
      </c>
      <c r="P108" s="114">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10">
        <f>INDEX(data!$A$3:$AI$127, MATCH('Table for manuscript'!$C109, data!$C$3:$C$127,0), MATCH('Table for manuscript'!D$1, data!$A$3:$AI$3,0))</f>
        <v>0.24229145526740936</v>
      </c>
      <c r="E109" s="108">
        <f>INDEX(data!$A$3:$AI$127, MATCH('Table for manuscript'!$C109, data!$C$3:$C$127,0), MATCH('Table for manuscript'!E$1, data!$A$3:$AI$3,0))</f>
        <v>1.4238118341947592</v>
      </c>
      <c r="F109" s="109">
        <f>INDEX(data!$A$3:$AI$127, MATCH('Table for manuscript'!$C109, data!$C$3:$C$127,0), MATCH('Table for manuscript'!F$1, data!$A$3:$AI$3,0))</f>
        <v>5.8764426199980653</v>
      </c>
      <c r="G109" s="110" t="str">
        <f>INDEX(References!$A$2:$C$58,MATCH(INDEX(data!$A$3:$AI$127, MATCH('Table for manuscript'!$C109, data!$C$3:$C$127,0), MATCH('Table for manuscript'!G$1, data!$A$3:$AI$3,0)), References!$C$2:$C$58,0),2)</f>
        <v>[38]</v>
      </c>
      <c r="H109" s="111">
        <f>INDEX(data!$A$3:$AI$127, MATCH('Table for manuscript'!$C109, data!$C$3:$C$127,0), MATCH('Table for manuscript'!H$1, data!$A$3:$AI$3,0))/100</f>
        <v>0.7579612</v>
      </c>
      <c r="I109" s="113">
        <f>INDEX(data!$A$3:$AI$127, MATCH('Table for manuscript'!$C109, data!$C$3:$C$127,0), MATCH('Table for manuscript'!I$1, data!$A$3:$AI$3,0))</f>
        <v>1940088.7116253446</v>
      </c>
      <c r="J109" s="112">
        <f>INDEX(data!$A$3:$AI$127, MATCH('Table for manuscript'!$C109, data!$C$3:$C$127,0), MATCH('Table for manuscript'!J$1, data!$A$3:$AI$3,0))</f>
        <v>1E-35</v>
      </c>
      <c r="K109" s="114">
        <f>INDEX(data!$A$3:$AI$127, MATCH('Table for manuscript'!$C109, data!$C$3:$C$127,0), MATCH('Table for manuscript'!K$1, data!$A$3:$AI$3,0))</f>
        <v>0.1</v>
      </c>
      <c r="L109" s="114">
        <f>INDEX(data!$A$3:$AI$127, MATCH('Table for manuscript'!$C109, data!$C$3:$C$127,0), MATCH('Table for manuscript'!L$1, data!$A$3:$AI$3,0))</f>
        <v>0</v>
      </c>
      <c r="M109" s="114">
        <f>INDEX(data!$A$3:$AI$127, MATCH('Table for manuscript'!$C109, data!$C$3:$C$127,0), MATCH('Table for manuscript'!M$1, data!$A$3:$AI$3,0))</f>
        <v>0</v>
      </c>
      <c r="N109" s="114">
        <f>INDEX(data!$A$3:$AI$127, MATCH('Table for manuscript'!$C109, data!$C$3:$C$127,0), MATCH('Table for manuscript'!N$1, data!$A$3:$AI$3,0))</f>
        <v>0</v>
      </c>
      <c r="O109" s="114">
        <f>INDEX(data!$A$3:$AI$127, MATCH('Table for manuscript'!$C109, data!$C$3:$C$127,0), MATCH('Table for manuscript'!O$1, data!$A$3:$AI$3,0))</f>
        <v>0</v>
      </c>
      <c r="P109" s="114">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10">
        <f>INDEX(data!$A$3:$AI$127, MATCH('Table for manuscript'!$C110, data!$C$3:$C$127,0), MATCH('Table for manuscript'!D$1, data!$A$3:$AI$3,0))</f>
        <v>9.8991703892788774E-2</v>
      </c>
      <c r="E110" s="108">
        <f>INDEX(data!$A$3:$AI$127, MATCH('Table for manuscript'!$C110, data!$C$3:$C$127,0), MATCH('Table for manuscript'!E$1, data!$A$3:$AI$3,0))</f>
        <v>0.82276860880663694</v>
      </c>
      <c r="F110" s="109">
        <f>INDEX(data!$A$3:$AI$127, MATCH('Table for manuscript'!$C110, data!$C$3:$C$127,0), MATCH('Table for manuscript'!F$1, data!$A$3:$AI$3,0))</f>
        <v>8.3114905234657037</v>
      </c>
      <c r="G110" s="110" t="str">
        <f>INDEX(References!$A$2:$C$58,MATCH(INDEX(data!$A$3:$AI$127, MATCH('Table for manuscript'!$C110, data!$C$3:$C$127,0), MATCH('Table for manuscript'!G$1, data!$A$3:$AI$3,0)), References!$C$2:$C$58,0),2)</f>
        <v>[44]</v>
      </c>
      <c r="H110" s="111">
        <f>INDEX(data!$A$3:$AI$127, MATCH('Table for manuscript'!$C110, data!$C$3:$C$127,0), MATCH('Table for manuscript'!H$1, data!$A$3:$AI$3,0))/100</f>
        <v>0.59301559999999998</v>
      </c>
      <c r="I110" s="113">
        <f>INDEX(data!$A$3:$AI$127, MATCH('Table for manuscript'!$C110, data!$C$3:$C$127,0), MATCH('Table for manuscript'!I$1, data!$A$3:$AI$3,0))</f>
        <v>2573730.4292332279</v>
      </c>
      <c r="J110" s="112">
        <f>INDEX(data!$A$3:$AI$127, MATCH('Table for manuscript'!$C110, data!$C$3:$C$127,0), MATCH('Table for manuscript'!J$1, data!$A$3:$AI$3,0))</f>
        <v>0.48048367777537326</v>
      </c>
      <c r="K110" s="114">
        <f>INDEX(data!$A$3:$AI$127, MATCH('Table for manuscript'!$C110, data!$C$3:$C$127,0), MATCH('Table for manuscript'!K$1, data!$A$3:$AI$3,0))</f>
        <v>0</v>
      </c>
      <c r="L110" s="114">
        <f>INDEX(data!$A$3:$AI$127, MATCH('Table for manuscript'!$C110, data!$C$3:$C$127,0), MATCH('Table for manuscript'!L$1, data!$A$3:$AI$3,0))</f>
        <v>5</v>
      </c>
      <c r="M110" s="114">
        <f>INDEX(data!$A$3:$AI$127, MATCH('Table for manuscript'!$C110, data!$C$3:$C$127,0), MATCH('Table for manuscript'!M$1, data!$A$3:$AI$3,0))</f>
        <v>0.2</v>
      </c>
      <c r="N110" s="114">
        <f>INDEX(data!$A$3:$AI$127, MATCH('Table for manuscript'!$C110, data!$C$3:$C$127,0), MATCH('Table for manuscript'!N$1, data!$A$3:$AI$3,0))</f>
        <v>0</v>
      </c>
      <c r="O110" s="114">
        <f>INDEX(data!$A$3:$AI$127, MATCH('Table for manuscript'!$C110, data!$C$3:$C$127,0), MATCH('Table for manuscript'!O$1, data!$A$3:$AI$3,0))</f>
        <v>0</v>
      </c>
      <c r="P110" s="114">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10">
        <f>INDEX(data!$A$3:$AI$127, MATCH('Table for manuscript'!$C111, data!$C$3:$C$127,0), MATCH('Table for manuscript'!D$1, data!$A$3:$AI$3,0))</f>
        <v>9.4364158929620148E-2</v>
      </c>
      <c r="E111" s="108">
        <f>INDEX(data!$A$3:$AI$127, MATCH('Table for manuscript'!$C111, data!$C$3:$C$127,0), MATCH('Table for manuscript'!E$1, data!$A$3:$AI$3,0))</f>
        <v>0.90557602403382209</v>
      </c>
      <c r="F111" s="109">
        <f>INDEX(data!$A$3:$AI$127, MATCH('Table for manuscript'!$C111, data!$C$3:$C$127,0), MATCH('Table for manuscript'!F$1, data!$A$3:$AI$3,0))</f>
        <v>9.5966099237871667</v>
      </c>
      <c r="G111" s="110" t="str">
        <f>INDEX(References!$A$2:$C$58,MATCH(INDEX(data!$A$3:$AI$127, MATCH('Table for manuscript'!$C111, data!$C$3:$C$127,0), MATCH('Table for manuscript'!G$1, data!$A$3:$AI$3,0)), References!$C$2:$C$58,0),2)</f>
        <v>[38]</v>
      </c>
      <c r="H111" s="111">
        <f>INDEX(data!$A$3:$AI$127, MATCH('Table for manuscript'!$C111, data!$C$3:$C$127,0), MATCH('Table for manuscript'!H$1, data!$A$3:$AI$3,0))/100</f>
        <v>0.85</v>
      </c>
      <c r="I111" s="113">
        <f>INDEX(data!$A$3:$AI$127, MATCH('Table for manuscript'!$C111, data!$C$3:$C$127,0), MATCH('Table for manuscript'!I$1, data!$A$3:$AI$3,0))</f>
        <v>2573730.4292235295</v>
      </c>
      <c r="J111" s="112">
        <f>INDEX(data!$A$3:$AI$127, MATCH('Table for manuscript'!$C111, data!$C$3:$C$127,0), MATCH('Table for manuscript'!J$1, data!$A$3:$AI$3,0))</f>
        <v>0.21939893962345811</v>
      </c>
      <c r="K111" s="114">
        <f>INDEX(data!$A$3:$AI$127, MATCH('Table for manuscript'!$C111, data!$C$3:$C$127,0), MATCH('Table for manuscript'!K$1, data!$A$3:$AI$3,0))</f>
        <v>0</v>
      </c>
      <c r="L111" s="114">
        <f>INDEX(data!$A$3:$AI$127, MATCH('Table for manuscript'!$C111, data!$C$3:$C$127,0), MATCH('Table for manuscript'!L$1, data!$A$3:$AI$3,0))</f>
        <v>0</v>
      </c>
      <c r="M111" s="114">
        <f>INDEX(data!$A$3:$AI$127, MATCH('Table for manuscript'!$C111, data!$C$3:$C$127,0), MATCH('Table for manuscript'!M$1, data!$A$3:$AI$3,0))</f>
        <v>0</v>
      </c>
      <c r="N111" s="114">
        <f>INDEX(data!$A$3:$AI$127, MATCH('Table for manuscript'!$C111, data!$C$3:$C$127,0), MATCH('Table for manuscript'!N$1, data!$A$3:$AI$3,0))</f>
        <v>0</v>
      </c>
      <c r="O111" s="114">
        <f>INDEX(data!$A$3:$AI$127, MATCH('Table for manuscript'!$C111, data!$C$3:$C$127,0), MATCH('Table for manuscript'!O$1, data!$A$3:$AI$3,0))</f>
        <v>0</v>
      </c>
      <c r="P111" s="114">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10">
        <f>INDEX(data!$A$3:$AI$127, MATCH('Table for manuscript'!$C112, data!$C$3:$C$127,0), MATCH('Table for manuscript'!D$1, data!$A$3:$AI$3,0))</f>
        <v>0.11306934579145768</v>
      </c>
      <c r="E112" s="108">
        <f>INDEX(data!$A$3:$AI$127, MATCH('Table for manuscript'!$C112, data!$C$3:$C$127,0), MATCH('Table for manuscript'!E$1, data!$A$3:$AI$3,0))</f>
        <v>2.5584118895687085</v>
      </c>
      <c r="F112" s="109">
        <f>INDEX(data!$A$3:$AI$127, MATCH('Table for manuscript'!$C112, data!$C$3:$C$127,0), MATCH('Table for manuscript'!F$1, data!$A$3:$AI$3,0))</f>
        <v>22.626927498876491</v>
      </c>
      <c r="G112" s="110" t="str">
        <f>INDEX(References!$A$2:$C$58,MATCH(INDEX(data!$A$3:$AI$127, MATCH('Table for manuscript'!$C112, data!$C$3:$C$127,0), MATCH('Table for manuscript'!G$1, data!$A$3:$AI$3,0)), References!$C$2:$C$58,0),2)</f>
        <v>[38]</v>
      </c>
      <c r="H112" s="111">
        <f>INDEX(data!$A$3:$AI$127, MATCH('Table for manuscript'!$C112, data!$C$3:$C$127,0), MATCH('Table for manuscript'!H$1, data!$A$3:$AI$3,0))/100</f>
        <v>0.7579612</v>
      </c>
      <c r="I112" s="113">
        <f>INDEX(data!$A$3:$AI$127, MATCH('Table for manuscript'!$C112, data!$C$3:$C$127,0), MATCH('Table for manuscript'!I$1, data!$A$3:$AI$3,0))</f>
        <v>1940088.7116253446</v>
      </c>
      <c r="J112" s="112">
        <f>INDEX(data!$A$3:$AI$127, MATCH('Table for manuscript'!$C112, data!$C$3:$C$127,0), MATCH('Table for manuscript'!J$1, data!$A$3:$AI$3,0))</f>
        <v>2.2514320276996318</v>
      </c>
      <c r="K112" s="114">
        <f>INDEX(data!$A$3:$AI$127, MATCH('Table for manuscript'!$C112, data!$C$3:$C$127,0), MATCH('Table for manuscript'!K$1, data!$A$3:$AI$3,0))</f>
        <v>0</v>
      </c>
      <c r="L112" s="114">
        <f>INDEX(data!$A$3:$AI$127, MATCH('Table for manuscript'!$C112, data!$C$3:$C$127,0), MATCH('Table for manuscript'!L$1, data!$A$3:$AI$3,0))</f>
        <v>53.1</v>
      </c>
      <c r="M112" s="114">
        <f>INDEX(data!$A$3:$AI$127, MATCH('Table for manuscript'!$C112, data!$C$3:$C$127,0), MATCH('Table for manuscript'!M$1, data!$A$3:$AI$3,0))</f>
        <v>0</v>
      </c>
      <c r="N112" s="114">
        <f>INDEX(data!$A$3:$AI$127, MATCH('Table for manuscript'!$C112, data!$C$3:$C$127,0), MATCH('Table for manuscript'!N$1, data!$A$3:$AI$3,0))</f>
        <v>0</v>
      </c>
      <c r="O112" s="114">
        <f>INDEX(data!$A$3:$AI$127, MATCH('Table for manuscript'!$C112, data!$C$3:$C$127,0), MATCH('Table for manuscript'!O$1, data!$A$3:$AI$3,0))</f>
        <v>0</v>
      </c>
      <c r="P112" s="114">
        <f>INDEX(data!$A$3:$AI$127, MATCH('Table for manuscript'!$C112, data!$C$3:$C$127,0), MATCH('Table for manuscript'!P$1, data!$A$3:$AI$3,0))</f>
        <v>0</v>
      </c>
      <c r="Q112" s="20" t="str">
        <f>INDEX(data!$A$3:$AI$127, MATCH('Table for manuscript'!$C112, data!$C$3:$C$127,0), MATCH('Table for manuscript'!Q$1, data!$A$3:$AI$3,0))</f>
        <v>Normal delivery by a skilled attendant (95%)</v>
      </c>
    </row>
    <row r="113" spans="1:17">
      <c r="A113" s="91">
        <v>111</v>
      </c>
      <c r="B113" s="91" t="s">
        <v>103</v>
      </c>
      <c r="C113" s="91" t="s">
        <v>210</v>
      </c>
      <c r="D113" s="110">
        <f>INDEX(data!$A$3:$AI$127, MATCH('Table for manuscript'!$C113, data!$C$3:$C$127,0), MATCH('Table for manuscript'!D$1, data!$A$3:$AI$3,0))</f>
        <v>0.57164415525902113</v>
      </c>
      <c r="E113" s="108">
        <f>INDEX(data!$A$3:$AI$127, MATCH('Table for manuscript'!$C113, data!$C$3:$C$127,0), MATCH('Table for manuscript'!E$1, data!$A$3:$AI$3,0))</f>
        <v>12.934550856202364</v>
      </c>
      <c r="F113" s="109">
        <f>INDEX(data!$A$3:$AI$127, MATCH('Table for manuscript'!$C113, data!$C$3:$C$127,0), MATCH('Table for manuscript'!F$1, data!$A$3:$AI$3,0))</f>
        <v>22.626927498876483</v>
      </c>
      <c r="G113" s="110" t="str">
        <f>INDEX(References!$A$2:$C$58,MATCH(INDEX(data!$A$3:$AI$127, MATCH('Table for manuscript'!$C113, data!$C$3:$C$127,0), MATCH('Table for manuscript'!G$1, data!$A$3:$AI$3,0)), References!$C$2:$C$58,0),2)</f>
        <v>[38]</v>
      </c>
      <c r="H113" s="111">
        <f>INDEX(data!$A$3:$AI$127, MATCH('Table for manuscript'!$C113, data!$C$3:$C$127,0), MATCH('Table for manuscript'!H$1, data!$A$3:$AI$3,0))/100</f>
        <v>0.92361110000000002</v>
      </c>
      <c r="I113" s="113">
        <f>INDEX(data!$A$3:$AI$127, MATCH('Table for manuscript'!$C113, data!$C$3:$C$127,0), MATCH('Table for manuscript'!I$1, data!$A$3:$AI$3,0))</f>
        <v>383743.206998193</v>
      </c>
      <c r="J113" s="112">
        <f>INDEX(data!$A$3:$AI$127, MATCH('Table for manuscript'!$C113, data!$C$3:$C$127,0), MATCH('Table for manuscript'!J$1, data!$A$3:$AI$3,0))</f>
        <v>18.569251880962874</v>
      </c>
      <c r="K113" s="114">
        <f>INDEX(data!$A$3:$AI$127, MATCH('Table for manuscript'!$C113, data!$C$3:$C$127,0), MATCH('Table for manuscript'!K$1, data!$A$3:$AI$3,0))</f>
        <v>10.5</v>
      </c>
      <c r="L113" s="114">
        <f>INDEX(data!$A$3:$AI$127, MATCH('Table for manuscript'!$C113, data!$C$3:$C$127,0), MATCH('Table for manuscript'!L$1, data!$A$3:$AI$3,0))</f>
        <v>30</v>
      </c>
      <c r="M113" s="114">
        <f>INDEX(data!$A$3:$AI$127, MATCH('Table for manuscript'!$C113, data!$C$3:$C$127,0), MATCH('Table for manuscript'!M$1, data!$A$3:$AI$3,0))</f>
        <v>0</v>
      </c>
      <c r="N113" s="114">
        <f>INDEX(data!$A$3:$AI$127, MATCH('Table for manuscript'!$C113, data!$C$3:$C$127,0), MATCH('Table for manuscript'!N$1, data!$A$3:$AI$3,0))</f>
        <v>0</v>
      </c>
      <c r="O113" s="114">
        <f>INDEX(data!$A$3:$AI$127, MATCH('Table for manuscript'!$C113, data!$C$3:$C$127,0), MATCH('Table for manuscript'!O$1, data!$A$3:$AI$3,0))</f>
        <v>0</v>
      </c>
      <c r="P113" s="114">
        <f>INDEX(data!$A$3:$AI$127, MATCH('Table for manuscript'!$C113, data!$C$3:$C$127,0), MATCH('Table for manuscript'!P$1, data!$A$3:$AI$3,0))</f>
        <v>0</v>
      </c>
      <c r="Q113" s="20" t="str">
        <f>INDEX(data!$A$3:$AI$127, MATCH('Table for manuscript'!$C113, data!$C$3:$C$127,0), MATCH('Table for manuscript'!Q$1, data!$A$3:$AI$3,0))</f>
        <v>Normal delivery by a skilled attendant (95%)</v>
      </c>
    </row>
    <row r="114" spans="1:17">
      <c r="A114" s="91">
        <v>112</v>
      </c>
      <c r="B114" s="91" t="s">
        <v>450</v>
      </c>
      <c r="C114" s="91" t="s">
        <v>508</v>
      </c>
      <c r="D114" s="110">
        <f>INDEX(data!$A$3:$AI$127, MATCH('Table for manuscript'!$C114, data!$C$3:$C$127,0), MATCH('Table for manuscript'!D$1, data!$A$3:$AI$3,0))</f>
        <v>6.8599999999999994E-2</v>
      </c>
      <c r="E114" s="108">
        <f>INDEX(data!$A$3:$AI$127, MATCH('Table for manuscript'!$C114, data!$C$3:$C$127,0), MATCH('Table for manuscript'!E$1, data!$A$3:$AI$3,0))</f>
        <v>16.073640000000001</v>
      </c>
      <c r="F114" s="109">
        <f>INDEX(data!$A$3:$AI$127, MATCH('Table for manuscript'!$C114, data!$C$3:$C$127,0), MATCH('Table for manuscript'!F$1, data!$A$3:$AI$3,0))</f>
        <v>234.30962099125367</v>
      </c>
      <c r="G114" s="110" t="str">
        <f>INDEX(References!$A$2:$C$58,MATCH(INDEX(data!$A$3:$AI$127, MATCH('Table for manuscript'!$C114, data!$C$3:$C$127,0), MATCH('Table for manuscript'!G$1, data!$A$3:$AI$3,0)), References!$C$2:$C$58,0),2)</f>
        <v>[45]</v>
      </c>
      <c r="H114" s="111">
        <f>INDEX(data!$A$3:$AI$127, MATCH('Table for manuscript'!$C114, data!$C$3:$C$127,0), MATCH('Table for manuscript'!H$1, data!$A$3:$AI$3,0))/100</f>
        <v>0.41</v>
      </c>
      <c r="I114" s="113">
        <f>INDEX(data!$A$3:$AI$127, MATCH('Table for manuscript'!$C114, data!$C$3:$C$127,0), MATCH('Table for manuscript'!I$1, data!$A$3:$AI$3,0))</f>
        <v>8381989.5847073169</v>
      </c>
      <c r="J114" s="112">
        <f>INDEX(data!$A$3:$AI$127, MATCH('Table for manuscript'!$C114, data!$C$3:$C$127,0), MATCH('Table for manuscript'!J$1, data!$A$3:$AI$3,0))</f>
        <v>9.31</v>
      </c>
      <c r="K114" s="114">
        <f>INDEX(data!$A$3:$AI$127, MATCH('Table for manuscript'!$C114, data!$C$3:$C$127,0), MATCH('Table for manuscript'!K$1, data!$A$3:$AI$3,0))</f>
        <v>2.5</v>
      </c>
      <c r="L114" s="114">
        <f>INDEX(data!$A$3:$AI$127, MATCH('Table for manuscript'!$C114, data!$C$3:$C$127,0), MATCH('Table for manuscript'!L$1, data!$A$3:$AI$3,0))</f>
        <v>11.25</v>
      </c>
      <c r="M114" s="114">
        <f>INDEX(data!$A$3:$AI$127, MATCH('Table for manuscript'!$C114, data!$C$3:$C$127,0), MATCH('Table for manuscript'!M$1, data!$A$3:$AI$3,0))</f>
        <v>1.5</v>
      </c>
      <c r="N114" s="114">
        <f>INDEX(data!$A$3:$AI$127, MATCH('Table for manuscript'!$C114, data!$C$3:$C$127,0), MATCH('Table for manuscript'!N$1, data!$A$3:$AI$3,0))</f>
        <v>0</v>
      </c>
      <c r="O114" s="114">
        <f>INDEX(data!$A$3:$AI$127, MATCH('Table for manuscript'!$C114, data!$C$3:$C$127,0), MATCH('Table for manuscript'!O$1, data!$A$3:$AI$3,0))</f>
        <v>0</v>
      </c>
      <c r="P114" s="114">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10" t="e">
        <f>INDEX(data!$A$3:$AI$127, MATCH('Table for manuscript'!$C115, data!$C$3:$C$127,0), MATCH('Table for manuscript'!D$1, data!$A$3:$AI$3,0))</f>
        <v>#N/A</v>
      </c>
      <c r="E115" s="108" t="e">
        <f>INDEX(data!$A$3:$AI$127, MATCH('Table for manuscript'!$C115, data!$C$3:$C$127,0), MATCH('Table for manuscript'!E$1, data!$A$3:$AI$3,0))</f>
        <v>#N/A</v>
      </c>
      <c r="F115" s="109" t="e">
        <f>INDEX(data!$A$3:$AI$127, MATCH('Table for manuscript'!$C115, data!$C$3:$C$127,0), MATCH('Table for manuscript'!F$1, data!$A$3:$AI$3,0))</f>
        <v>#N/A</v>
      </c>
      <c r="G115" s="110" t="e">
        <f>INDEX(References!$A$2:$C$58,MATCH(INDEX(data!$A$3:$AI$127, MATCH('Table for manuscript'!$C115, data!$C$3:$C$127,0), MATCH('Table for manuscript'!G$1, data!$A$3:$AI$3,0)), References!$C$2:$C$58,0),2)</f>
        <v>#N/A</v>
      </c>
      <c r="H115" s="111" t="e">
        <f>INDEX(data!$A$3:$AI$127, MATCH('Table for manuscript'!$C115, data!$C$3:$C$127,0), MATCH('Table for manuscript'!H$1, data!$A$3:$AI$3,0))/100</f>
        <v>#N/A</v>
      </c>
      <c r="I115" s="113" t="e">
        <f>INDEX(data!$A$3:$AI$127, MATCH('Table for manuscript'!$C115, data!$C$3:$C$127,0), MATCH('Table for manuscript'!I$1, data!$A$3:$AI$3,0))</f>
        <v>#N/A</v>
      </c>
      <c r="J115" s="112" t="e">
        <f>INDEX(data!$A$3:$AI$127, MATCH('Table for manuscript'!$C115, data!$C$3:$C$127,0), MATCH('Table for manuscript'!J$1, data!$A$3:$AI$3,0))</f>
        <v>#N/A</v>
      </c>
      <c r="K115" s="114" t="e">
        <f>INDEX(data!$A$3:$AI$127, MATCH('Table for manuscript'!$C115, data!$C$3:$C$127,0), MATCH('Table for manuscript'!K$1, data!$A$3:$AI$3,0))</f>
        <v>#N/A</v>
      </c>
      <c r="L115" s="114" t="e">
        <f>INDEX(data!$A$3:$AI$127, MATCH('Table for manuscript'!$C115, data!$C$3:$C$127,0), MATCH('Table for manuscript'!L$1, data!$A$3:$AI$3,0))</f>
        <v>#N/A</v>
      </c>
      <c r="M115" s="114" t="e">
        <f>INDEX(data!$A$3:$AI$127, MATCH('Table for manuscript'!$C115, data!$C$3:$C$127,0), MATCH('Table for manuscript'!M$1, data!$A$3:$AI$3,0))</f>
        <v>#N/A</v>
      </c>
      <c r="N115" s="114" t="e">
        <f>INDEX(data!$A$3:$AI$127, MATCH('Table for manuscript'!$C115, data!$C$3:$C$127,0), MATCH('Table for manuscript'!N$1, data!$A$3:$AI$3,0))</f>
        <v>#N/A</v>
      </c>
      <c r="O115" s="114" t="e">
        <f>INDEX(data!$A$3:$AI$127, MATCH('Table for manuscript'!$C115, data!$C$3:$C$127,0), MATCH('Table for manuscript'!O$1, data!$A$3:$AI$3,0))</f>
        <v>#N/A</v>
      </c>
      <c r="P115" s="114"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10" t="e">
        <f>INDEX(data!$A$3:$AI$127, MATCH('Table for manuscript'!$C116, data!$C$3:$C$127,0), MATCH('Table for manuscript'!D$1, data!$A$3:$AI$3,0))</f>
        <v>#N/A</v>
      </c>
      <c r="E116" s="108" t="e">
        <f>INDEX(data!$A$3:$AI$127, MATCH('Table for manuscript'!$C116, data!$C$3:$C$127,0), MATCH('Table for manuscript'!E$1, data!$A$3:$AI$3,0))</f>
        <v>#N/A</v>
      </c>
      <c r="F116" s="109" t="e">
        <f>INDEX(data!$A$3:$AI$127, MATCH('Table for manuscript'!$C116, data!$C$3:$C$127,0), MATCH('Table for manuscript'!F$1, data!$A$3:$AI$3,0))</f>
        <v>#N/A</v>
      </c>
      <c r="G116" s="110" t="e">
        <f>INDEX(References!$A$2:$C$58,MATCH(INDEX(data!$A$3:$AI$127, MATCH('Table for manuscript'!$C116, data!$C$3:$C$127,0), MATCH('Table for manuscript'!G$1, data!$A$3:$AI$3,0)), References!$C$2:$C$58,0),2)</f>
        <v>#N/A</v>
      </c>
      <c r="H116" s="111" t="e">
        <f>INDEX(data!$A$3:$AI$127, MATCH('Table for manuscript'!$C116, data!$C$3:$C$127,0), MATCH('Table for manuscript'!H$1, data!$A$3:$AI$3,0))/100</f>
        <v>#N/A</v>
      </c>
      <c r="I116" s="113" t="e">
        <f>INDEX(data!$A$3:$AI$127, MATCH('Table for manuscript'!$C116, data!$C$3:$C$127,0), MATCH('Table for manuscript'!I$1, data!$A$3:$AI$3,0))</f>
        <v>#N/A</v>
      </c>
      <c r="J116" s="112" t="e">
        <f>INDEX(data!$A$3:$AI$127, MATCH('Table for manuscript'!$C116, data!$C$3:$C$127,0), MATCH('Table for manuscript'!J$1, data!$A$3:$AI$3,0))</f>
        <v>#N/A</v>
      </c>
      <c r="K116" s="114" t="e">
        <f>INDEX(data!$A$3:$AI$127, MATCH('Table for manuscript'!$C116, data!$C$3:$C$127,0), MATCH('Table for manuscript'!K$1, data!$A$3:$AI$3,0))</f>
        <v>#N/A</v>
      </c>
      <c r="L116" s="114" t="e">
        <f>INDEX(data!$A$3:$AI$127, MATCH('Table for manuscript'!$C116, data!$C$3:$C$127,0), MATCH('Table for manuscript'!L$1, data!$A$3:$AI$3,0))</f>
        <v>#N/A</v>
      </c>
      <c r="M116" s="114" t="e">
        <f>INDEX(data!$A$3:$AI$127, MATCH('Table for manuscript'!$C116, data!$C$3:$C$127,0), MATCH('Table for manuscript'!M$1, data!$A$3:$AI$3,0))</f>
        <v>#N/A</v>
      </c>
      <c r="N116" s="114" t="e">
        <f>INDEX(data!$A$3:$AI$127, MATCH('Table for manuscript'!$C116, data!$C$3:$C$127,0), MATCH('Table for manuscript'!N$1, data!$A$3:$AI$3,0))</f>
        <v>#N/A</v>
      </c>
      <c r="O116" s="114" t="e">
        <f>INDEX(data!$A$3:$AI$127, MATCH('Table for manuscript'!$C116, data!$C$3:$C$127,0), MATCH('Table for manuscript'!O$1, data!$A$3:$AI$3,0))</f>
        <v>#N/A</v>
      </c>
      <c r="P116" s="114"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10" t="e">
        <f>INDEX(data!$A$3:$AI$127, MATCH('Table for manuscript'!$C117, data!$C$3:$C$127,0), MATCH('Table for manuscript'!D$1, data!$A$3:$AI$3,0))</f>
        <v>#N/A</v>
      </c>
      <c r="E117" s="108" t="e">
        <f>INDEX(data!$A$3:$AI$127, MATCH('Table for manuscript'!$C117, data!$C$3:$C$127,0), MATCH('Table for manuscript'!E$1, data!$A$3:$AI$3,0))</f>
        <v>#N/A</v>
      </c>
      <c r="F117" s="109" t="e">
        <f>INDEX(data!$A$3:$AI$127, MATCH('Table for manuscript'!$C117, data!$C$3:$C$127,0), MATCH('Table for manuscript'!F$1, data!$A$3:$AI$3,0))</f>
        <v>#N/A</v>
      </c>
      <c r="G117" s="110" t="e">
        <f>INDEX(References!$A$2:$C$58,MATCH(INDEX(data!$A$3:$AI$127, MATCH('Table for manuscript'!$C117, data!$C$3:$C$127,0), MATCH('Table for manuscript'!G$1, data!$A$3:$AI$3,0)), References!$C$2:$C$58,0),2)</f>
        <v>#N/A</v>
      </c>
      <c r="H117" s="111" t="e">
        <f>INDEX(data!$A$3:$AI$127, MATCH('Table for manuscript'!$C117, data!$C$3:$C$127,0), MATCH('Table for manuscript'!H$1, data!$A$3:$AI$3,0))/100</f>
        <v>#N/A</v>
      </c>
      <c r="I117" s="113" t="e">
        <f>INDEX(data!$A$3:$AI$127, MATCH('Table for manuscript'!$C117, data!$C$3:$C$127,0), MATCH('Table for manuscript'!I$1, data!$A$3:$AI$3,0))</f>
        <v>#N/A</v>
      </c>
      <c r="J117" s="112" t="e">
        <f>INDEX(data!$A$3:$AI$127, MATCH('Table for manuscript'!$C117, data!$C$3:$C$127,0), MATCH('Table for manuscript'!J$1, data!$A$3:$AI$3,0))</f>
        <v>#N/A</v>
      </c>
      <c r="K117" s="114" t="e">
        <f>INDEX(data!$A$3:$AI$127, MATCH('Table for manuscript'!$C117, data!$C$3:$C$127,0), MATCH('Table for manuscript'!K$1, data!$A$3:$AI$3,0))</f>
        <v>#N/A</v>
      </c>
      <c r="L117" s="114" t="e">
        <f>INDEX(data!$A$3:$AI$127, MATCH('Table for manuscript'!$C117, data!$C$3:$C$127,0), MATCH('Table for manuscript'!L$1, data!$A$3:$AI$3,0))</f>
        <v>#N/A</v>
      </c>
      <c r="M117" s="114" t="e">
        <f>INDEX(data!$A$3:$AI$127, MATCH('Table for manuscript'!$C117, data!$C$3:$C$127,0), MATCH('Table for manuscript'!M$1, data!$A$3:$AI$3,0))</f>
        <v>#N/A</v>
      </c>
      <c r="N117" s="114" t="e">
        <f>INDEX(data!$A$3:$AI$127, MATCH('Table for manuscript'!$C117, data!$C$3:$C$127,0), MATCH('Table for manuscript'!N$1, data!$A$3:$AI$3,0))</f>
        <v>#N/A</v>
      </c>
      <c r="O117" s="114" t="e">
        <f>INDEX(data!$A$3:$AI$127, MATCH('Table for manuscript'!$C117, data!$C$3:$C$127,0), MATCH('Table for manuscript'!O$1, data!$A$3:$AI$3,0))</f>
        <v>#N/A</v>
      </c>
      <c r="P117" s="114"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10">
        <f>INDEX(data!$A$3:$AI$127, MATCH('Table for manuscript'!$C118, data!$C$3:$C$127,0), MATCH('Table for manuscript'!D$1, data!$A$3:$AI$3,0))</f>
        <v>0.47073353681261659</v>
      </c>
      <c r="E118" s="108">
        <f>INDEX(data!$A$3:$AI$127, MATCH('Table for manuscript'!$C118, data!$C$3:$C$127,0), MATCH('Table for manuscript'!E$1, data!$A$3:$AI$3,0))</f>
        <v>48.864000000000004</v>
      </c>
      <c r="F118" s="109">
        <f>INDEX(data!$A$3:$AI$127, MATCH('Table for manuscript'!$C118, data!$C$3:$C$127,0), MATCH('Table for manuscript'!F$1, data!$A$3:$AI$3,0))</f>
        <v>103.80394889827267</v>
      </c>
      <c r="G118" s="110" t="str">
        <f>INDEX(References!$A$2:$C$58,MATCH(INDEX(data!$A$3:$AI$127, MATCH('Table for manuscript'!$C118, data!$C$3:$C$127,0), MATCH('Table for manuscript'!G$1, data!$A$3:$AI$3,0)), References!$C$2:$C$58,0),2)</f>
        <v>[47]</v>
      </c>
      <c r="H118" s="111">
        <f>INDEX(data!$A$3:$AI$127, MATCH('Table for manuscript'!$C118, data!$C$3:$C$127,0), MATCH('Table for manuscript'!H$1, data!$A$3:$AI$3,0))/100</f>
        <v>0.85</v>
      </c>
      <c r="I118" s="113">
        <f>INDEX(data!$A$3:$AI$127, MATCH('Table for manuscript'!$C118, data!$C$3:$C$127,0), MATCH('Table for manuscript'!I$1, data!$A$3:$AI$3,0))</f>
        <v>46037.103799266137</v>
      </c>
      <c r="J118" s="112">
        <f>INDEX(data!$A$3:$AI$127, MATCH('Table for manuscript'!$C118, data!$C$3:$C$127,0), MATCH('Table for manuscript'!J$1, data!$A$3:$AI$3,0))</f>
        <v>2.2000000000000002</v>
      </c>
      <c r="K118" s="114">
        <f>INDEX(data!$A$3:$AI$127, MATCH('Table for manuscript'!$C118, data!$C$3:$C$127,0), MATCH('Table for manuscript'!K$1, data!$A$3:$AI$3,0))</f>
        <v>4.5</v>
      </c>
      <c r="L118" s="114">
        <f>INDEX(data!$A$3:$AI$127, MATCH('Table for manuscript'!$C118, data!$C$3:$C$127,0), MATCH('Table for manuscript'!L$1, data!$A$3:$AI$3,0))</f>
        <v>8</v>
      </c>
      <c r="M118" s="114">
        <f>INDEX(data!$A$3:$AI$127, MATCH('Table for manuscript'!$C118, data!$C$3:$C$127,0), MATCH('Table for manuscript'!M$1, data!$A$3:$AI$3,0))</f>
        <v>0</v>
      </c>
      <c r="N118" s="114">
        <f>INDEX(data!$A$3:$AI$127, MATCH('Table for manuscript'!$C118, data!$C$3:$C$127,0), MATCH('Table for manuscript'!N$1, data!$A$3:$AI$3,0))</f>
        <v>0</v>
      </c>
      <c r="O118" s="114">
        <f>INDEX(data!$A$3:$AI$127, MATCH('Table for manuscript'!$C118, data!$C$3:$C$127,0), MATCH('Table for manuscript'!O$1, data!$A$3:$AI$3,0))</f>
        <v>0</v>
      </c>
      <c r="P118" s="114">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10">
        <f>INDEX(data!$A$3:$AI$127, MATCH('Table for manuscript'!$C119, data!$C$3:$C$127,0), MATCH('Table for manuscript'!D$1, data!$A$3:$AI$3,0))</f>
        <v>10.843</v>
      </c>
      <c r="E119" s="108">
        <f>INDEX(data!$A$3:$AI$127, MATCH('Table for manuscript'!$C119, data!$C$3:$C$127,0), MATCH('Table for manuscript'!E$1, data!$A$3:$AI$3,0))</f>
        <v>11.971553999999999</v>
      </c>
      <c r="F119" s="109">
        <f>INDEX(data!$A$3:$AI$127, MATCH('Table for manuscript'!$C119, data!$C$3:$C$127,0), MATCH('Table for manuscript'!F$1, data!$A$3:$AI$3,0))</f>
        <v>1.1040813428018075</v>
      </c>
      <c r="G119" s="110" t="str">
        <f>INDEX(References!$A$2:$C$58,MATCH(INDEX(data!$A$3:$AI$127, MATCH('Table for manuscript'!$C119, data!$C$3:$C$127,0), MATCH('Table for manuscript'!G$1, data!$A$3:$AI$3,0)), References!$C$2:$C$58,0),2)</f>
        <v>[48]</v>
      </c>
      <c r="H119" s="111">
        <f>INDEX(data!$A$3:$AI$127, MATCH('Table for manuscript'!$C119, data!$C$3:$C$127,0), MATCH('Table for manuscript'!H$1, data!$A$3:$AI$3,0))/100</f>
        <v>0.85</v>
      </c>
      <c r="I119" s="113">
        <f>INDEX(data!$A$3:$AI$127, MATCH('Table for manuscript'!$C119, data!$C$3:$C$127,0), MATCH('Table for manuscript'!I$1, data!$A$3:$AI$3,0))</f>
        <v>1380000</v>
      </c>
      <c r="J119" s="112">
        <f>INDEX(data!$A$3:$AI$127, MATCH('Table for manuscript'!$C119, data!$C$3:$C$127,0), MATCH('Table for manuscript'!J$1, data!$A$3:$AI$3,0))</f>
        <v>11.269526260549664</v>
      </c>
      <c r="K119" s="114">
        <f>INDEX(data!$A$3:$AI$127, MATCH('Table for manuscript'!$C119, data!$C$3:$C$127,0), MATCH('Table for manuscript'!K$1, data!$A$3:$AI$3,0))</f>
        <v>4.5</v>
      </c>
      <c r="L119" s="114">
        <f>INDEX(data!$A$3:$AI$127, MATCH('Table for manuscript'!$C119, data!$C$3:$C$127,0), MATCH('Table for manuscript'!L$1, data!$A$3:$AI$3,0))</f>
        <v>8</v>
      </c>
      <c r="M119" s="114">
        <f>INDEX(data!$A$3:$AI$127, MATCH('Table for manuscript'!$C119, data!$C$3:$C$127,0), MATCH('Table for manuscript'!M$1, data!$A$3:$AI$3,0))</f>
        <v>0</v>
      </c>
      <c r="N119" s="114">
        <f>INDEX(data!$A$3:$AI$127, MATCH('Table for manuscript'!$C119, data!$C$3:$C$127,0), MATCH('Table for manuscript'!N$1, data!$A$3:$AI$3,0))</f>
        <v>0</v>
      </c>
      <c r="O119" s="114">
        <f>INDEX(data!$A$3:$AI$127, MATCH('Table for manuscript'!$C119, data!$C$3:$C$127,0), MATCH('Table for manuscript'!O$1, data!$A$3:$AI$3,0))</f>
        <v>0</v>
      </c>
      <c r="P119" s="114">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10">
        <f>INDEX(data!$A$3:$AI$127, MATCH('Table for manuscript'!$C120, data!$C$3:$C$127,0), MATCH('Table for manuscript'!D$1, data!$A$3:$AI$3,0))</f>
        <v>20.286999999999999</v>
      </c>
      <c r="E120" s="108">
        <f>INDEX(data!$A$3:$AI$127, MATCH('Table for manuscript'!$C120, data!$C$3:$C$127,0), MATCH('Table for manuscript'!E$1, data!$A$3:$AI$3,0))</f>
        <v>24.332400000000003</v>
      </c>
      <c r="F120" s="109">
        <f>INDEX(data!$A$3:$AI$127, MATCH('Table for manuscript'!$C120, data!$C$3:$C$127,0), MATCH('Table for manuscript'!F$1, data!$A$3:$AI$3,0))</f>
        <v>1.1994084881944105</v>
      </c>
      <c r="G120" s="110" t="str">
        <f>INDEX(References!$A$2:$C$58,MATCH(INDEX(data!$A$3:$AI$127, MATCH('Table for manuscript'!$C120, data!$C$3:$C$127,0), MATCH('Table for manuscript'!G$1, data!$A$3:$AI$3,0)), References!$C$2:$C$58,0),2)</f>
        <v>[49]</v>
      </c>
      <c r="H120" s="111">
        <f>INDEX(data!$A$3:$AI$127, MATCH('Table for manuscript'!$C120, data!$C$3:$C$127,0), MATCH('Table for manuscript'!H$1, data!$A$3:$AI$3,0))/100</f>
        <v>0.85</v>
      </c>
      <c r="I120" s="113">
        <f>INDEX(data!$A$3:$AI$127, MATCH('Table for manuscript'!$C120, data!$C$3:$C$127,0), MATCH('Table for manuscript'!I$1, data!$A$3:$AI$3,0))</f>
        <v>127329.91707359419</v>
      </c>
      <c r="J120" s="112">
        <f>INDEX(data!$A$3:$AI$127, MATCH('Table for manuscript'!$C120, data!$C$3:$C$127,0), MATCH('Table for manuscript'!J$1, data!$A$3:$AI$3,0))</f>
        <v>11.269526260549664</v>
      </c>
      <c r="K120" s="114">
        <f>INDEX(data!$A$3:$AI$127, MATCH('Table for manuscript'!$C120, data!$C$3:$C$127,0), MATCH('Table for manuscript'!K$1, data!$A$3:$AI$3,0))</f>
        <v>4.5</v>
      </c>
      <c r="L120" s="114">
        <f>INDEX(data!$A$3:$AI$127, MATCH('Table for manuscript'!$C120, data!$C$3:$C$127,0), MATCH('Table for manuscript'!L$1, data!$A$3:$AI$3,0))</f>
        <v>8</v>
      </c>
      <c r="M120" s="114">
        <f>INDEX(data!$A$3:$AI$127, MATCH('Table for manuscript'!$C120, data!$C$3:$C$127,0), MATCH('Table for manuscript'!M$1, data!$A$3:$AI$3,0))</f>
        <v>0</v>
      </c>
      <c r="N120" s="114">
        <f>INDEX(data!$A$3:$AI$127, MATCH('Table for manuscript'!$C120, data!$C$3:$C$127,0), MATCH('Table for manuscript'!N$1, data!$A$3:$AI$3,0))</f>
        <v>0</v>
      </c>
      <c r="O120" s="114">
        <f>INDEX(data!$A$3:$AI$127, MATCH('Table for manuscript'!$C120, data!$C$3:$C$127,0), MATCH('Table for manuscript'!O$1, data!$A$3:$AI$3,0))</f>
        <v>0</v>
      </c>
      <c r="P120" s="114">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10" t="e">
        <f>INDEX(data!$A$3:$AI$127, MATCH('Table for manuscript'!$C121, data!$C$3:$C$127,0), MATCH('Table for manuscript'!D$1, data!$A$3:$AI$3,0))</f>
        <v>#N/A</v>
      </c>
      <c r="E121" s="108" t="e">
        <f>INDEX(data!$A$3:$AI$127, MATCH('Table for manuscript'!$C121, data!$C$3:$C$127,0), MATCH('Table for manuscript'!E$1, data!$A$3:$AI$3,0))</f>
        <v>#N/A</v>
      </c>
      <c r="F121" s="109" t="e">
        <f>INDEX(data!$A$3:$AI$127, MATCH('Table for manuscript'!$C121, data!$C$3:$C$127,0), MATCH('Table for manuscript'!F$1, data!$A$3:$AI$3,0))</f>
        <v>#N/A</v>
      </c>
      <c r="G121" s="110" t="e">
        <f>INDEX(References!$A$2:$C$58,MATCH(INDEX(data!$A$3:$AI$127, MATCH('Table for manuscript'!$C121, data!$C$3:$C$127,0), MATCH('Table for manuscript'!G$1, data!$A$3:$AI$3,0)), References!$C$2:$C$58,0),2)</f>
        <v>#N/A</v>
      </c>
      <c r="H121" s="111" t="e">
        <f>INDEX(data!$A$3:$AI$127, MATCH('Table for manuscript'!$C121, data!$C$3:$C$127,0), MATCH('Table for manuscript'!H$1, data!$A$3:$AI$3,0))/100</f>
        <v>#N/A</v>
      </c>
      <c r="I121" s="113" t="e">
        <f>INDEX(data!$A$3:$AI$127, MATCH('Table for manuscript'!$C121, data!$C$3:$C$127,0), MATCH('Table for manuscript'!I$1, data!$A$3:$AI$3,0))</f>
        <v>#N/A</v>
      </c>
      <c r="J121" s="112" t="e">
        <f>INDEX(data!$A$3:$AI$127, MATCH('Table for manuscript'!$C121, data!$C$3:$C$127,0), MATCH('Table for manuscript'!J$1, data!$A$3:$AI$3,0))</f>
        <v>#N/A</v>
      </c>
      <c r="K121" s="114" t="e">
        <f>INDEX(data!$A$3:$AI$127, MATCH('Table for manuscript'!$C121, data!$C$3:$C$127,0), MATCH('Table for manuscript'!K$1, data!$A$3:$AI$3,0))</f>
        <v>#N/A</v>
      </c>
      <c r="L121" s="114" t="e">
        <f>INDEX(data!$A$3:$AI$127, MATCH('Table for manuscript'!$C121, data!$C$3:$C$127,0), MATCH('Table for manuscript'!L$1, data!$A$3:$AI$3,0))</f>
        <v>#N/A</v>
      </c>
      <c r="M121" s="114" t="e">
        <f>INDEX(data!$A$3:$AI$127, MATCH('Table for manuscript'!$C121, data!$C$3:$C$127,0), MATCH('Table for manuscript'!M$1, data!$A$3:$AI$3,0))</f>
        <v>#N/A</v>
      </c>
      <c r="N121" s="114" t="e">
        <f>INDEX(data!$A$3:$AI$127, MATCH('Table for manuscript'!$C121, data!$C$3:$C$127,0), MATCH('Table for manuscript'!N$1, data!$A$3:$AI$3,0))</f>
        <v>#N/A</v>
      </c>
      <c r="O121" s="114" t="e">
        <f>INDEX(data!$A$3:$AI$127, MATCH('Table for manuscript'!$C121, data!$C$3:$C$127,0), MATCH('Table for manuscript'!O$1, data!$A$3:$AI$3,0))</f>
        <v>#N/A</v>
      </c>
      <c r="P121" s="114"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10" t="e">
        <f>INDEX(data!$A$3:$AI$127, MATCH('Table for manuscript'!$C122, data!$C$3:$C$127,0), MATCH('Table for manuscript'!D$1, data!$A$3:$AI$3,0))</f>
        <v>#N/A</v>
      </c>
      <c r="E122" s="108" t="e">
        <f>INDEX(data!$A$3:$AI$127, MATCH('Table for manuscript'!$C122, data!$C$3:$C$127,0), MATCH('Table for manuscript'!E$1, data!$A$3:$AI$3,0))</f>
        <v>#N/A</v>
      </c>
      <c r="F122" s="109" t="e">
        <f>INDEX(data!$A$3:$AI$127, MATCH('Table for manuscript'!$C122, data!$C$3:$C$127,0), MATCH('Table for manuscript'!F$1, data!$A$3:$AI$3,0))</f>
        <v>#N/A</v>
      </c>
      <c r="G122" s="110" t="e">
        <f>INDEX(References!$A$2:$C$58,MATCH(INDEX(data!$A$3:$AI$127, MATCH('Table for manuscript'!$C122, data!$C$3:$C$127,0), MATCH('Table for manuscript'!G$1, data!$A$3:$AI$3,0)), References!$C$2:$C$58,0),2)</f>
        <v>#N/A</v>
      </c>
      <c r="H122" s="111" t="e">
        <f>INDEX(data!$A$3:$AI$127, MATCH('Table for manuscript'!$C122, data!$C$3:$C$127,0), MATCH('Table for manuscript'!H$1, data!$A$3:$AI$3,0))/100</f>
        <v>#N/A</v>
      </c>
      <c r="I122" s="113" t="e">
        <f>INDEX(data!$A$3:$AI$127, MATCH('Table for manuscript'!$C122, data!$C$3:$C$127,0), MATCH('Table for manuscript'!I$1, data!$A$3:$AI$3,0))</f>
        <v>#N/A</v>
      </c>
      <c r="J122" s="112" t="e">
        <f>INDEX(data!$A$3:$AI$127, MATCH('Table for manuscript'!$C122, data!$C$3:$C$127,0), MATCH('Table for manuscript'!J$1, data!$A$3:$AI$3,0))</f>
        <v>#N/A</v>
      </c>
      <c r="K122" s="114" t="e">
        <f>INDEX(data!$A$3:$AI$127, MATCH('Table for manuscript'!$C122, data!$C$3:$C$127,0), MATCH('Table for manuscript'!K$1, data!$A$3:$AI$3,0))</f>
        <v>#N/A</v>
      </c>
      <c r="L122" s="114" t="e">
        <f>INDEX(data!$A$3:$AI$127, MATCH('Table for manuscript'!$C122, data!$C$3:$C$127,0), MATCH('Table for manuscript'!L$1, data!$A$3:$AI$3,0))</f>
        <v>#N/A</v>
      </c>
      <c r="M122" s="114" t="e">
        <f>INDEX(data!$A$3:$AI$127, MATCH('Table for manuscript'!$C122, data!$C$3:$C$127,0), MATCH('Table for manuscript'!M$1, data!$A$3:$AI$3,0))</f>
        <v>#N/A</v>
      </c>
      <c r="N122" s="114" t="e">
        <f>INDEX(data!$A$3:$AI$127, MATCH('Table for manuscript'!$C122, data!$C$3:$C$127,0), MATCH('Table for manuscript'!N$1, data!$A$3:$AI$3,0))</f>
        <v>#N/A</v>
      </c>
      <c r="O122" s="114" t="e">
        <f>INDEX(data!$A$3:$AI$127, MATCH('Table for manuscript'!$C122, data!$C$3:$C$127,0), MATCH('Table for manuscript'!O$1, data!$A$3:$AI$3,0))</f>
        <v>#N/A</v>
      </c>
      <c r="P122" s="114"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10">
        <f>INDEX(data!$A$3:$AI$127, MATCH('Table for manuscript'!$C123, data!$C$3:$C$127,0), MATCH('Table for manuscript'!D$1, data!$A$3:$AI$3,0))</f>
        <v>0.11461224489795918</v>
      </c>
      <c r="E123" s="108">
        <f>INDEX(data!$A$3:$AI$127, MATCH('Table for manuscript'!$C123, data!$C$3:$C$127,0), MATCH('Table for manuscript'!E$1, data!$A$3:$AI$3,0))</f>
        <v>13.06434049730237</v>
      </c>
      <c r="F123" s="109">
        <f>INDEX(data!$A$3:$AI$127, MATCH('Table for manuscript'!$C123, data!$C$3:$C$127,0), MATCH('Table for manuscript'!F$1, data!$A$3:$AI$3,0))</f>
        <v>113.98730134754561</v>
      </c>
      <c r="G123" s="110" t="str">
        <f>INDEX(References!$A$2:$C$58,MATCH(INDEX(data!$A$3:$AI$127, MATCH('Table for manuscript'!$C123, data!$C$3:$C$127,0), MATCH('Table for manuscript'!G$1, data!$A$3:$AI$3,0)), References!$C$2:$C$58,0),2)</f>
        <v>[51]</v>
      </c>
      <c r="H123" s="111">
        <f>INDEX(data!$A$3:$AI$127, MATCH('Table for manuscript'!$C123, data!$C$3:$C$127,0), MATCH('Table for manuscript'!H$1, data!$A$3:$AI$3,0))/100</f>
        <v>0.9</v>
      </c>
      <c r="I123" s="113">
        <f>INDEX(data!$A$3:$AI$127, MATCH('Table for manuscript'!$C123, data!$C$3:$C$127,0), MATCH('Table for manuscript'!I$1, data!$A$3:$AI$3,0))</f>
        <v>1861757.8793888888</v>
      </c>
      <c r="J123" s="112">
        <f>INDEX(data!$A$3:$AI$127, MATCH('Table for manuscript'!$C123, data!$C$3:$C$127,0), MATCH('Table for manuscript'!J$1, data!$A$3:$AI$3,0))</f>
        <v>0.5669468053451634</v>
      </c>
      <c r="K123" s="114">
        <f>INDEX(data!$A$3:$AI$127, MATCH('Table for manuscript'!$C123, data!$C$3:$C$127,0), MATCH('Table for manuscript'!K$1, data!$A$3:$AI$3,0))</f>
        <v>0</v>
      </c>
      <c r="L123" s="114">
        <f>INDEX(data!$A$3:$AI$127, MATCH('Table for manuscript'!$C123, data!$C$3:$C$127,0), MATCH('Table for manuscript'!L$1, data!$A$3:$AI$3,0))</f>
        <v>0</v>
      </c>
      <c r="M123" s="114">
        <f>INDEX(data!$A$3:$AI$127, MATCH('Table for manuscript'!$C123, data!$C$3:$C$127,0), MATCH('Table for manuscript'!M$1, data!$A$3:$AI$3,0))</f>
        <v>0</v>
      </c>
      <c r="N123" s="114">
        <f>INDEX(data!$A$3:$AI$127, MATCH('Table for manuscript'!$C123, data!$C$3:$C$127,0), MATCH('Table for manuscript'!N$1, data!$A$3:$AI$3,0))</f>
        <v>0</v>
      </c>
      <c r="O123" s="114">
        <f>INDEX(data!$A$3:$AI$127, MATCH('Table for manuscript'!$C123, data!$C$3:$C$127,0), MATCH('Table for manuscript'!O$1, data!$A$3:$AI$3,0))</f>
        <v>0</v>
      </c>
      <c r="P123" s="114">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10">
        <f>INDEX(data!$A$3:$AI$127, MATCH('Table for manuscript'!$C124, data!$C$3:$C$127,0), MATCH('Table for manuscript'!D$1, data!$A$3:$AI$3,0))</f>
        <v>4.1748300468180384</v>
      </c>
      <c r="E124" s="108">
        <f>INDEX(data!$A$3:$AI$127, MATCH('Table for manuscript'!$C124, data!$C$3:$C$127,0), MATCH('Table for manuscript'!E$1, data!$A$3:$AI$3,0))</f>
        <v>212.02896208278293</v>
      </c>
      <c r="F124" s="109">
        <f>INDEX(data!$A$3:$AI$127, MATCH('Table for manuscript'!$C124, data!$C$3:$C$127,0), MATCH('Table for manuscript'!F$1, data!$A$3:$AI$3,0))</f>
        <v>50.78744756194007</v>
      </c>
      <c r="G124" s="110" t="str">
        <f>INDEX(References!$A$2:$C$58,MATCH(INDEX(data!$A$3:$AI$127, MATCH('Table for manuscript'!$C124, data!$C$3:$C$127,0), MATCH('Table for manuscript'!G$1, data!$A$3:$AI$3,0)), References!$C$2:$C$58,0),2)</f>
        <v>[52]</v>
      </c>
      <c r="H124" s="111">
        <f>INDEX(data!$A$3:$AI$127, MATCH('Table for manuscript'!$C124, data!$C$3:$C$127,0), MATCH('Table for manuscript'!H$1, data!$A$3:$AI$3,0))/100</f>
        <v>0.9</v>
      </c>
      <c r="I124" s="113">
        <f>INDEX(data!$A$3:$AI$127, MATCH('Table for manuscript'!$C124, data!$C$3:$C$127,0), MATCH('Table for manuscript'!I$1, data!$A$3:$AI$3,0))</f>
        <v>1861757.8793888888</v>
      </c>
      <c r="J124" s="112">
        <f>INDEX(data!$A$3:$AI$127, MATCH('Table for manuscript'!$C124, data!$C$3:$C$127,0), MATCH('Table for manuscript'!J$1, data!$A$3:$AI$3,0))</f>
        <v>1.8384633872538412</v>
      </c>
      <c r="K124" s="114">
        <f>INDEX(data!$A$3:$AI$127, MATCH('Table for manuscript'!$C124, data!$C$3:$C$127,0), MATCH('Table for manuscript'!K$1, data!$A$3:$AI$3,0))</f>
        <v>0</v>
      </c>
      <c r="L124" s="114">
        <f>INDEX(data!$A$3:$AI$127, MATCH('Table for manuscript'!$C124, data!$C$3:$C$127,0), MATCH('Table for manuscript'!L$1, data!$A$3:$AI$3,0))</f>
        <v>0</v>
      </c>
      <c r="M124" s="114">
        <f>INDEX(data!$A$3:$AI$127, MATCH('Table for manuscript'!$C124, data!$C$3:$C$127,0), MATCH('Table for manuscript'!M$1, data!$A$3:$AI$3,0))</f>
        <v>0</v>
      </c>
      <c r="N124" s="114">
        <f>INDEX(data!$A$3:$AI$127, MATCH('Table for manuscript'!$C124, data!$C$3:$C$127,0), MATCH('Table for manuscript'!N$1, data!$A$3:$AI$3,0))</f>
        <v>0</v>
      </c>
      <c r="O124" s="114">
        <f>INDEX(data!$A$3:$AI$127, MATCH('Table for manuscript'!$C124, data!$C$3:$C$127,0), MATCH('Table for manuscript'!O$1, data!$A$3:$AI$3,0))</f>
        <v>0</v>
      </c>
      <c r="P124" s="114">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INDEX(data!$A$3:$AI$127, MATCH('Table for manuscript'!$C125, data!$C$3:$C$127,0), MATCH('Table for manuscript'!D$1, data!$A$3:$AI$3,0))</f>
        <v>#N/A</v>
      </c>
      <c r="E125" s="108" t="e">
        <f>INDEX(data!$A$3:$AI$127, MATCH('Table for manuscript'!$C125, data!$C$3:$C$127,0), MATCH('Table for manuscript'!E$1, data!$A$3:$AI$3,0))</f>
        <v>#N/A</v>
      </c>
      <c r="F125" s="109" t="e">
        <f>INDEX(data!$A$3:$AI$127, MATCH('Table for manuscript'!$C125, data!$C$3:$C$127,0), MATCH('Table for manuscript'!F$1, data!$A$3:$AI$3,0))</f>
        <v>#N/A</v>
      </c>
      <c r="G125" s="110" t="e">
        <f>INDEX(References!$A$2:$C$58,MATCH(INDEX(data!$A$3:$AI$127, MATCH('Table for manuscript'!$C125, data!$C$3:$C$127,0), MATCH('Table for manuscript'!G$1, data!$A$3:$AI$3,0)), References!$C$2:$C$58,0),2)</f>
        <v>#N/A</v>
      </c>
      <c r="H125" s="111" t="e">
        <f>INDEX(data!$A$3:$AI$127, MATCH('Table for manuscript'!$C125, data!$C$3:$C$127,0), MATCH('Table for manuscript'!H$1, data!$A$3:$AI$3,0))/100</f>
        <v>#N/A</v>
      </c>
      <c r="I125" s="113" t="e">
        <f>INDEX(data!$A$3:$AI$127, MATCH('Table for manuscript'!$C125, data!$C$3:$C$127,0), MATCH('Table for manuscript'!I$1, data!$A$3:$AI$3,0))</f>
        <v>#N/A</v>
      </c>
      <c r="J125" s="112" t="e">
        <f>INDEX(data!$A$3:$AI$127, MATCH('Table for manuscript'!$C125, data!$C$3:$C$127,0), MATCH('Table for manuscript'!J$1, data!$A$3:$AI$3,0))</f>
        <v>#N/A</v>
      </c>
      <c r="K125" s="114" t="e">
        <f>INDEX(data!$A$3:$AI$127, MATCH('Table for manuscript'!$C125, data!$C$3:$C$127,0), MATCH('Table for manuscript'!K$1, data!$A$3:$AI$3,0))</f>
        <v>#N/A</v>
      </c>
      <c r="L125" s="114" t="e">
        <f>INDEX(data!$A$3:$AI$127, MATCH('Table for manuscript'!$C125, data!$C$3:$C$127,0), MATCH('Table for manuscript'!L$1, data!$A$3:$AI$3,0))</f>
        <v>#N/A</v>
      </c>
      <c r="M125" s="114" t="e">
        <f>INDEX(data!$A$3:$AI$127, MATCH('Table for manuscript'!$C125, data!$C$3:$C$127,0), MATCH('Table for manuscript'!M$1, data!$A$3:$AI$3,0))</f>
        <v>#N/A</v>
      </c>
      <c r="N125" s="114" t="e">
        <f>INDEX(data!$A$3:$AI$127, MATCH('Table for manuscript'!$C125, data!$C$3:$C$127,0), MATCH('Table for manuscript'!N$1, data!$A$3:$AI$3,0))</f>
        <v>#N/A</v>
      </c>
      <c r="O125" s="114" t="e">
        <f>INDEX(data!$A$3:$AI$127, MATCH('Table for manuscript'!$C125, data!$C$3:$C$127,0), MATCH('Table for manuscript'!O$1, data!$A$3:$AI$3,0))</f>
        <v>#N/A</v>
      </c>
      <c r="P125" s="114" t="e">
        <f>INDEX(data!$A$3:$AI$127, MATCH('Table for manuscript'!$C125, data!$C$3:$C$127,0), MATCH('Table for manuscript'!P$1, data!$A$3:$AI$3,0))</f>
        <v>#N/A</v>
      </c>
      <c r="Q125" s="20" t="e">
        <f>INDEX(data!$A$3:$AI$127, MATCH('Table for manuscript'!$C125, data!$C$3:$C$127,0), MATCH('Table for manuscript'!Q$1, data!$A$3:$AI$3,0))</f>
        <v>#N/A</v>
      </c>
    </row>
    <row r="126" spans="1:17">
      <c r="A126" s="91">
        <v>124</v>
      </c>
      <c r="B126" s="91" t="s">
        <v>291</v>
      </c>
      <c r="C126" s="91" t="s">
        <v>299</v>
      </c>
      <c r="D126" s="110">
        <f>INDEX(data!$A$3:$AI$127, MATCH('Table for manuscript'!$C126, data!$C$3:$C$127,0), MATCH('Table for manuscript'!D$1, data!$A$3:$AI$3,0))</f>
        <v>5.6484778252246107E-3</v>
      </c>
      <c r="E126" s="108">
        <f>INDEX(data!$A$3:$AI$127, MATCH('Table for manuscript'!$C126, data!$C$3:$C$127,0), MATCH('Table for manuscript'!E$1, data!$A$3:$AI$3,0))</f>
        <v>1.7358249117586051E-2</v>
      </c>
      <c r="F126" s="109">
        <f>INDEX(data!$A$3:$AI$127, MATCH('Table for manuscript'!$C126, data!$C$3:$C$127,0), MATCH('Table for manuscript'!F$1, data!$A$3:$AI$3,0))</f>
        <v>3.073084405159332</v>
      </c>
      <c r="G126" s="110" t="str">
        <f>INDEX(References!$A$2:$C$58,MATCH(INDEX(data!$A$3:$AI$127, MATCH('Table for manuscript'!$C126, data!$C$3:$C$127,0), MATCH('Table for manuscript'!G$1, data!$A$3:$AI$3,0)), References!$C$2:$C$58,0),2)</f>
        <v>[53]</v>
      </c>
      <c r="H126" s="111">
        <f>INDEX(data!$A$3:$AI$127, MATCH('Table for manuscript'!$C126, data!$C$3:$C$127,0), MATCH('Table for manuscript'!H$1, data!$A$3:$AI$3,0))/100</f>
        <v>0.9</v>
      </c>
      <c r="I126" s="113">
        <f>INDEX(data!$A$3:$AI$127, MATCH('Table for manuscript'!$C126, data!$C$3:$C$127,0), MATCH('Table for manuscript'!I$1, data!$A$3:$AI$3,0))</f>
        <v>1861757.8793888888</v>
      </c>
      <c r="J126" s="112">
        <f>INDEX(data!$A$3:$AI$127, MATCH('Table for manuscript'!$C126, data!$C$3:$C$127,0), MATCH('Table for manuscript'!J$1, data!$A$3:$AI$3,0))</f>
        <v>0.70706294633196276</v>
      </c>
      <c r="K126" s="114">
        <f>INDEX(data!$A$3:$AI$127, MATCH('Table for manuscript'!$C126, data!$C$3:$C$127,0), MATCH('Table for manuscript'!K$1, data!$A$3:$AI$3,0))</f>
        <v>0</v>
      </c>
      <c r="L126" s="114">
        <f>INDEX(data!$A$3:$AI$127, MATCH('Table for manuscript'!$C126, data!$C$3:$C$127,0), MATCH('Table for manuscript'!L$1, data!$A$3:$AI$3,0))</f>
        <v>0</v>
      </c>
      <c r="M126" s="114">
        <f>INDEX(data!$A$3:$AI$127, MATCH('Table for manuscript'!$C126, data!$C$3:$C$127,0), MATCH('Table for manuscript'!M$1, data!$A$3:$AI$3,0))</f>
        <v>0</v>
      </c>
      <c r="N126" s="114">
        <f>INDEX(data!$A$3:$AI$127, MATCH('Table for manuscript'!$C126, data!$C$3:$C$127,0), MATCH('Table for manuscript'!N$1, data!$A$3:$AI$3,0))</f>
        <v>0</v>
      </c>
      <c r="O126" s="114">
        <f>INDEX(data!$A$3:$AI$127, MATCH('Table for manuscript'!$C126, data!$C$3:$C$127,0), MATCH('Table for manuscript'!O$1, data!$A$3:$AI$3,0))</f>
        <v>0</v>
      </c>
      <c r="P126" s="114">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10">
        <f>INDEX(data!$A$3:$AI$127, MATCH('Table for manuscript'!$C127, data!$C$3:$C$127,0), MATCH('Table for manuscript'!D$1, data!$A$3:$AI$3,0))</f>
        <v>1.859277345937591E-3</v>
      </c>
      <c r="E127" s="108">
        <f>INDEX(data!$A$3:$AI$127, MATCH('Table for manuscript'!$C127, data!$C$3:$C$127,0), MATCH('Table for manuscript'!E$1, data!$A$3:$AI$3,0))</f>
        <v>2.4784291570529335</v>
      </c>
      <c r="F127" s="109">
        <f>INDEX(data!$A$3:$AI$127, MATCH('Table for manuscript'!$C127, data!$C$3:$C$127,0), MATCH('Table for manuscript'!F$1, data!$A$3:$AI$3,0))</f>
        <v>1333.0066987951809</v>
      </c>
      <c r="G127" s="110" t="str">
        <f>INDEX(References!$A$2:$C$58,MATCH(INDEX(data!$A$3:$AI$127, MATCH('Table for manuscript'!$C127, data!$C$3:$C$127,0), MATCH('Table for manuscript'!G$1, data!$A$3:$AI$3,0)), References!$C$2:$C$58,0),2)</f>
        <v>[54]</v>
      </c>
      <c r="H127" s="111">
        <f>INDEX(data!$A$3:$AI$127, MATCH('Table for manuscript'!$C127, data!$C$3:$C$127,0), MATCH('Table for manuscript'!H$1, data!$A$3:$AI$3,0))/100</f>
        <v>0.53</v>
      </c>
      <c r="I127" s="113">
        <f>INDEX(data!$A$3:$AI$127, MATCH('Table for manuscript'!$C127, data!$C$3:$C$127,0), MATCH('Table for manuscript'!I$1, data!$A$3:$AI$3,0))</f>
        <v>4854822.79</v>
      </c>
      <c r="J127" s="112">
        <f>INDEX(data!$A$3:$AI$127, MATCH('Table for manuscript'!$C127, data!$C$3:$C$127,0), MATCH('Table for manuscript'!J$1, data!$A$3:$AI$3,0))</f>
        <v>2.7126000000000006</v>
      </c>
      <c r="K127" s="114">
        <f>INDEX(data!$A$3:$AI$127, MATCH('Table for manuscript'!$C127, data!$C$3:$C$127,0), MATCH('Table for manuscript'!K$1, data!$A$3:$AI$3,0))</f>
        <v>0</v>
      </c>
      <c r="L127" s="114">
        <f>INDEX(data!$A$3:$AI$127, MATCH('Table for manuscript'!$C127, data!$C$3:$C$127,0), MATCH('Table for manuscript'!L$1, data!$A$3:$AI$3,0))</f>
        <v>0</v>
      </c>
      <c r="M127" s="114">
        <f>INDEX(data!$A$3:$AI$127, MATCH('Table for manuscript'!$C127, data!$C$3:$C$127,0), MATCH('Table for manuscript'!M$1, data!$A$3:$AI$3,0))</f>
        <v>0</v>
      </c>
      <c r="N127" s="114">
        <f>INDEX(data!$A$3:$AI$127, MATCH('Table for manuscript'!$C127, data!$C$3:$C$127,0), MATCH('Table for manuscript'!N$1, data!$A$3:$AI$3,0))</f>
        <v>0</v>
      </c>
      <c r="O127" s="114">
        <f>INDEX(data!$A$3:$AI$127, MATCH('Table for manuscript'!$C127, data!$C$3:$C$127,0), MATCH('Table for manuscript'!O$1, data!$A$3:$AI$3,0))</f>
        <v>0</v>
      </c>
      <c r="P127" s="114">
        <f>INDEX(data!$A$3:$AI$127, MATCH('Table for manuscript'!$C127, data!$C$3:$C$127,0), MATCH('Table for manuscript'!P$1, data!$A$3:$AI$3,0))</f>
        <v>0</v>
      </c>
      <c r="Q127" s="20" t="str">
        <f>INDEX(data!$A$3:$AI$127, MATCH('Table for manuscript'!$C127, data!$C$3:$C$127,0), MATCH('Table for manuscript'!Q$1, data!$A$3:$AI$3,0))</f>
        <v>School-based program targeting all 1-14 year olds for Oral cholra vaccination</v>
      </c>
    </row>
    <row r="128" spans="1:17">
      <c r="A128" s="91">
        <v>126</v>
      </c>
      <c r="B128" s="91" t="s">
        <v>291</v>
      </c>
      <c r="C128" s="91" t="s">
        <v>328</v>
      </c>
      <c r="D128" s="110">
        <f>INDEX(data!$A$3:$AI$127, MATCH('Table for manuscript'!$C128, data!$C$3:$C$127,0), MATCH('Table for manuscript'!D$1, data!$A$3:$AI$3,0))</f>
        <v>3.5</v>
      </c>
      <c r="E128" s="108">
        <f>INDEX(data!$A$3:$AI$127, MATCH('Table for manuscript'!$C128, data!$C$3:$C$127,0), MATCH('Table for manuscript'!E$1, data!$A$3:$AI$3,0))</f>
        <v>261.68533542178892</v>
      </c>
      <c r="F128" s="109">
        <f>INDEX(data!$A$3:$AI$127, MATCH('Table for manuscript'!$C128, data!$C$3:$C$127,0), MATCH('Table for manuscript'!F$1, data!$A$3:$AI$3,0))</f>
        <v>74.767238691939696</v>
      </c>
      <c r="G128" s="110" t="str">
        <f>INDEX(References!$A$2:$C$58,MATCH(INDEX(data!$A$3:$AI$127, MATCH('Table for manuscript'!$C128, data!$C$3:$C$127,0), MATCH('Table for manuscript'!G$1, data!$A$3:$AI$3,0)), References!$C$2:$C$58,0),2)</f>
        <v>[55]</v>
      </c>
      <c r="H128" s="111">
        <f>INDEX(data!$A$3:$AI$127, MATCH('Table for manuscript'!$C128, data!$C$3:$C$127,0), MATCH('Table for manuscript'!H$1, data!$A$3:$AI$3,0))/100</f>
        <v>0.9</v>
      </c>
      <c r="I128" s="113">
        <f>INDEX(data!$A$3:$AI$127, MATCH('Table for manuscript'!$C128, data!$C$3:$C$127,0), MATCH('Table for manuscript'!I$1, data!$A$3:$AI$3,0))</f>
        <v>1861757.8793888888</v>
      </c>
      <c r="J128" s="112">
        <f>INDEX(data!$A$3:$AI$127, MATCH('Table for manuscript'!$C128, data!$C$3:$C$127,0), MATCH('Table for manuscript'!J$1, data!$A$3:$AI$3,0))</f>
        <v>9.2880546553776231</v>
      </c>
      <c r="K128" s="114">
        <f>INDEX(data!$A$3:$AI$127, MATCH('Table for manuscript'!$C128, data!$C$3:$C$127,0), MATCH('Table for manuscript'!K$1, data!$A$3:$AI$3,0))</f>
        <v>0</v>
      </c>
      <c r="L128" s="114">
        <f>INDEX(data!$A$3:$AI$127, MATCH('Table for manuscript'!$C128, data!$C$3:$C$127,0), MATCH('Table for manuscript'!L$1, data!$A$3:$AI$3,0))</f>
        <v>0</v>
      </c>
      <c r="M128" s="114">
        <f>INDEX(data!$A$3:$AI$127, MATCH('Table for manuscript'!$C128, data!$C$3:$C$127,0), MATCH('Table for manuscript'!M$1, data!$A$3:$AI$3,0))</f>
        <v>0</v>
      </c>
      <c r="N128" s="114">
        <f>INDEX(data!$A$3:$AI$127, MATCH('Table for manuscript'!$C128, data!$C$3:$C$127,0), MATCH('Table for manuscript'!N$1, data!$A$3:$AI$3,0))</f>
        <v>0</v>
      </c>
      <c r="O128" s="114">
        <f>INDEX(data!$A$3:$AI$127, MATCH('Table for manuscript'!$C128, data!$C$3:$C$127,0), MATCH('Table for manuscript'!O$1, data!$A$3:$AI$3,0))</f>
        <v>0</v>
      </c>
      <c r="P128" s="114">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10">
        <f>INDEX(data!$A$3:$AI$127, MATCH('Table for manuscript'!$C129, data!$C$3:$C$127,0), MATCH('Table for manuscript'!D$1, data!$A$3:$AI$3,0))</f>
        <v>4.9900199600798399E-4</v>
      </c>
      <c r="E129" s="108">
        <f>INDEX(data!$A$3:$AI$127, MATCH('Table for manuscript'!$C129, data!$C$3:$C$127,0), MATCH('Table for manuscript'!E$1, data!$A$3:$AI$3,0))</f>
        <v>1.018</v>
      </c>
      <c r="F129" s="109">
        <f>INDEX(data!$A$3:$AI$127, MATCH('Table for manuscript'!$C129, data!$C$3:$C$127,0), MATCH('Table for manuscript'!F$1, data!$A$3:$AI$3,0))</f>
        <v>2040.0720000000001</v>
      </c>
      <c r="G129" s="110" t="str">
        <f>INDEX(References!$A$2:$C$58,MATCH(INDEX(data!$A$3:$AI$127, MATCH('Table for manuscript'!$C129, data!$C$3:$C$127,0), MATCH('Table for manuscript'!G$1, data!$A$3:$AI$3,0)), References!$C$2:$C$58,0),2)</f>
        <v>[56]</v>
      </c>
      <c r="H129" s="111">
        <f>INDEX(data!$A$3:$AI$127, MATCH('Table for manuscript'!$C129, data!$C$3:$C$127,0), MATCH('Table for manuscript'!H$1, data!$A$3:$AI$3,0))/100</f>
        <v>0.9</v>
      </c>
      <c r="I129" s="113">
        <f>INDEX(data!$A$3:$AI$127, MATCH('Table for manuscript'!$C129, data!$C$3:$C$127,0), MATCH('Table for manuscript'!I$1, data!$A$3:$AI$3,0))</f>
        <v>1861757.8793888888</v>
      </c>
      <c r="J129" s="112">
        <f>INDEX(data!$A$3:$AI$127, MATCH('Table for manuscript'!$C129, data!$C$3:$C$127,0), MATCH('Table for manuscript'!J$1, data!$A$3:$AI$3,0))</f>
        <v>0.53852466998485171</v>
      </c>
      <c r="K129" s="114">
        <f>INDEX(data!$A$3:$AI$127, MATCH('Table for manuscript'!$C129, data!$C$3:$C$127,0), MATCH('Table for manuscript'!K$1, data!$A$3:$AI$3,0))</f>
        <v>0</v>
      </c>
      <c r="L129" s="114">
        <f>INDEX(data!$A$3:$AI$127, MATCH('Table for manuscript'!$C129, data!$C$3:$C$127,0), MATCH('Table for manuscript'!L$1, data!$A$3:$AI$3,0))</f>
        <v>0</v>
      </c>
      <c r="M129" s="114">
        <f>INDEX(data!$A$3:$AI$127, MATCH('Table for manuscript'!$C129, data!$C$3:$C$127,0), MATCH('Table for manuscript'!M$1, data!$A$3:$AI$3,0))</f>
        <v>0</v>
      </c>
      <c r="N129" s="114">
        <f>INDEX(data!$A$3:$AI$127, MATCH('Table for manuscript'!$C129, data!$C$3:$C$127,0), MATCH('Table for manuscript'!N$1, data!$A$3:$AI$3,0))</f>
        <v>0</v>
      </c>
      <c r="O129" s="114">
        <f>INDEX(data!$A$3:$AI$127, MATCH('Table for manuscript'!$C129, data!$C$3:$C$127,0), MATCH('Table for manuscript'!O$1, data!$A$3:$AI$3,0))</f>
        <v>0</v>
      </c>
      <c r="P129" s="114">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10">
        <f>INDEX(data!$A$3:$AI$127, MATCH('Table for manuscript'!$C130, data!$C$3:$C$127,0), MATCH('Table for manuscript'!D$1, data!$A$3:$AI$3,0))</f>
        <v>0.18796992481203006</v>
      </c>
      <c r="E130" s="108">
        <f>INDEX(data!$A$3:$AI$127, MATCH('Table for manuscript'!$C130, data!$C$3:$C$127,0), MATCH('Table for manuscript'!E$1, data!$A$3:$AI$3,0))</f>
        <v>11.411038211968993</v>
      </c>
      <c r="F130" s="109">
        <f>INDEX(data!$A$3:$AI$127, MATCH('Table for manuscript'!$C130, data!$C$3:$C$127,0), MATCH('Table for manuscript'!F$1, data!$A$3:$AI$3,0))</f>
        <v>60.706723287675047</v>
      </c>
      <c r="G130" s="110" t="str">
        <f>INDEX(References!$A$2:$C$58,MATCH(INDEX(data!$A$3:$AI$127, MATCH('Table for manuscript'!$C130, data!$C$3:$C$127,0), MATCH('Table for manuscript'!G$1, data!$A$3:$AI$3,0)), References!$C$2:$C$58,0),2)</f>
        <v>[57]</v>
      </c>
      <c r="H130" s="111">
        <f>INDEX(data!$A$3:$AI$127, MATCH('Table for manuscript'!$C130, data!$C$3:$C$127,0), MATCH('Table for manuscript'!H$1, data!$A$3:$AI$3,0))/100</f>
        <v>0.9</v>
      </c>
      <c r="I130" s="113">
        <f>INDEX(data!$A$3:$AI$127, MATCH('Table for manuscript'!$C130, data!$C$3:$C$127,0), MATCH('Table for manuscript'!I$1, data!$A$3:$AI$3,0))</f>
        <v>1861757.8793888888</v>
      </c>
      <c r="J130" s="112">
        <f>INDEX(data!$A$3:$AI$127, MATCH('Table for manuscript'!$C130, data!$C$3:$C$127,0), MATCH('Table for manuscript'!J$1, data!$A$3:$AI$3,0))</f>
        <v>4.6472684483877948</v>
      </c>
      <c r="K130" s="114">
        <f>INDEX(data!$A$3:$AI$127, MATCH('Table for manuscript'!$C130, data!$C$3:$C$127,0), MATCH('Table for manuscript'!K$1, data!$A$3:$AI$3,0))</f>
        <v>0</v>
      </c>
      <c r="L130" s="114">
        <f>INDEX(data!$A$3:$AI$127, MATCH('Table for manuscript'!$C130, data!$C$3:$C$127,0), MATCH('Table for manuscript'!L$1, data!$A$3:$AI$3,0))</f>
        <v>0</v>
      </c>
      <c r="M130" s="114">
        <f>INDEX(data!$A$3:$AI$127, MATCH('Table for manuscript'!$C130, data!$C$3:$C$127,0), MATCH('Table for manuscript'!M$1, data!$A$3:$AI$3,0))</f>
        <v>0</v>
      </c>
      <c r="N130" s="114">
        <f>INDEX(data!$A$3:$AI$127, MATCH('Table for manuscript'!$C130, data!$C$3:$C$127,0), MATCH('Table for manuscript'!N$1, data!$A$3:$AI$3,0))</f>
        <v>0</v>
      </c>
      <c r="O130" s="114">
        <f>INDEX(data!$A$3:$AI$127, MATCH('Table for manuscript'!$C130, data!$C$3:$C$127,0), MATCH('Table for manuscript'!O$1, data!$A$3:$AI$3,0))</f>
        <v>0</v>
      </c>
      <c r="P130" s="114">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1579</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1483</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649</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590</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618</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623</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630</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637</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1456</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1217</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1057</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734</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1064</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976</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849</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948</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908</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918</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1023</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1039</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696</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1605</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714</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1218</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725</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1637</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1168</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1159</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1182</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1345</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509</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1475</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1243</v>
      </c>
      <c r="D51" s="116"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5">
        <v>51</v>
      </c>
      <c r="B52" s="116" t="str">
        <f t="shared" si="0"/>
        <v>[51]</v>
      </c>
      <c r="C52" s="117" t="s">
        <v>1522</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1568</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1525</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1517</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1508</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tabSelected="1" zoomScale="80" zoomScaleNormal="80" workbookViewId="0">
      <pane xSplit="7" ySplit="3" topLeftCell="CM11" activePane="bottomRight" state="frozen"/>
      <selection pane="topRight" activeCell="H1" sqref="H1"/>
      <selection pane="bottomLeft" activeCell="A4" sqref="A4"/>
      <selection pane="bottomRight" activeCell="CQ24" sqref="CQ24:CQ25"/>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8" t="s">
        <v>3</v>
      </c>
      <c r="I2" s="138"/>
      <c r="J2" s="138"/>
      <c r="K2" s="138"/>
      <c r="L2" s="138"/>
      <c r="M2" s="138"/>
      <c r="N2" s="138"/>
      <c r="O2" s="138"/>
      <c r="P2" s="138"/>
      <c r="Q2" s="138"/>
      <c r="R2" s="138"/>
      <c r="S2" s="138"/>
      <c r="T2" s="138"/>
      <c r="U2" s="138"/>
      <c r="V2" s="138"/>
      <c r="W2" s="138"/>
      <c r="X2" s="138"/>
      <c r="Y2" s="138"/>
      <c r="Z2" s="138"/>
      <c r="AA2" s="138"/>
      <c r="AB2" s="138"/>
      <c r="AC2" s="138"/>
      <c r="AD2" s="139" t="s">
        <v>4</v>
      </c>
      <c r="AE2" s="140"/>
      <c r="AF2" s="141"/>
      <c r="AG2" s="4" t="s">
        <v>5</v>
      </c>
      <c r="AH2" s="142" t="s">
        <v>6</v>
      </c>
      <c r="AI2" s="143"/>
      <c r="AJ2" s="143"/>
      <c r="AK2" s="143"/>
      <c r="AL2" s="144"/>
      <c r="AM2" s="142" t="s">
        <v>7</v>
      </c>
      <c r="AN2" s="143"/>
      <c r="AO2" s="143"/>
      <c r="AP2" s="143"/>
      <c r="AQ2" s="144"/>
      <c r="AR2" s="142" t="s">
        <v>8</v>
      </c>
      <c r="AS2" s="143"/>
      <c r="AT2" s="143"/>
      <c r="AU2" s="143"/>
      <c r="AV2" s="144"/>
      <c r="AW2" s="145" t="s">
        <v>9</v>
      </c>
      <c r="AX2" s="146"/>
      <c r="AY2" s="146"/>
      <c r="AZ2" s="146"/>
      <c r="BA2" s="147"/>
      <c r="BB2" s="131" t="s">
        <v>10</v>
      </c>
      <c r="BC2" s="132"/>
      <c r="BD2" s="132"/>
      <c r="BE2" s="132"/>
      <c r="BF2" s="132"/>
      <c r="BG2" s="133"/>
      <c r="BH2" s="134" t="s">
        <v>11</v>
      </c>
      <c r="BI2" s="135"/>
      <c r="BJ2" s="135"/>
      <c r="BK2" s="135"/>
      <c r="BL2" s="135"/>
      <c r="BM2" s="135"/>
      <c r="BN2" s="135"/>
      <c r="BO2" s="136"/>
      <c r="BP2" s="137" t="s">
        <v>12</v>
      </c>
      <c r="BQ2" s="137"/>
      <c r="BR2" s="137"/>
      <c r="BS2" s="137"/>
      <c r="BT2" s="137"/>
      <c r="BU2" s="137"/>
      <c r="BV2" s="137"/>
      <c r="BW2" s="137"/>
      <c r="BX2" s="137"/>
      <c r="BY2" s="137"/>
      <c r="BZ2" s="137"/>
      <c r="CA2" s="137"/>
      <c r="CB2" s="137"/>
      <c r="CC2" s="137"/>
      <c r="CD2" s="137"/>
      <c r="CE2" s="137"/>
      <c r="CF2" s="137"/>
      <c r="CG2" s="137"/>
      <c r="CH2" s="137"/>
      <c r="CI2" s="137"/>
      <c r="CJ2" s="137"/>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1637</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c r="A15" s="20" t="s">
        <v>102</v>
      </c>
      <c r="B15" s="20" t="s">
        <v>102</v>
      </c>
      <c r="C15" s="20" t="s">
        <v>102</v>
      </c>
      <c r="D15" s="20" t="s">
        <v>1639</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1637</v>
      </c>
      <c r="L27" s="20" t="s">
        <v>1429</v>
      </c>
      <c r="M27" s="20" t="s">
        <v>118</v>
      </c>
      <c r="N27" s="24" t="s">
        <v>118</v>
      </c>
      <c r="O27" s="70">
        <v>1.26</v>
      </c>
      <c r="P27" s="24"/>
      <c r="Q27" s="24" t="s">
        <v>118</v>
      </c>
      <c r="R27" s="70">
        <v>100.49</v>
      </c>
      <c r="S27" s="33" t="s">
        <v>1637</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1637</v>
      </c>
      <c r="L28" s="20" t="s">
        <v>1430</v>
      </c>
      <c r="M28" s="20" t="s">
        <v>118</v>
      </c>
      <c r="N28" s="24" t="s">
        <v>118</v>
      </c>
      <c r="O28" s="70">
        <v>0.79</v>
      </c>
      <c r="P28" s="24"/>
      <c r="Q28" s="24" t="s">
        <v>118</v>
      </c>
      <c r="R28" s="70">
        <v>100.36</v>
      </c>
      <c r="S28" s="33" t="s">
        <v>1637</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1640</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1650</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1651</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1652</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1648</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1653</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1649</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t="s">
        <v>1609</v>
      </c>
      <c r="E98" s="21" t="s">
        <v>256</v>
      </c>
      <c r="F98" s="22" t="s">
        <v>517</v>
      </c>
      <c r="G98" s="28" t="s">
        <v>518</v>
      </c>
      <c r="H98" s="20" t="s">
        <v>519</v>
      </c>
      <c r="I98" s="20" t="s">
        <v>342</v>
      </c>
      <c r="J98" s="20" t="s">
        <v>155</v>
      </c>
      <c r="K98" s="20" t="s">
        <v>520</v>
      </c>
      <c r="L98" s="20" t="s">
        <v>521</v>
      </c>
      <c r="M98" s="20" t="s">
        <v>530</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522</v>
      </c>
      <c r="AA98" s="20" t="s">
        <v>523</v>
      </c>
      <c r="AB98" s="20">
        <f>R98/O98</f>
        <v>1125.1174033149175</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f>4.68+29.64</f>
        <v>34.32</v>
      </c>
      <c r="BM98" s="20" t="s">
        <v>531</v>
      </c>
      <c r="BN98" s="60">
        <f>BL98</f>
        <v>34.32</v>
      </c>
      <c r="BO98" s="20"/>
      <c r="BP98" s="20">
        <v>0</v>
      </c>
      <c r="BQ98" s="20">
        <v>0</v>
      </c>
      <c r="BR98" s="20">
        <v>0</v>
      </c>
      <c r="BS98" s="20">
        <v>0</v>
      </c>
      <c r="BT98" s="20">
        <v>0</v>
      </c>
      <c r="BU98" s="20">
        <v>0</v>
      </c>
      <c r="BV98" s="20">
        <v>0</v>
      </c>
      <c r="BW98" s="20">
        <v>0</v>
      </c>
      <c r="BX98" s="20">
        <f>BX99*2</f>
        <v>5</v>
      </c>
      <c r="BY98" s="20">
        <f t="shared" ref="BY98:CJ98" si="0">BY99*2</f>
        <v>9</v>
      </c>
      <c r="BZ98" s="20">
        <f t="shared" si="0"/>
        <v>9</v>
      </c>
      <c r="CA98" s="20"/>
      <c r="CB98" s="20">
        <f t="shared" si="0"/>
        <v>0</v>
      </c>
      <c r="CC98" s="20">
        <f t="shared" si="0"/>
        <v>0</v>
      </c>
      <c r="CD98" s="20">
        <f t="shared" si="0"/>
        <v>0</v>
      </c>
      <c r="CE98" s="20">
        <f t="shared" si="0"/>
        <v>0</v>
      </c>
      <c r="CF98" s="20">
        <f t="shared" si="0"/>
        <v>0</v>
      </c>
      <c r="CG98" s="20">
        <f t="shared" si="0"/>
        <v>0</v>
      </c>
      <c r="CH98" s="20">
        <f t="shared" si="0"/>
        <v>0</v>
      </c>
      <c r="CI98" s="20">
        <f t="shared" si="0"/>
        <v>0</v>
      </c>
      <c r="CJ98" s="20">
        <f t="shared" si="0"/>
        <v>0</v>
      </c>
      <c r="CK98" s="20"/>
      <c r="CL98" s="1">
        <f>IF(P98="per capita", O98*'[1]External Data'!$C$23,O98*INDEX($F$3:$CQ$324,MATCH($F98,$F$3:$F$324,0),MATCH($CM$1,$F$3:$CQ$3,0)))</f>
        <v>7992959.9999999972</v>
      </c>
      <c r="CM98">
        <f t="shared" ref="CM98:CM99" si="1">CL98/INDEX($F$3:$CQ$324,MATCH($F98,$F$3:$F$324,0),MATCH($CM$1,$F$3:$CQ$3,0))</f>
        <v>1.4479999999999995</v>
      </c>
      <c r="CN98">
        <f>IF(P98="per capita",R98*'[1]External Data'!$C$23,R98*INDEX($F$3:$CQ$324,MATCH($F98,$F$3:$F$324,0),MATCH($CM$1,$F$3:$CQ$3,0)))</f>
        <v>8993018400</v>
      </c>
      <c r="CO98" s="1">
        <f t="shared" ref="CO98:CO99" si="2">CN98/INDEX($F$3:$CQ$324,MATCH($F98,$F$3:$F$324,0),MATCH($CM$1,$F$3:$CQ$3,0))</f>
        <v>1629.17</v>
      </c>
      <c r="CP98" s="1">
        <f>CN98/INDEX($F$3:$CQ$324,MATCH($F98,$F$3:$F$324,0),MATCH($CM$1,$F$3:$CQ$3,0))*VLOOKUP(IF(LEFT($Z98,3) = "Int", $Z98,LEFT($Z98,FIND(";",$Z98)-1)),$CP$331:$CQ$357,2,FALSE)</f>
        <v>1941.97064</v>
      </c>
      <c r="CQ98">
        <f t="shared" ref="CQ98:CQ99" si="3">CP98/CM98</f>
        <v>1341.1399447513816</v>
      </c>
      <c r="CS98" s="33" t="s">
        <v>1534</v>
      </c>
    </row>
    <row r="99" spans="1:97">
      <c r="A99" s="20" t="s">
        <v>102</v>
      </c>
      <c r="B99" s="20" t="s">
        <v>102</v>
      </c>
      <c r="C99" s="20" t="s">
        <v>102</v>
      </c>
      <c r="D99" s="20" t="s">
        <v>1609</v>
      </c>
      <c r="E99" s="21" t="s">
        <v>256</v>
      </c>
      <c r="F99" s="22" t="s">
        <v>527</v>
      </c>
      <c r="G99" s="23" t="s">
        <v>528</v>
      </c>
      <c r="H99" s="20" t="s">
        <v>519</v>
      </c>
      <c r="I99" s="20" t="s">
        <v>342</v>
      </c>
      <c r="J99" s="20" t="s">
        <v>155</v>
      </c>
      <c r="K99" s="20" t="s">
        <v>520</v>
      </c>
      <c r="L99" s="20" t="s">
        <v>529</v>
      </c>
      <c r="M99" s="20" t="s">
        <v>530</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522</v>
      </c>
      <c r="AA99" s="20" t="s">
        <v>523</v>
      </c>
      <c r="AB99" s="20">
        <f>R99/O99</f>
        <v>174.40750213128737</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f>4.68</f>
        <v>4.68</v>
      </c>
      <c r="BM99" s="20" t="s">
        <v>531</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1"/>
        <v>1.1729999999999996</v>
      </c>
      <c r="CN99">
        <f>IF(P99="per capita",R99*'[1]External Data'!$C$23,R99*INDEX($F$3:$CQ$324,MATCH($F99,$F$3:$F$324,0),MATCH($CM$1,$F$3:$CQ$3,0)))</f>
        <v>1129281600</v>
      </c>
      <c r="CO99" s="1">
        <f t="shared" si="2"/>
        <v>204.58</v>
      </c>
      <c r="CP99" s="1">
        <f>CN99/INDEX($F$3:$CQ$324,MATCH($F99,$F$3:$F$324,0),MATCH($CM$1,$F$3:$CQ$3,0))*VLOOKUP(IF(LEFT($Z99,3) = "Int", $Z99,LEFT($Z99,FIND(";",$Z99)-1)),$CP$331:$CQ$357,2,FALSE)</f>
        <v>243.85936000000001</v>
      </c>
      <c r="CQ99">
        <f t="shared" si="3"/>
        <v>207.89374254049454</v>
      </c>
      <c r="CS99" s="33" t="s">
        <v>1534</v>
      </c>
    </row>
    <row r="100" spans="1:97">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1610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1634</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1634</v>
      </c>
      <c r="BH173" s="26" t="s">
        <v>118</v>
      </c>
      <c r="BI173" s="26" t="s">
        <v>118</v>
      </c>
      <c r="BJ173" s="26" t="s">
        <v>118</v>
      </c>
      <c r="BK173" s="26" t="s">
        <v>118</v>
      </c>
      <c r="BL173" s="26">
        <v>24.905242881858626</v>
      </c>
      <c r="BM173" s="20" t="s">
        <v>1633</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c r="A295" s="20" t="s">
        <v>102</v>
      </c>
      <c r="B295" s="20" t="s">
        <v>102</v>
      </c>
      <c r="C295" s="20" t="s">
        <v>102</v>
      </c>
      <c r="D295" s="20" t="s">
        <v>1663</v>
      </c>
      <c r="E295" s="21" t="s">
        <v>450</v>
      </c>
      <c r="F295" s="22" t="s">
        <v>1250</v>
      </c>
      <c r="G295" s="23" t="s">
        <v>1660</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1661</v>
      </c>
      <c r="H296" s="20" t="s">
        <v>740</v>
      </c>
      <c r="I296" s="20" t="s">
        <v>107</v>
      </c>
      <c r="J296" s="20" t="s">
        <v>902</v>
      </c>
      <c r="K296" s="20" t="s">
        <v>1243</v>
      </c>
      <c r="L296" s="20" t="s">
        <v>1662</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4">SUM(AX$124:AX$125)/SUM(BC$124:BC$125)*100</f>
        <v>83.365431579667472</v>
      </c>
      <c r="AT299" s="25">
        <f t="shared" si="4"/>
        <v>83.36843120271449</v>
      </c>
      <c r="AU299" s="25">
        <f t="shared" si="4"/>
        <v>83.371239678286699</v>
      </c>
      <c r="AV299" s="25">
        <f t="shared" si="4"/>
        <v>83.373788473780991</v>
      </c>
      <c r="AW299" s="30">
        <f>BB299*AR299/100</f>
        <v>354673.76456400001</v>
      </c>
      <c r="AX299" s="30">
        <f t="shared" ref="AX299:BA300" si="5">BC299*AS299/100</f>
        <v>359749.60487699998</v>
      </c>
      <c r="AY299" s="30">
        <f t="shared" si="5"/>
        <v>365069.34246299998</v>
      </c>
      <c r="AZ299" s="30">
        <f t="shared" si="5"/>
        <v>370621.29842100001</v>
      </c>
      <c r="BA299" s="30">
        <f t="shared" si="5"/>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4"/>
        <v>83.365431579667472</v>
      </c>
      <c r="AT300" s="25">
        <f t="shared" si="4"/>
        <v>83.36843120271449</v>
      </c>
      <c r="AU300" s="25">
        <f t="shared" si="4"/>
        <v>83.371239678286699</v>
      </c>
      <c r="AV300" s="25">
        <f t="shared" si="4"/>
        <v>83.373788473780991</v>
      </c>
      <c r="AW300" s="30">
        <f>BB300*AR300/100</f>
        <v>354673.76456400001</v>
      </c>
      <c r="AX300" s="30">
        <f t="shared" si="5"/>
        <v>359749.60487699998</v>
      </c>
      <c r="AY300" s="30">
        <f t="shared" si="5"/>
        <v>365069.34246299998</v>
      </c>
      <c r="AZ300" s="30">
        <f t="shared" si="5"/>
        <v>370621.29842100001</v>
      </c>
      <c r="BA300" s="30">
        <f t="shared" si="5"/>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3" t="s">
        <v>102</v>
      </c>
      <c r="B326" s="123" t="s">
        <v>102</v>
      </c>
      <c r="C326" s="123" t="s">
        <v>102</v>
      </c>
      <c r="D326" s="123">
        <v>0</v>
      </c>
      <c r="E326" s="77" t="s">
        <v>291</v>
      </c>
      <c r="F326" s="124" t="s">
        <v>1565</v>
      </c>
      <c r="G326" s="77" t="s">
        <v>1566</v>
      </c>
      <c r="H326" s="123" t="s">
        <v>336</v>
      </c>
      <c r="I326" s="123" t="s">
        <v>107</v>
      </c>
      <c r="J326" s="123" t="s">
        <v>1567</v>
      </c>
      <c r="K326" s="123" t="s">
        <v>1568</v>
      </c>
      <c r="L326" s="123" t="s">
        <v>1569</v>
      </c>
      <c r="M326" s="123" t="s">
        <v>111</v>
      </c>
      <c r="N326" s="123">
        <v>166</v>
      </c>
      <c r="O326" s="125">
        <v>1.859277345937591E-3</v>
      </c>
      <c r="P326" s="123"/>
      <c r="Q326" s="123">
        <v>179464</v>
      </c>
      <c r="R326" s="125">
        <v>2.0100804193454449</v>
      </c>
      <c r="S326" s="125" t="e">
        <v>#N/A</v>
      </c>
      <c r="T326" s="125" t="e">
        <v>#N/A</v>
      </c>
      <c r="U326" s="125" t="e">
        <v>#N/A</v>
      </c>
      <c r="V326" s="125" t="e">
        <v>#N/A</v>
      </c>
      <c r="W326" s="125"/>
      <c r="X326" s="123"/>
      <c r="Y326" s="123" t="s">
        <v>112</v>
      </c>
      <c r="Z326" s="123" t="s">
        <v>353</v>
      </c>
      <c r="AA326" s="123" t="s">
        <v>430</v>
      </c>
      <c r="AB326" s="123">
        <v>1081.1084337349398</v>
      </c>
      <c r="AC326" s="123">
        <v>0</v>
      </c>
      <c r="AD326" s="123">
        <v>0</v>
      </c>
      <c r="AE326" s="123">
        <v>0</v>
      </c>
      <c r="AF326" s="123">
        <v>0</v>
      </c>
      <c r="AG326" s="78" t="s">
        <v>1570</v>
      </c>
      <c r="AH326" s="126">
        <v>17283100</v>
      </c>
      <c r="AI326" s="126">
        <v>17660300</v>
      </c>
      <c r="AJ326" s="126">
        <v>18046300</v>
      </c>
      <c r="AK326" s="126">
        <v>18438300</v>
      </c>
      <c r="AL326" s="126">
        <v>18833100</v>
      </c>
      <c r="AM326" s="126">
        <v>100</v>
      </c>
      <c r="AN326" s="126">
        <v>100</v>
      </c>
      <c r="AO326" s="126">
        <v>100</v>
      </c>
      <c r="AP326" s="126">
        <v>100</v>
      </c>
      <c r="AQ326" s="126">
        <v>100</v>
      </c>
      <c r="AR326" s="126">
        <v>53</v>
      </c>
      <c r="AS326" s="126">
        <v>53</v>
      </c>
      <c r="AT326" s="126">
        <v>53</v>
      </c>
      <c r="AU326" s="126">
        <v>53</v>
      </c>
      <c r="AV326" s="126">
        <v>53</v>
      </c>
      <c r="AW326" s="126">
        <v>9160043</v>
      </c>
      <c r="AX326" s="126">
        <v>9359959</v>
      </c>
      <c r="AY326" s="126">
        <v>9564539</v>
      </c>
      <c r="AZ326" s="126">
        <v>9772299</v>
      </c>
      <c r="BA326" s="126">
        <v>9981543</v>
      </c>
      <c r="BB326" s="126">
        <v>4854822.79</v>
      </c>
      <c r="BC326" s="126">
        <v>4960778.2700000005</v>
      </c>
      <c r="BD326" s="126">
        <v>5069205.67</v>
      </c>
      <c r="BE326" s="126">
        <v>5179318.4700000007</v>
      </c>
      <c r="BF326" s="126">
        <v>5290217.79</v>
      </c>
      <c r="BG326" s="123" t="s">
        <v>1571</v>
      </c>
      <c r="BH326" s="127" t="s">
        <v>118</v>
      </c>
      <c r="BI326" s="127" t="s">
        <v>118</v>
      </c>
      <c r="BJ326" s="127" t="s">
        <v>118</v>
      </c>
      <c r="BK326" s="127" t="s">
        <v>118</v>
      </c>
      <c r="BL326" s="127">
        <v>2.7126000000000006</v>
      </c>
      <c r="BM326" s="123" t="s">
        <v>1572</v>
      </c>
      <c r="BN326" s="128">
        <v>2.7126000000000006</v>
      </c>
      <c r="BO326" s="123">
        <v>2021</v>
      </c>
      <c r="BP326" s="123">
        <v>0</v>
      </c>
      <c r="BQ326" s="123">
        <v>0</v>
      </c>
      <c r="BR326" s="123">
        <v>0</v>
      </c>
      <c r="BS326" s="123">
        <v>0</v>
      </c>
      <c r="BT326" s="123">
        <v>1</v>
      </c>
      <c r="BU326" s="123">
        <v>0</v>
      </c>
      <c r="BV326" s="123">
        <v>0</v>
      </c>
      <c r="BW326" s="123">
        <v>1</v>
      </c>
      <c r="BX326" s="123">
        <v>0</v>
      </c>
      <c r="BY326" s="123">
        <v>0</v>
      </c>
      <c r="BZ326" s="123">
        <v>0</v>
      </c>
      <c r="CA326" s="123" t="s">
        <v>118</v>
      </c>
      <c r="CB326" s="123">
        <v>0</v>
      </c>
      <c r="CC326" s="123">
        <v>0</v>
      </c>
      <c r="CD326" s="123">
        <v>0</v>
      </c>
      <c r="CE326" s="123">
        <v>0</v>
      </c>
      <c r="CF326" s="123">
        <v>0</v>
      </c>
      <c r="CG326" s="123">
        <v>0</v>
      </c>
      <c r="CH326" s="123">
        <v>0</v>
      </c>
      <c r="CI326" s="123">
        <v>0</v>
      </c>
      <c r="CJ326" s="123">
        <v>0</v>
      </c>
      <c r="CK326" s="123"/>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4" t="s">
        <v>1645</v>
      </c>
      <c r="G327" s="20" t="s">
        <v>1647</v>
      </c>
      <c r="H327" s="118" t="s">
        <v>336</v>
      </c>
      <c r="I327" s="118" t="s">
        <v>154</v>
      </c>
      <c r="J327" s="118" t="s">
        <v>155</v>
      </c>
      <c r="K327" s="118" t="s">
        <v>337</v>
      </c>
      <c r="L327" s="24" t="s">
        <v>1643</v>
      </c>
      <c r="M327" s="118" t="s">
        <v>111</v>
      </c>
      <c r="N327" s="118">
        <v>462</v>
      </c>
      <c r="O327" s="118">
        <v>4.6200000000000001E-4</v>
      </c>
      <c r="P327" s="118"/>
      <c r="Q327" s="118">
        <v>140000</v>
      </c>
      <c r="R327" s="118">
        <v>0.14000000000000001</v>
      </c>
      <c r="S327" s="119" t="e">
        <v>#N/A</v>
      </c>
      <c r="T327" s="119" t="e">
        <v>#N/A</v>
      </c>
      <c r="U327" s="119" t="e">
        <v>#N/A</v>
      </c>
      <c r="V327" s="119" t="e">
        <v>#N/A</v>
      </c>
      <c r="W327" s="119"/>
      <c r="X327" s="118"/>
      <c r="Y327" s="118" t="s">
        <v>168</v>
      </c>
      <c r="Z327" s="118" t="s">
        <v>339</v>
      </c>
      <c r="AA327" s="118" t="s">
        <v>148</v>
      </c>
      <c r="AB327" s="118">
        <v>303.02999999999997</v>
      </c>
      <c r="AC327" s="118">
        <v>772</v>
      </c>
      <c r="AD327" s="118" t="e">
        <v>#N/A</v>
      </c>
      <c r="AE327" s="20" t="e">
        <v>#N/A</v>
      </c>
      <c r="AF327" s="20" t="s">
        <v>276</v>
      </c>
      <c r="AG327" s="20" t="s">
        <v>1641</v>
      </c>
      <c r="AH327" s="25">
        <v>183521</v>
      </c>
      <c r="AI327" s="25">
        <v>192808.63</v>
      </c>
      <c r="AJ327" s="25">
        <v>202298.88889999999</v>
      </c>
      <c r="AK327" s="25">
        <v>211891.85556699999</v>
      </c>
      <c r="AL327" s="25">
        <v>221787.61123400999</v>
      </c>
      <c r="AM327" s="25">
        <v>100</v>
      </c>
      <c r="AN327" s="25">
        <v>100</v>
      </c>
      <c r="AO327" s="25">
        <v>100</v>
      </c>
      <c r="AP327" s="25">
        <v>100</v>
      </c>
      <c r="AQ327" s="25">
        <v>100</v>
      </c>
      <c r="AR327" s="120">
        <v>69.681671307370806</v>
      </c>
      <c r="AS327" s="120">
        <v>74.60989427703521</v>
      </c>
      <c r="AT327" s="120">
        <v>79.540448949050074</v>
      </c>
      <c r="AU327" s="120">
        <v>84.472773766853564</v>
      </c>
      <c r="AV327" s="120">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1642</v>
      </c>
      <c r="BN327" s="60">
        <v>18.743041200546561</v>
      </c>
      <c r="BO327" s="20"/>
      <c r="BP327" s="121">
        <v>4.3992785566774373</v>
      </c>
      <c r="BQ327" s="121">
        <v>7.1778161627279715</v>
      </c>
      <c r="BR327" s="121">
        <v>0</v>
      </c>
      <c r="BS327" s="121">
        <v>1.2705793887348042</v>
      </c>
      <c r="BT327" s="121">
        <v>4.6048245159954444</v>
      </c>
      <c r="BU327" s="121">
        <v>3.9791086578647675E-2</v>
      </c>
      <c r="BV327" s="121">
        <v>3.9791086578647675E-2</v>
      </c>
      <c r="BW327" s="121">
        <v>0</v>
      </c>
      <c r="BX327" s="121">
        <v>0</v>
      </c>
      <c r="BY327" s="121">
        <v>0</v>
      </c>
      <c r="BZ327" s="121">
        <v>0</v>
      </c>
      <c r="CA327" s="121"/>
      <c r="CB327" s="121">
        <v>0</v>
      </c>
      <c r="CC327" s="121">
        <v>0</v>
      </c>
      <c r="CD327" s="121">
        <v>0</v>
      </c>
      <c r="CE327" s="121">
        <v>0</v>
      </c>
      <c r="CF327" s="121">
        <v>0</v>
      </c>
      <c r="CG327" s="121">
        <v>0</v>
      </c>
      <c r="CH327" s="121">
        <v>0</v>
      </c>
      <c r="CI327" s="121">
        <v>0</v>
      </c>
      <c r="CJ327" s="121">
        <v>0</v>
      </c>
      <c r="CK327" s="20"/>
      <c r="CL327" s="129">
        <v>84.786702000000005</v>
      </c>
      <c r="CM327" s="129">
        <v>4.6200000000000001E-4</v>
      </c>
      <c r="CN327" s="20">
        <v>25692.940000000002</v>
      </c>
      <c r="CO327" s="129">
        <v>0.14000000000000001</v>
      </c>
      <c r="CP327" s="129">
        <v>6.3901813987026365E-2</v>
      </c>
      <c r="CQ327" s="20">
        <v>138.31561469053327</v>
      </c>
      <c r="CS327" s="119">
        <v>0</v>
      </c>
    </row>
    <row r="328" spans="1:97" ht="21" customHeight="1">
      <c r="A328" s="20" t="s">
        <v>102</v>
      </c>
      <c r="B328" s="20" t="s">
        <v>102</v>
      </c>
      <c r="C328" s="20" t="s">
        <v>102</v>
      </c>
      <c r="D328" s="20">
        <v>0</v>
      </c>
      <c r="E328" s="21" t="s">
        <v>763</v>
      </c>
      <c r="F328" s="124" t="s">
        <v>1646</v>
      </c>
      <c r="G328" s="20" t="s">
        <v>1656</v>
      </c>
      <c r="H328" s="118" t="s">
        <v>164</v>
      </c>
      <c r="I328" s="118" t="s">
        <v>342</v>
      </c>
      <c r="J328" s="118" t="s">
        <v>155</v>
      </c>
      <c r="K328" s="118" t="s">
        <v>337</v>
      </c>
      <c r="L328" s="24" t="s">
        <v>1644</v>
      </c>
      <c r="M328" s="118" t="s">
        <v>111</v>
      </c>
      <c r="N328" s="118">
        <v>367</v>
      </c>
      <c r="O328" s="118">
        <v>3.6699999999999998E-4</v>
      </c>
      <c r="P328" s="118" t="s">
        <v>138</v>
      </c>
      <c r="Q328" s="118">
        <v>270000</v>
      </c>
      <c r="R328" s="118">
        <v>0.27</v>
      </c>
      <c r="S328" s="119" t="e">
        <v>#N/A</v>
      </c>
      <c r="T328" s="119" t="e">
        <v>#N/A</v>
      </c>
      <c r="U328" s="119" t="e">
        <v>#N/A</v>
      </c>
      <c r="V328" s="119" t="e">
        <v>#N/A</v>
      </c>
      <c r="W328" s="119"/>
      <c r="X328" s="118"/>
      <c r="Y328" s="118" t="s">
        <v>168</v>
      </c>
      <c r="Z328" s="118" t="s">
        <v>339</v>
      </c>
      <c r="AA328" s="118" t="s">
        <v>148</v>
      </c>
      <c r="AB328" s="118">
        <v>494.57177322074784</v>
      </c>
      <c r="AC328" s="118">
        <v>0</v>
      </c>
      <c r="AD328" s="118" t="e">
        <v>#N/A</v>
      </c>
      <c r="AE328" s="20" t="e">
        <v>#N/A</v>
      </c>
      <c r="AF328" s="20" t="s">
        <v>276</v>
      </c>
      <c r="AG328" s="20" t="s">
        <v>1654</v>
      </c>
      <c r="AH328" s="25">
        <v>649907.5</v>
      </c>
      <c r="AI328" s="25">
        <v>668455.93750588247</v>
      </c>
      <c r="AJ328" s="25">
        <v>686692</v>
      </c>
      <c r="AK328" s="25">
        <v>706603.37500000012</v>
      </c>
      <c r="AL328" s="25">
        <v>726242</v>
      </c>
      <c r="AM328" s="25">
        <v>100</v>
      </c>
      <c r="AN328" s="25">
        <v>100</v>
      </c>
      <c r="AO328" s="25">
        <v>100</v>
      </c>
      <c r="AP328" s="25">
        <v>100</v>
      </c>
      <c r="AQ328" s="25">
        <v>100</v>
      </c>
      <c r="AR328" s="120">
        <v>80</v>
      </c>
      <c r="AS328" s="120">
        <v>85</v>
      </c>
      <c r="AT328" s="120">
        <v>90</v>
      </c>
      <c r="AU328" s="120">
        <v>95</v>
      </c>
      <c r="AV328" s="120">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1655</v>
      </c>
      <c r="BN328" s="60">
        <v>9.0841133683185458</v>
      </c>
      <c r="BO328" s="20"/>
      <c r="BP328" s="121">
        <v>0</v>
      </c>
      <c r="BQ328" s="121">
        <v>0</v>
      </c>
      <c r="BR328" s="121">
        <v>0</v>
      </c>
      <c r="BS328" s="121">
        <v>0</v>
      </c>
      <c r="BT328" s="121">
        <v>1</v>
      </c>
      <c r="BU328" s="121">
        <v>0</v>
      </c>
      <c r="BV328" s="121">
        <v>0</v>
      </c>
      <c r="BW328" s="121">
        <v>1</v>
      </c>
      <c r="BX328" s="121">
        <v>0</v>
      </c>
      <c r="BY328" s="121">
        <v>0</v>
      </c>
      <c r="BZ328" s="121">
        <v>0</v>
      </c>
      <c r="CA328" s="121" t="s">
        <v>118</v>
      </c>
      <c r="CB328" s="121">
        <v>0</v>
      </c>
      <c r="CC328" s="121">
        <v>0</v>
      </c>
      <c r="CD328" s="121">
        <v>0</v>
      </c>
      <c r="CE328" s="121">
        <v>0</v>
      </c>
      <c r="CF328" s="121">
        <v>0</v>
      </c>
      <c r="CG328" s="121">
        <v>0</v>
      </c>
      <c r="CH328" s="121">
        <v>0</v>
      </c>
      <c r="CI328" s="121">
        <v>0</v>
      </c>
      <c r="CJ328" s="121">
        <v>0</v>
      </c>
      <c r="CK328" s="20"/>
      <c r="CL328" s="129">
        <v>16246.93953</v>
      </c>
      <c r="CM328" s="129">
        <v>2.4998849113143023E-2</v>
      </c>
      <c r="CN328" s="20">
        <v>11952789.300000001</v>
      </c>
      <c r="CO328" s="129">
        <v>18.391523870704678</v>
      </c>
      <c r="CP328" s="129">
        <v>8.3946552665980381</v>
      </c>
      <c r="CQ328" s="20">
        <v>335.80166945303853</v>
      </c>
      <c r="CS328" s="119" t="s">
        <v>1511</v>
      </c>
    </row>
    <row r="329" spans="1:97">
      <c r="A329" s="122"/>
      <c r="B329" s="122"/>
      <c r="C329" s="122"/>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1590</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1354</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1355</v>
      </c>
      <c r="C335" s="51" t="s">
        <v>1356</v>
      </c>
      <c r="D335" s="51" t="s">
        <v>1357</v>
      </c>
      <c r="E335" s="51" t="s">
        <v>1358</v>
      </c>
      <c r="F335" s="51" t="s">
        <v>1359</v>
      </c>
      <c r="G335" s="51" t="s">
        <v>1360</v>
      </c>
      <c r="H335" t="s">
        <v>1591</v>
      </c>
      <c r="L335" t="s">
        <v>13</v>
      </c>
      <c r="M335" t="s">
        <v>102</v>
      </c>
      <c r="CO335" t="s">
        <v>1361</v>
      </c>
      <c r="CP335" t="s">
        <v>139</v>
      </c>
      <c r="CQ335">
        <v>0.55091649562481881</v>
      </c>
    </row>
    <row r="336" spans="1:97">
      <c r="A336" s="52" t="s">
        <v>1076</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1427</v>
      </c>
      <c r="CQ337">
        <v>0.46155601771321325</v>
      </c>
    </row>
    <row r="338" spans="1:95">
      <c r="A338" s="52" t="s">
        <v>1050</v>
      </c>
      <c r="B338" s="53">
        <v>4</v>
      </c>
      <c r="C338" s="53">
        <v>1</v>
      </c>
      <c r="D338" s="53">
        <v>0</v>
      </c>
      <c r="E338" s="53">
        <v>0</v>
      </c>
      <c r="F338" s="53">
        <v>0</v>
      </c>
      <c r="G338" s="54">
        <v>0.8</v>
      </c>
      <c r="H338">
        <v>5</v>
      </c>
      <c r="L338" t="s">
        <v>30</v>
      </c>
      <c r="CP338" t="s">
        <v>1363</v>
      </c>
      <c r="CQ338">
        <v>1.4849999999999999</v>
      </c>
    </row>
    <row r="339" spans="1:95">
      <c r="A339" s="52" t="s">
        <v>354</v>
      </c>
      <c r="B339" s="53">
        <v>7</v>
      </c>
      <c r="C339" s="53">
        <v>2</v>
      </c>
      <c r="D339" s="53">
        <v>0</v>
      </c>
      <c r="E339" s="53">
        <v>0</v>
      </c>
      <c r="F339" s="53">
        <v>0</v>
      </c>
      <c r="G339" s="54">
        <v>0.7</v>
      </c>
      <c r="H339">
        <v>10</v>
      </c>
      <c r="CP339" t="s">
        <v>1364</v>
      </c>
      <c r="CQ339">
        <v>1.444</v>
      </c>
    </row>
    <row r="340" spans="1:95">
      <c r="A340" s="52" t="s">
        <v>973</v>
      </c>
      <c r="B340" s="53">
        <v>6</v>
      </c>
      <c r="C340" s="53">
        <v>0</v>
      </c>
      <c r="D340" s="53">
        <v>0</v>
      </c>
      <c r="E340" s="53">
        <v>0</v>
      </c>
      <c r="F340" s="53">
        <v>0</v>
      </c>
      <c r="G340" s="54">
        <v>1</v>
      </c>
      <c r="H340">
        <v>6</v>
      </c>
      <c r="L340" t="s">
        <v>1366</v>
      </c>
      <c r="M340" t="s">
        <v>1367</v>
      </c>
      <c r="CP340" t="s">
        <v>1365</v>
      </c>
      <c r="CQ340">
        <v>1.421</v>
      </c>
    </row>
    <row r="341" spans="1:95">
      <c r="A341" s="52" t="s">
        <v>763</v>
      </c>
      <c r="B341" s="53">
        <v>23</v>
      </c>
      <c r="C341" s="53">
        <v>10</v>
      </c>
      <c r="D341" s="53">
        <v>0</v>
      </c>
      <c r="E341" s="53">
        <v>2</v>
      </c>
      <c r="F341" s="53">
        <v>0</v>
      </c>
      <c r="G341" s="54">
        <v>0.37704918032786883</v>
      </c>
      <c r="H341" s="55">
        <v>61</v>
      </c>
      <c r="L341" t="s">
        <v>1375</v>
      </c>
      <c r="CP341" t="s">
        <v>1368</v>
      </c>
      <c r="CQ341">
        <v>1.389</v>
      </c>
    </row>
    <row r="342" spans="1:95">
      <c r="A342" s="52" t="s">
        <v>1007</v>
      </c>
      <c r="B342" s="53">
        <v>3</v>
      </c>
      <c r="C342" s="53">
        <v>4</v>
      </c>
      <c r="D342" s="53">
        <v>0</v>
      </c>
      <c r="E342" s="53">
        <v>0</v>
      </c>
      <c r="F342" s="53">
        <v>1</v>
      </c>
      <c r="G342" s="54">
        <v>0.21428571428571427</v>
      </c>
      <c r="H342">
        <v>14</v>
      </c>
      <c r="CP342" t="s">
        <v>1369</v>
      </c>
      <c r="CQ342">
        <v>1.353</v>
      </c>
    </row>
    <row r="343" spans="1:95">
      <c r="A343" s="52" t="s">
        <v>685</v>
      </c>
      <c r="B343" s="53">
        <v>10</v>
      </c>
      <c r="C343" s="53">
        <v>3</v>
      </c>
      <c r="D343" s="53">
        <v>0</v>
      </c>
      <c r="E343" s="53">
        <v>0</v>
      </c>
      <c r="F343" s="53">
        <v>2</v>
      </c>
      <c r="G343" s="54">
        <v>0.45454545454545453</v>
      </c>
      <c r="H343">
        <v>22</v>
      </c>
      <c r="CP343" t="s">
        <v>1370</v>
      </c>
      <c r="CQ343">
        <v>1.3089999999999999</v>
      </c>
    </row>
    <row r="344" spans="1:95">
      <c r="A344" s="52" t="s">
        <v>1117</v>
      </c>
      <c r="B344" s="53">
        <v>0</v>
      </c>
      <c r="C344" s="53">
        <v>0</v>
      </c>
      <c r="D344" s="53">
        <v>0</v>
      </c>
      <c r="E344" s="53">
        <v>0</v>
      </c>
      <c r="F344" s="53">
        <v>0</v>
      </c>
      <c r="G344" s="54">
        <v>0</v>
      </c>
      <c r="H344">
        <v>17</v>
      </c>
      <c r="CP344" t="s">
        <v>1371</v>
      </c>
      <c r="CQ344">
        <v>1.268</v>
      </c>
    </row>
    <row r="345" spans="1:95">
      <c r="A345" s="52" t="s">
        <v>103</v>
      </c>
      <c r="B345" s="53">
        <v>37</v>
      </c>
      <c r="C345" s="53">
        <v>7</v>
      </c>
      <c r="D345" s="53">
        <v>0</v>
      </c>
      <c r="E345" s="53">
        <v>0</v>
      </c>
      <c r="F345" s="53">
        <v>0</v>
      </c>
      <c r="G345" s="54">
        <v>0.77083333333333337</v>
      </c>
      <c r="H345">
        <v>48</v>
      </c>
      <c r="CP345" t="s">
        <v>1372</v>
      </c>
      <c r="CQ345">
        <v>1.2330000000000001</v>
      </c>
    </row>
    <row r="346" spans="1:95">
      <c r="A346" s="52" t="s">
        <v>450</v>
      </c>
      <c r="B346" s="53">
        <v>9</v>
      </c>
      <c r="C346" s="53">
        <v>4</v>
      </c>
      <c r="D346" s="53">
        <v>0</v>
      </c>
      <c r="E346" s="53">
        <v>1</v>
      </c>
      <c r="F346" s="53">
        <v>0</v>
      </c>
      <c r="G346" s="54">
        <v>0.5</v>
      </c>
      <c r="H346">
        <v>18</v>
      </c>
      <c r="CP346" t="s">
        <v>1373</v>
      </c>
      <c r="CQ346">
        <v>1.1870000000000001</v>
      </c>
    </row>
    <row r="347" spans="1:95">
      <c r="A347" s="52" t="s">
        <v>291</v>
      </c>
      <c r="B347" s="53">
        <v>8</v>
      </c>
      <c r="C347" s="53">
        <v>2</v>
      </c>
      <c r="D347" s="53">
        <v>0</v>
      </c>
      <c r="E347" s="53">
        <v>0</v>
      </c>
      <c r="F347" s="53">
        <v>0</v>
      </c>
      <c r="G347" s="54">
        <v>0.66666666666666663</v>
      </c>
      <c r="H347">
        <v>12</v>
      </c>
      <c r="CP347" t="s">
        <v>1362</v>
      </c>
      <c r="CQ347">
        <v>1.1919999999999999</v>
      </c>
    </row>
    <row r="348" spans="1:95">
      <c r="A348" s="52" t="s">
        <v>1067</v>
      </c>
      <c r="B348" s="53">
        <v>0</v>
      </c>
      <c r="C348" s="53">
        <v>0</v>
      </c>
      <c r="D348" s="53">
        <v>0</v>
      </c>
      <c r="E348" s="53">
        <v>0</v>
      </c>
      <c r="F348" s="53">
        <v>0</v>
      </c>
      <c r="G348" s="54">
        <v>0</v>
      </c>
      <c r="H348">
        <v>16</v>
      </c>
      <c r="CP348" t="s">
        <v>1374</v>
      </c>
      <c r="CQ348">
        <v>1.1719999999999999</v>
      </c>
    </row>
    <row r="349" spans="1:95">
      <c r="B349" s="56">
        <v>128</v>
      </c>
      <c r="C349" s="56">
        <v>43</v>
      </c>
      <c r="D349" s="56">
        <v>0</v>
      </c>
      <c r="E349" s="56">
        <v>5</v>
      </c>
      <c r="F349" s="56">
        <v>6</v>
      </c>
      <c r="G349" s="57">
        <v>0.46376811594202899</v>
      </c>
      <c r="H349">
        <v>278</v>
      </c>
      <c r="CP349" t="s">
        <v>1376</v>
      </c>
      <c r="CQ349">
        <v>1.137</v>
      </c>
    </row>
    <row r="350" spans="1:95">
      <c r="B350" s="19"/>
      <c r="G350" s="58"/>
      <c r="CP350" t="s">
        <v>1377</v>
      </c>
      <c r="CQ350">
        <v>1.1140000000000001</v>
      </c>
    </row>
    <row r="351" spans="1:95" ht="126">
      <c r="B351" s="51" t="s">
        <v>1379</v>
      </c>
      <c r="C351" s="51" t="s">
        <v>1380</v>
      </c>
      <c r="D351" s="51" t="s">
        <v>1381</v>
      </c>
      <c r="E351" s="51" t="s">
        <v>1382</v>
      </c>
      <c r="L351" s="19"/>
      <c r="M351" s="19"/>
      <c r="N351" s="19"/>
      <c r="O351" s="19"/>
      <c r="P351" s="19"/>
      <c r="Q351" s="19"/>
      <c r="CP351" t="s">
        <v>1378</v>
      </c>
      <c r="CQ351">
        <v>1.097</v>
      </c>
    </row>
    <row r="352" spans="1:95">
      <c r="B352" s="59">
        <v>0.46043165467625902</v>
      </c>
      <c r="C352" s="59">
        <v>0.15467625899280577</v>
      </c>
      <c r="D352" s="59">
        <v>1.7985611510791366E-2</v>
      </c>
      <c r="E352" s="59">
        <v>2.1582733812949641E-2</v>
      </c>
      <c r="CP352" t="s">
        <v>1383</v>
      </c>
      <c r="CQ352">
        <v>1.08</v>
      </c>
    </row>
    <row r="353" spans="1:95">
      <c r="L353" s="19"/>
      <c r="M353" s="19"/>
      <c r="N353" s="19"/>
      <c r="O353" s="19"/>
      <c r="P353" s="19"/>
      <c r="Q353" s="19"/>
      <c r="CP353" t="s">
        <v>1384</v>
      </c>
      <c r="CQ353">
        <v>1.079</v>
      </c>
    </row>
    <row r="354" spans="1:95">
      <c r="CP354" t="s">
        <v>1385</v>
      </c>
      <c r="CQ354" s="85">
        <v>1.0649999999999999</v>
      </c>
    </row>
    <row r="355" spans="1:95">
      <c r="CP355" t="s">
        <v>1386</v>
      </c>
      <c r="CQ355">
        <v>1.0429999999999999</v>
      </c>
    </row>
    <row r="356" spans="1:95">
      <c r="A356" t="s">
        <v>1573</v>
      </c>
      <c r="B356" t="s">
        <v>1574</v>
      </c>
      <c r="C356">
        <v>4</v>
      </c>
      <c r="G356">
        <v>96</v>
      </c>
      <c r="CP356" t="s">
        <v>1387</v>
      </c>
      <c r="CQ356">
        <v>1.018</v>
      </c>
    </row>
    <row r="357" spans="1:95">
      <c r="B357" t="s">
        <v>1575</v>
      </c>
      <c r="C357">
        <v>11</v>
      </c>
      <c r="G357">
        <v>129</v>
      </c>
    </row>
    <row r="358" spans="1:95">
      <c r="B358" t="s">
        <v>1576</v>
      </c>
      <c r="C358">
        <v>56</v>
      </c>
      <c r="G358">
        <v>55</v>
      </c>
      <c r="Z358" t="s">
        <v>1470</v>
      </c>
    </row>
    <row r="359" spans="1:95">
      <c r="B359" t="s">
        <v>1592</v>
      </c>
      <c r="C359">
        <v>25</v>
      </c>
    </row>
    <row r="360" spans="1:95">
      <c r="C360">
        <v>278</v>
      </c>
    </row>
  </sheetData>
  <autoFilter ref="A3:CS328"/>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8" t="s">
        <v>1611</v>
      </c>
      <c r="C1" s="148"/>
      <c r="D1" s="148"/>
      <c r="E1" s="148" t="s">
        <v>1612</v>
      </c>
      <c r="F1" s="148"/>
      <c r="G1" s="148"/>
      <c r="H1" s="93" t="s">
        <v>1613</v>
      </c>
    </row>
    <row r="2" spans="1:8" ht="75">
      <c r="A2" s="94"/>
      <c r="B2" s="93" t="s">
        <v>1614</v>
      </c>
      <c r="C2" s="93" t="s">
        <v>1615</v>
      </c>
      <c r="D2" s="93" t="s">
        <v>1616</v>
      </c>
      <c r="E2" s="95" t="s">
        <v>1617</v>
      </c>
      <c r="F2" s="95" t="s">
        <v>1618</v>
      </c>
      <c r="G2" s="95" t="s">
        <v>1619</v>
      </c>
      <c r="H2" s="95" t="s">
        <v>1620</v>
      </c>
    </row>
    <row r="3" spans="1:8">
      <c r="A3" s="96" t="s">
        <v>1621</v>
      </c>
      <c r="B3" s="96">
        <v>5831</v>
      </c>
      <c r="C3" s="97">
        <v>2250</v>
      </c>
      <c r="D3" s="98">
        <v>8081</v>
      </c>
      <c r="E3" s="99">
        <v>70560</v>
      </c>
      <c r="F3" s="99">
        <v>70560</v>
      </c>
      <c r="G3" s="99">
        <v>40560</v>
      </c>
      <c r="H3" s="100">
        <v>565065360</v>
      </c>
    </row>
    <row r="4" spans="1:8">
      <c r="A4" s="96" t="s">
        <v>1622</v>
      </c>
      <c r="B4" s="97">
        <v>7516</v>
      </c>
      <c r="C4" s="97">
        <v>19344</v>
      </c>
      <c r="D4" s="98">
        <v>26860</v>
      </c>
      <c r="E4" s="99">
        <v>53460</v>
      </c>
      <c r="F4" s="99">
        <v>53460</v>
      </c>
      <c r="G4" s="99">
        <v>30060</v>
      </c>
      <c r="H4" s="100">
        <v>1401534230.4000001</v>
      </c>
    </row>
    <row r="5" spans="1:8">
      <c r="A5" s="96" t="s">
        <v>1623</v>
      </c>
      <c r="B5" s="96">
        <v>348</v>
      </c>
      <c r="C5" s="97">
        <v>123</v>
      </c>
      <c r="D5" s="98">
        <v>471</v>
      </c>
      <c r="E5" s="99">
        <v>71940</v>
      </c>
      <c r="F5" s="99">
        <v>71940</v>
      </c>
      <c r="G5" s="99">
        <v>42240</v>
      </c>
      <c r="H5" s="100">
        <v>33606104.400000006</v>
      </c>
    </row>
    <row r="6" spans="1:8">
      <c r="A6" s="96" t="s">
        <v>1624</v>
      </c>
      <c r="B6" s="96">
        <v>3400</v>
      </c>
      <c r="C6" s="97">
        <v>1161</v>
      </c>
      <c r="D6" s="98">
        <v>4561</v>
      </c>
      <c r="E6" s="99">
        <v>75190</v>
      </c>
      <c r="F6" s="99">
        <v>75190</v>
      </c>
      <c r="G6" s="99">
        <v>44290</v>
      </c>
      <c r="H6" s="100">
        <v>340215097.59999996</v>
      </c>
    </row>
    <row r="7" spans="1:8">
      <c r="A7" s="96" t="s">
        <v>1625</v>
      </c>
      <c r="B7" s="98">
        <v>298</v>
      </c>
      <c r="C7" s="98">
        <v>117</v>
      </c>
      <c r="D7" s="98">
        <v>415</v>
      </c>
      <c r="E7" s="99">
        <v>75555</v>
      </c>
      <c r="F7" s="99">
        <v>75555</v>
      </c>
      <c r="G7" s="99">
        <v>44505</v>
      </c>
      <c r="H7" s="100">
        <v>31079228.400000002</v>
      </c>
    </row>
    <row r="8" spans="1:8">
      <c r="A8" s="96" t="s">
        <v>1626</v>
      </c>
      <c r="B8" s="98">
        <v>291</v>
      </c>
      <c r="C8" s="98">
        <v>156</v>
      </c>
      <c r="D8" s="98">
        <v>447</v>
      </c>
      <c r="E8" s="99">
        <v>75555</v>
      </c>
      <c r="F8" s="99">
        <v>75555</v>
      </c>
      <c r="G8" s="99">
        <v>44505</v>
      </c>
      <c r="H8" s="100">
        <v>33404956.200000003</v>
      </c>
    </row>
    <row r="9" spans="1:8">
      <c r="A9" s="96" t="s">
        <v>1627</v>
      </c>
      <c r="B9" s="98">
        <v>22</v>
      </c>
      <c r="C9" s="98">
        <v>24</v>
      </c>
      <c r="D9" s="98">
        <v>46</v>
      </c>
      <c r="E9" s="99">
        <v>75555</v>
      </c>
      <c r="F9" s="99">
        <v>75555</v>
      </c>
      <c r="G9" s="99">
        <v>44505</v>
      </c>
      <c r="H9" s="100">
        <v>3418894.8000000003</v>
      </c>
    </row>
    <row r="10" spans="1:8">
      <c r="A10" s="96" t="s">
        <v>1628</v>
      </c>
      <c r="B10" s="98">
        <v>171</v>
      </c>
      <c r="C10" s="98">
        <v>49</v>
      </c>
      <c r="D10" s="98">
        <v>220</v>
      </c>
      <c r="E10" s="99">
        <v>76380</v>
      </c>
      <c r="F10" s="99">
        <v>76380</v>
      </c>
      <c r="G10" s="99">
        <v>44880</v>
      </c>
      <c r="H10" s="100">
        <v>16686294</v>
      </c>
    </row>
    <row r="11" spans="1:8">
      <c r="A11" s="96" t="s">
        <v>1629</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2022-11-14T14:27:30Z</dcterms:modified>
</cp:coreProperties>
</file>