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U310" i="1"/>
  <c r="CU311" i="1"/>
  <c r="CU312" i="1"/>
  <c r="C122" i="2" s="1"/>
  <c r="CU313" i="1"/>
  <c r="CU314" i="1"/>
  <c r="CU315" i="1"/>
  <c r="CU316" i="1"/>
  <c r="CU317" i="1"/>
  <c r="CU318" i="1"/>
  <c r="CU319" i="1"/>
  <c r="CU320" i="1"/>
  <c r="CU321" i="1"/>
  <c r="CU322" i="1"/>
  <c r="CU323" i="1"/>
  <c r="C123" i="2" s="1"/>
  <c r="CU324" i="1"/>
  <c r="CU325" i="1"/>
  <c r="CU326" i="1"/>
  <c r="C124" i="2" s="1"/>
  <c r="CU327" i="1"/>
  <c r="CU328" i="1"/>
  <c r="C126" i="2" s="1"/>
  <c r="CU329" i="1"/>
  <c r="CU330" i="1"/>
  <c r="CU331" i="1"/>
  <c r="C128" i="2" s="1"/>
  <c r="CU4" i="1"/>
  <c r="C4" i="2" s="1"/>
  <c r="C22" i="2"/>
  <c r="C23" i="2"/>
  <c r="C24" i="2"/>
  <c r="C25" i="2"/>
  <c r="C27" i="2"/>
  <c r="C29" i="2"/>
  <c r="C32" i="2"/>
  <c r="C33" i="2"/>
  <c r="C35" i="2"/>
  <c r="C36" i="2"/>
  <c r="C42" i="2"/>
  <c r="C43" i="2"/>
  <c r="C45" i="2"/>
  <c r="C46" i="2"/>
  <c r="C47" i="2"/>
  <c r="C49" i="2"/>
  <c r="C50" i="2"/>
  <c r="C51" i="2"/>
  <c r="C52" i="2"/>
  <c r="C53" i="2"/>
  <c r="C56" i="2"/>
  <c r="C58" i="2"/>
  <c r="C59" i="2"/>
  <c r="C60" i="2"/>
  <c r="C61" i="2"/>
  <c r="C62" i="2"/>
  <c r="C64" i="2"/>
  <c r="C66" i="2"/>
  <c r="C67" i="2"/>
  <c r="C68" i="2"/>
  <c r="C71" i="2"/>
  <c r="C72" i="2"/>
  <c r="C74" i="2"/>
  <c r="C75" i="2"/>
  <c r="C76" i="2"/>
  <c r="C78" i="2"/>
  <c r="C79" i="2"/>
  <c r="C83" i="2"/>
  <c r="C85" i="2"/>
  <c r="C87" i="2"/>
  <c r="C90" i="2"/>
  <c r="C91" i="2"/>
  <c r="C93" i="2"/>
  <c r="C95" i="2"/>
  <c r="C97" i="2"/>
  <c r="C99" i="2"/>
  <c r="C101" i="2"/>
  <c r="C103" i="2"/>
  <c r="C104" i="2"/>
  <c r="C106" i="2"/>
  <c r="C108" i="2"/>
  <c r="C112" i="2"/>
  <c r="C116" i="2"/>
  <c r="C119" i="2"/>
  <c r="C121" i="2"/>
  <c r="C125" i="2"/>
  <c r="C127"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<sst xmlns="http://schemas.openxmlformats.org/spreadsheetml/2006/main" count="13474" uniqueCount="1742">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</sst>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1390</v>
      </c>
      <c r="F2" s="135"/>
      <c r="G2" s="62"/>
      <c r="H2" s="63" t="s">
        <v>1388</v>
      </c>
      <c r="I2" s="63"/>
      <c r="J2" s="63"/>
      <c r="K2" t="s">
        <v>29</v>
      </c>
      <c r="L2" s="135" t="s">
        <v>1389</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1574</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87</v>
      </c>
      <c r="I40" s="87">
        <f>INDEX(raw_data!$A$3:$CR$338,MATCH(data!$B40,raw_data!$F$3:$F$338,0), MATCH(data!I$3,raw_data!$A$3:$CR$3,0))</f>
        <v>2101920.9733156832</v>
      </c>
      <c r="J40" s="87">
        <f>INDEX(raw_data!$A$3:$CR$338,MATCH(data!$B40,raw_data!$F$3:$F$338,0), MATCH(data!J$3,raw_data!$A$3:$CR$3,0))</f>
        <v>2416001.1187536586</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40</v>
      </c>
      <c r="I59" s="87">
        <f>INDEX(raw_data!$A$3:$CR$338,MATCH(data!$B59,raw_data!$F$3:$F$338,0), MATCH(data!I$3,raw_data!$A$3:$CR$3,0))</f>
        <v>1094584.0523399999</v>
      </c>
      <c r="J59" s="87">
        <f>INDEX(raw_data!$A$3:$CR$338,MATCH(data!$B59,raw_data!$F$3:$F$338,0), MATCH(data!J$3,raw_data!$A$3:$CR$3,0))</f>
        <v>2736460.1308499998</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72.900000000000006</v>
      </c>
      <c r="I108" s="87">
        <f>INDEX(raw_data!$A$3:$CR$338,MATCH(data!$B108,raw_data!$F$3:$F$338,0), MATCH(data!I$3,raw_data!$A$3:$CR$3,0))</f>
        <v>1796141.4470999998</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10</v>
      </c>
      <c r="P108" s="20">
        <f>INDEX(raw_data!$A$3:$CR$338,MATCH(data!$B108,raw_data!$F$3:$F$338,0), MATCH(data!P$3,raw_data!$A$3:$CR$3,0))</f>
        <v>10</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1</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1164</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6950405.4263097392</v>
      </c>
      <c r="J109" s="87">
        <f>INDEX(raw_data!$A$3:$CR$338,MATCH(data!$B109,raw_data!$F$3:$F$338,0), MATCH(data!J$3,raw_data!$A$3:$CR$3,0))</f>
        <v>9267207.2350796517</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10</v>
      </c>
      <c r="P109" s="20">
        <f>INDEX(raw_data!$A$3:$CR$338,MATCH(data!$B109,raw_data!$F$3:$F$338,0), MATCH(data!P$3,raw_data!$A$3:$CR$3,0))</f>
        <v>10</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1</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1178</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1192</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72.900000000000006</v>
      </c>
      <c r="I111" s="87">
        <f>INDEX(raw_data!$A$3:$CR$338,MATCH(data!$B111,raw_data!$F$3:$F$338,0), MATCH(data!I$3,raw_data!$A$3:$CR$3,0))</f>
        <v>2309324.7176999999</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2</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1194</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72.900000000000006</v>
      </c>
      <c r="I112" s="87">
        <f>INDEX(raw_data!$A$3:$CR$338,MATCH(data!$B112,raw_data!$F$3:$F$338,0), MATCH(data!I$3,raw_data!$A$3:$CR$3,0))</f>
        <v>205273.30824000004</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2</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1196</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51318.327060000011</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1198</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72.900000000000006</v>
      </c>
      <c r="I114" s="87">
        <f>INDEX(raw_data!$A$3:$CR$338,MATCH(data!$B114,raw_data!$F$3:$F$338,0), MATCH(data!I$3,raw_data!$A$3:$CR$3,0))</f>
        <v>256591.63530000002</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1200</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72.900000000000006</v>
      </c>
      <c r="I115" s="87">
        <f>INDEX(raw_data!$A$3:$CR$338,MATCH(data!$B115,raw_data!$F$3:$F$338,0), MATCH(data!I$3,raw_data!$A$3:$CR$3,0))</f>
        <v>234679.88115000003</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1204</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1214</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1256</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1266</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1272</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1298</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1308</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1342</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1562</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1641</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1642</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1665</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53.1</v>
      </c>
      <c r="P127" s="20">
        <f>INDEX(raw_data!$A$3:$CR$338,MATCH(data!$B127,raw_data!$F$3:$F$338,0), MATCH(data!P$3,raw_data!$A$3:$CR$3,0))</f>
        <v>82.6</v>
      </c>
      <c r="Q127" s="20">
        <f>INDEX(raw_data!$A$3:$CR$338,MATCH(data!$B127,raw_data!$F$3:$F$338,0), MATCH(data!Q$3,raw_data!$A$3:$CR$3,0))</f>
        <v>0</v>
      </c>
      <c r="R127" s="20">
        <f>INDEX(raw_data!$A$3:$CR$338,MATCH(data!$B127,raw_data!$F$3:$F$338,0), MATCH(data!R$3,raw_data!$A$3:$CR$3,0))</f>
        <v>2</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1666</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1631</v>
      </c>
      <c r="F1" t="s">
        <v>1632</v>
      </c>
      <c r="G1" t="s">
        <v>23</v>
      </c>
      <c r="H1" t="s">
        <v>51</v>
      </c>
      <c r="I1" t="s">
        <v>2</v>
      </c>
      <c r="J1" t="s">
        <v>1387</v>
      </c>
      <c r="K1" t="s">
        <v>73</v>
      </c>
      <c r="L1" t="s">
        <v>76</v>
      </c>
      <c r="M1" t="s">
        <v>78</v>
      </c>
      <c r="N1" t="s">
        <v>81</v>
      </c>
      <c r="O1" t="s">
        <v>88</v>
      </c>
      <c r="P1" t="s">
        <v>89</v>
      </c>
      <c r="Q1" t="s">
        <v>24</v>
      </c>
    </row>
    <row r="2" spans="1:17" ht="63.75">
      <c r="A2" t="s">
        <v>1634</v>
      </c>
      <c r="B2" s="103" t="s">
        <v>17</v>
      </c>
      <c r="C2" s="103" t="s">
        <v>19</v>
      </c>
      <c r="D2" s="104" t="s">
        <v>96</v>
      </c>
      <c r="E2" s="104" t="s">
        <v>1631</v>
      </c>
      <c r="F2" s="105" t="s">
        <v>1632</v>
      </c>
      <c r="G2" s="105" t="s">
        <v>1628</v>
      </c>
      <c r="H2" s="105" t="s">
        <v>1627</v>
      </c>
      <c r="I2" s="106" t="s">
        <v>1626</v>
      </c>
      <c r="J2" s="104" t="s">
        <v>1387</v>
      </c>
      <c r="K2" s="105" t="s">
        <v>73</v>
      </c>
      <c r="L2" s="105" t="s">
        <v>76</v>
      </c>
      <c r="M2" s="105" t="s">
        <v>78</v>
      </c>
      <c r="N2" s="105" t="s">
        <v>81</v>
      </c>
      <c r="O2" s="105" t="s">
        <v>88</v>
      </c>
      <c r="P2" s="105" t="s">
        <v>89</v>
      </c>
      <c r="Q2" s="102" t="s">
        <v>24</v>
      </c>
    </row>
    <row r="3" spans="1:17">
      <c r="A3" s="91">
        <v>1</v>
      </c>
      <c r="B3" s="91" t="s">
        <v>103</v>
      </c>
      <c r="C3" s="91" t="s">
        <v>1657</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1658</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1715</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1733</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1716</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1717</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1718</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1719</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1722</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1723</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87</v>
      </c>
      <c r="I39" s="107">
        <f>INDEX(data!$A$3:$AI$129, MATCH('Table for manuscript'!$C39, data!$C$3:$C$129,0), MATCH('Table for manuscript'!I$1, data!$A$3:$AI$3,0))</f>
        <v>2416001.1187536586</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1686</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1687</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1688</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1689</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1724</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1650</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1732</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1668</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1690</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1691</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1692</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40</v>
      </c>
      <c r="I58" s="107">
        <f>INDEX(data!$A$3:$AI$129, MATCH('Table for manuscript'!$C58, data!$C$3:$C$129,0), MATCH('Table for manuscript'!I$1, data!$A$3:$AI$3,0))</f>
        <v>2736460.1308499998</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1694</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1695</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1696</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1697</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1698</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1699</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1725</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1700</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1726</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1727</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1702</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1703</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1704</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1705</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1706</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1707</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1708</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1676</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1728</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1729</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1709</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72.900000000000006</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10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1710</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9267207.2350796517</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10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1179</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1671</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72.900000000000006</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1672</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72.900000000000006</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1673</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72.900000000000006</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1674</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72.900000000000006</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1675</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72.900000000000006</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1205</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1215</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1654</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1267</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1273</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1299</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1309</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1730</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1563</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1643</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1731</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1669</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53.1</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1670</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1576</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1480</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1454</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1216</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1602</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1217</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1633</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1167</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1181</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1344</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1472</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1242</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1519</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1565</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1522</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1514</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1505</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1714</v>
      </c>
      <c r="E1" s="132" t="s">
        <v>24</v>
      </c>
      <c r="F1" s="132" t="s">
        <v>100</v>
      </c>
      <c r="H1" s="133" t="s">
        <v>1684</v>
      </c>
    </row>
    <row r="2" spans="1:8">
      <c r="A2" s="132" t="s">
        <v>103</v>
      </c>
      <c r="B2" s="132" t="s">
        <v>104</v>
      </c>
      <c r="C2" s="134" t="s">
        <v>1657</v>
      </c>
      <c r="D2" s="132" t="s">
        <v>105</v>
      </c>
      <c r="E2" s="132" t="s">
        <v>110</v>
      </c>
      <c r="F2" s="132">
        <v>12.331973728654534</v>
      </c>
      <c r="H2" s="132" t="b">
        <f>D2=C2</f>
        <v>0</v>
      </c>
    </row>
    <row r="3" spans="1:8">
      <c r="A3" s="132" t="s">
        <v>103</v>
      </c>
      <c r="B3" s="132" t="s">
        <v>119</v>
      </c>
      <c r="C3" s="134" t="s">
        <v>1658</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1715</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1685</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1660</v>
      </c>
      <c r="D19" s="132" t="s">
        <v>208</v>
      </c>
      <c r="E19" s="132" t="s">
        <v>177</v>
      </c>
      <c r="F19" s="132">
        <v>22.626927498876491</v>
      </c>
      <c r="H19" s="132" t="b">
        <f t="shared" si="0"/>
        <v>0</v>
      </c>
    </row>
    <row r="20" spans="1:8">
      <c r="A20" s="132" t="s">
        <v>103</v>
      </c>
      <c r="B20" s="132" t="s">
        <v>209</v>
      </c>
      <c r="C20" s="134" t="s">
        <v>1659</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1428</v>
      </c>
      <c r="F22" s="132">
        <v>43.937776702649238</v>
      </c>
      <c r="H22" s="132" t="b">
        <f t="shared" si="0"/>
        <v>1</v>
      </c>
    </row>
    <row r="23" spans="1:8">
      <c r="A23" s="132" t="s">
        <v>103</v>
      </c>
      <c r="B23" s="132" t="s">
        <v>219</v>
      </c>
      <c r="C23" s="134" t="s">
        <v>1733</v>
      </c>
      <c r="D23" s="132" t="s">
        <v>220</v>
      </c>
      <c r="E23" s="132" t="s">
        <v>1429</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1716</v>
      </c>
      <c r="D28" s="132" t="s">
        <v>258</v>
      </c>
      <c r="E28" s="132" t="s">
        <v>1590</v>
      </c>
      <c r="F28" s="132">
        <v>17.768996830715984</v>
      </c>
      <c r="H28" s="132" t="b">
        <f t="shared" si="0"/>
        <v>0</v>
      </c>
    </row>
    <row r="29" spans="1:8">
      <c r="A29" s="132" t="s">
        <v>256</v>
      </c>
      <c r="B29" s="132" t="s">
        <v>262</v>
      </c>
      <c r="C29" s="132" t="s">
        <v>1717</v>
      </c>
      <c r="D29" s="132" t="s">
        <v>263</v>
      </c>
      <c r="E29" s="132" t="s">
        <v>1590</v>
      </c>
      <c r="F29" s="132">
        <v>17.768996830715984</v>
      </c>
      <c r="H29" s="132" t="b">
        <f t="shared" si="0"/>
        <v>0</v>
      </c>
    </row>
    <row r="30" spans="1:8">
      <c r="A30" s="132" t="s">
        <v>256</v>
      </c>
      <c r="B30" s="132" t="s">
        <v>287</v>
      </c>
      <c r="C30" s="132" t="s">
        <v>1718</v>
      </c>
      <c r="D30" s="132" t="s">
        <v>288</v>
      </c>
      <c r="E30" s="132" t="s">
        <v>1590</v>
      </c>
      <c r="F30" s="132">
        <v>17.768996830715984</v>
      </c>
      <c r="H30" s="132" t="b">
        <f t="shared" si="0"/>
        <v>0</v>
      </c>
    </row>
    <row r="31" spans="1:8">
      <c r="A31" s="132" t="s">
        <v>256</v>
      </c>
      <c r="B31" s="132" t="s">
        <v>289</v>
      </c>
      <c r="C31" s="132" t="s">
        <v>1719</v>
      </c>
      <c r="D31" s="132" t="s">
        <v>290</v>
      </c>
      <c r="E31" s="132" t="s">
        <v>1590</v>
      </c>
      <c r="F31" s="132">
        <v>17.768996830715988</v>
      </c>
      <c r="H31" s="132" t="b">
        <f t="shared" si="0"/>
        <v>0</v>
      </c>
    </row>
    <row r="32" spans="1:8">
      <c r="A32" s="132" t="s">
        <v>291</v>
      </c>
      <c r="B32" s="132" t="s">
        <v>292</v>
      </c>
      <c r="C32" s="132" t="s">
        <v>293</v>
      </c>
      <c r="D32" s="132" t="s">
        <v>293</v>
      </c>
      <c r="E32" s="132" t="s">
        <v>1506</v>
      </c>
      <c r="F32" s="132">
        <v>60.706723287675047</v>
      </c>
      <c r="H32" s="132" t="b">
        <f t="shared" si="0"/>
        <v>1</v>
      </c>
    </row>
    <row r="33" spans="1:8">
      <c r="A33" s="132" t="s">
        <v>291</v>
      </c>
      <c r="B33" s="132" t="s">
        <v>298</v>
      </c>
      <c r="C33" s="132" t="s">
        <v>299</v>
      </c>
      <c r="D33" s="132" t="s">
        <v>299</v>
      </c>
      <c r="E33" s="132" t="s">
        <v>1510</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1515</v>
      </c>
      <c r="F35" s="132">
        <v>2040.0720000000001</v>
      </c>
      <c r="H35" s="132" t="b">
        <f t="shared" si="0"/>
        <v>1</v>
      </c>
    </row>
    <row r="36" spans="1:8">
      <c r="A36" s="132" t="s">
        <v>291</v>
      </c>
      <c r="B36" s="132" t="s">
        <v>314</v>
      </c>
      <c r="C36" s="132" t="s">
        <v>315</v>
      </c>
      <c r="D36" s="132" t="s">
        <v>315</v>
      </c>
      <c r="E36" s="132" t="s">
        <v>1435</v>
      </c>
      <c r="F36" s="132">
        <v>796.70722737536789</v>
      </c>
      <c r="H36" s="132" t="b">
        <f t="shared" si="0"/>
        <v>1</v>
      </c>
    </row>
    <row r="37" spans="1:8">
      <c r="A37" s="132" t="s">
        <v>291</v>
      </c>
      <c r="B37" s="132" t="s">
        <v>326</v>
      </c>
      <c r="C37" s="132" t="s">
        <v>323</v>
      </c>
      <c r="D37" s="132" t="s">
        <v>323</v>
      </c>
      <c r="E37" s="132" t="s">
        <v>1520</v>
      </c>
      <c r="F37" s="132">
        <v>113.98730134754561</v>
      </c>
      <c r="H37" s="132" t="b">
        <f t="shared" si="0"/>
        <v>1</v>
      </c>
    </row>
    <row r="38" spans="1:8">
      <c r="A38" s="132" t="s">
        <v>291</v>
      </c>
      <c r="B38" s="132" t="s">
        <v>327</v>
      </c>
      <c r="C38" s="132" t="s">
        <v>328</v>
      </c>
      <c r="D38" s="132" t="s">
        <v>328</v>
      </c>
      <c r="E38" s="132" t="s">
        <v>1523</v>
      </c>
      <c r="F38" s="132">
        <v>74.767238691939696</v>
      </c>
      <c r="H38" s="132" t="b">
        <f t="shared" si="0"/>
        <v>1</v>
      </c>
    </row>
    <row r="39" spans="1:8">
      <c r="A39" s="132" t="s">
        <v>291</v>
      </c>
      <c r="B39" s="132" t="s">
        <v>331</v>
      </c>
      <c r="C39" s="132" t="s">
        <v>1720</v>
      </c>
      <c r="D39" s="132" t="s">
        <v>332</v>
      </c>
      <c r="E39" s="132" t="s">
        <v>1435</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1721</v>
      </c>
      <c r="D41" s="132" t="s">
        <v>341</v>
      </c>
      <c r="E41" s="132" t="s">
        <v>344</v>
      </c>
      <c r="F41" s="132">
        <v>195.95884210526319</v>
      </c>
      <c r="H41" s="132" t="b">
        <f t="shared" si="0"/>
        <v>0</v>
      </c>
    </row>
    <row r="42" spans="1:8">
      <c r="A42" s="132" t="s">
        <v>291</v>
      </c>
      <c r="B42" s="132" t="s">
        <v>351</v>
      </c>
      <c r="C42" s="132" t="s">
        <v>352</v>
      </c>
      <c r="D42" s="132" t="s">
        <v>352</v>
      </c>
      <c r="E42" s="132" t="s">
        <v>1435</v>
      </c>
      <c r="F42" s="132">
        <v>96.39745636001193</v>
      </c>
      <c r="H42" s="132" t="b">
        <f t="shared" si="0"/>
        <v>1</v>
      </c>
    </row>
    <row r="43" spans="1:8">
      <c r="A43" s="132" t="s">
        <v>354</v>
      </c>
      <c r="B43" s="132" t="s">
        <v>355</v>
      </c>
      <c r="C43" s="132" t="s">
        <v>1722</v>
      </c>
      <c r="D43" s="132" t="s">
        <v>356</v>
      </c>
      <c r="E43" s="132" t="s">
        <v>360</v>
      </c>
      <c r="F43" s="132">
        <v>22.540538243912298</v>
      </c>
      <c r="H43" s="132" t="b">
        <f t="shared" si="0"/>
        <v>0</v>
      </c>
    </row>
    <row r="44" spans="1:8">
      <c r="A44" s="132" t="s">
        <v>354</v>
      </c>
      <c r="B44" s="132" t="s">
        <v>363</v>
      </c>
      <c r="C44" s="132" t="s">
        <v>1723</v>
      </c>
      <c r="D44" s="132" t="s">
        <v>364</v>
      </c>
      <c r="E44" s="132" t="s">
        <v>366</v>
      </c>
      <c r="F44" s="132">
        <v>193.76719251124817</v>
      </c>
      <c r="H44" s="132" t="b">
        <f t="shared" si="0"/>
        <v>0</v>
      </c>
    </row>
    <row r="45" spans="1:8">
      <c r="A45" s="132" t="s">
        <v>354</v>
      </c>
      <c r="B45" s="132" t="s">
        <v>373</v>
      </c>
      <c r="C45" s="132" t="s">
        <v>374</v>
      </c>
      <c r="D45" s="132" t="s">
        <v>374</v>
      </c>
      <c r="E45" s="132" t="s">
        <v>1470</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1591</v>
      </c>
      <c r="F50" s="132">
        <v>81.297664310954076</v>
      </c>
      <c r="H50" s="132" t="b">
        <f t="shared" si="0"/>
        <v>1</v>
      </c>
    </row>
    <row r="51" spans="1:8">
      <c r="A51" s="132" t="s">
        <v>354</v>
      </c>
      <c r="B51" s="132" t="s">
        <v>436</v>
      </c>
      <c r="C51" s="132" t="s">
        <v>1686</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1687</v>
      </c>
      <c r="D53" s="132" t="s">
        <v>455</v>
      </c>
      <c r="E53" s="132" t="s">
        <v>1473</v>
      </c>
      <c r="F53" s="132">
        <v>103.80394889827267</v>
      </c>
      <c r="H53" s="132" t="b">
        <f t="shared" si="0"/>
        <v>0</v>
      </c>
    </row>
    <row r="54" spans="1:8">
      <c r="A54" s="132" t="s">
        <v>450</v>
      </c>
      <c r="B54" s="132" t="s">
        <v>458</v>
      </c>
      <c r="C54" s="132" t="s">
        <v>1688</v>
      </c>
      <c r="D54" s="132" t="s">
        <v>459</v>
      </c>
      <c r="E54" s="132" t="s">
        <v>463</v>
      </c>
      <c r="F54" s="132">
        <v>1.1994084881944105</v>
      </c>
      <c r="H54" s="132" t="b">
        <f t="shared" si="0"/>
        <v>0</v>
      </c>
    </row>
    <row r="55" spans="1:8">
      <c r="A55" s="132" t="s">
        <v>450</v>
      </c>
      <c r="B55" s="132" t="s">
        <v>466</v>
      </c>
      <c r="C55" s="132" t="s">
        <v>1689</v>
      </c>
      <c r="D55" s="132" t="s">
        <v>467</v>
      </c>
      <c r="E55" s="132" t="s">
        <v>469</v>
      </c>
      <c r="F55" s="132">
        <v>1.1040813428018075</v>
      </c>
      <c r="H55" s="132" t="b">
        <f t="shared" si="0"/>
        <v>0</v>
      </c>
    </row>
    <row r="56" spans="1:8">
      <c r="A56" s="132" t="s">
        <v>450</v>
      </c>
      <c r="B56" s="132" t="s">
        <v>480</v>
      </c>
      <c r="C56" s="132" t="s">
        <v>1724</v>
      </c>
      <c r="D56" s="132" t="s">
        <v>481</v>
      </c>
      <c r="E56" s="132" t="s">
        <v>478</v>
      </c>
      <c r="F56" s="132">
        <v>4.5044801863252477</v>
      </c>
      <c r="H56" s="132" t="b">
        <f t="shared" si="0"/>
        <v>0</v>
      </c>
    </row>
    <row r="57" spans="1:8">
      <c r="A57" s="132" t="s">
        <v>450</v>
      </c>
      <c r="B57" s="132" t="s">
        <v>483</v>
      </c>
      <c r="C57" s="132" t="s">
        <v>1650</v>
      </c>
      <c r="D57" s="132" t="s">
        <v>484</v>
      </c>
      <c r="E57" s="132" t="s">
        <v>478</v>
      </c>
      <c r="F57" s="132">
        <v>7.1154235996100015</v>
      </c>
      <c r="H57" s="132" t="b">
        <f t="shared" si="0"/>
        <v>0</v>
      </c>
    </row>
    <row r="58" spans="1:8">
      <c r="A58" s="132" t="s">
        <v>450</v>
      </c>
      <c r="B58" s="132" t="s">
        <v>488</v>
      </c>
      <c r="C58" s="132" t="s">
        <v>1732</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1668</v>
      </c>
      <c r="D62" s="132" t="s">
        <v>528</v>
      </c>
      <c r="E62" s="132" t="s">
        <v>529</v>
      </c>
      <c r="F62" s="132">
        <v>2139.9251102835865</v>
      </c>
      <c r="H62" s="132" t="b">
        <f t="shared" si="0"/>
        <v>0</v>
      </c>
    </row>
    <row r="63" spans="1:8">
      <c r="A63" s="132" t="s">
        <v>256</v>
      </c>
      <c r="B63" s="132" t="s">
        <v>534</v>
      </c>
      <c r="C63" s="132" t="s">
        <v>1690</v>
      </c>
      <c r="D63" s="132" t="s">
        <v>535</v>
      </c>
      <c r="E63" s="132" t="s">
        <v>1594</v>
      </c>
      <c r="F63" s="132">
        <v>1.9588142066660228</v>
      </c>
      <c r="H63" s="132" t="b">
        <f t="shared" si="0"/>
        <v>0</v>
      </c>
    </row>
    <row r="64" spans="1:8">
      <c r="A64" s="132" t="s">
        <v>256</v>
      </c>
      <c r="B64" s="132" t="s">
        <v>541</v>
      </c>
      <c r="C64" s="132" t="s">
        <v>1691</v>
      </c>
      <c r="D64" s="132" t="s">
        <v>542</v>
      </c>
      <c r="E64" s="132" t="s">
        <v>1595</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1598</v>
      </c>
      <c r="F68" s="132">
        <v>2.3092308199842706</v>
      </c>
      <c r="H68" s="132" t="b">
        <f t="shared" si="1"/>
        <v>1</v>
      </c>
    </row>
    <row r="69" spans="1:8">
      <c r="A69" s="132" t="s">
        <v>256</v>
      </c>
      <c r="B69" s="132" t="s">
        <v>606</v>
      </c>
      <c r="C69" s="132" t="s">
        <v>1692</v>
      </c>
      <c r="D69" s="132" t="s">
        <v>607</v>
      </c>
      <c r="E69" s="132" t="s">
        <v>1599</v>
      </c>
      <c r="F69" s="132">
        <v>44.734419444735288</v>
      </c>
      <c r="H69" s="132" t="b">
        <f t="shared" si="1"/>
        <v>0</v>
      </c>
    </row>
    <row r="70" spans="1:8">
      <c r="A70" s="132" t="s">
        <v>256</v>
      </c>
      <c r="B70" s="132" t="s">
        <v>610</v>
      </c>
      <c r="C70" s="132" t="s">
        <v>1693</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1694</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1695</v>
      </c>
      <c r="D75" s="132" t="s">
        <v>641</v>
      </c>
      <c r="E75" s="132" t="s">
        <v>1577</v>
      </c>
      <c r="F75" s="132">
        <v>359.97142857142859</v>
      </c>
      <c r="H75" s="132" t="b">
        <f t="shared" si="1"/>
        <v>0</v>
      </c>
    </row>
    <row r="76" spans="1:8">
      <c r="A76" s="132" t="s">
        <v>256</v>
      </c>
      <c r="B76" s="132" t="s">
        <v>643</v>
      </c>
      <c r="C76" s="132" t="s">
        <v>1696</v>
      </c>
      <c r="D76" s="132" t="s">
        <v>644</v>
      </c>
      <c r="E76" s="132" t="s">
        <v>1577</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1697</v>
      </c>
      <c r="D78" s="132" t="s">
        <v>674</v>
      </c>
      <c r="E78" s="132" t="s">
        <v>1455</v>
      </c>
      <c r="F78" s="132">
        <v>112.29262725282767</v>
      </c>
      <c r="H78" s="132" t="b">
        <f t="shared" si="1"/>
        <v>0</v>
      </c>
    </row>
    <row r="79" spans="1:8">
      <c r="A79" s="132" t="s">
        <v>684</v>
      </c>
      <c r="B79" s="132" t="s">
        <v>691</v>
      </c>
      <c r="C79" s="132" t="s">
        <v>1698</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1699</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1725</v>
      </c>
      <c r="D86" s="132" t="s">
        <v>779</v>
      </c>
      <c r="E86" s="132" t="s">
        <v>780</v>
      </c>
      <c r="F86" s="132">
        <v>435.46026134140141</v>
      </c>
      <c r="H86" s="132" t="b">
        <f t="shared" si="1"/>
        <v>0</v>
      </c>
    </row>
    <row r="87" spans="1:8">
      <c r="A87" s="132" t="s">
        <v>762</v>
      </c>
      <c r="B87" s="132" t="s">
        <v>804</v>
      </c>
      <c r="C87" s="132" t="s">
        <v>1700</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1726</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1727</v>
      </c>
      <c r="D98" s="132" t="s">
        <v>883</v>
      </c>
      <c r="E98" s="132" t="s">
        <v>884</v>
      </c>
      <c r="F98" s="132">
        <v>2488.5800721366618</v>
      </c>
      <c r="H98" s="132" t="b">
        <f t="shared" si="1"/>
        <v>0</v>
      </c>
    </row>
    <row r="99" spans="1:10">
      <c r="A99" s="132" t="s">
        <v>762</v>
      </c>
      <c r="B99" s="132" t="s">
        <v>898</v>
      </c>
      <c r="C99" s="132" t="s">
        <v>1701</v>
      </c>
      <c r="D99" s="132" t="s">
        <v>899</v>
      </c>
      <c r="E99" s="132" t="s">
        <v>903</v>
      </c>
      <c r="F99" s="132" t="e">
        <v>#VALUE!</v>
      </c>
      <c r="H99" s="132" t="b">
        <f t="shared" si="1"/>
        <v>0</v>
      </c>
    </row>
    <row r="100" spans="1:10">
      <c r="A100" s="132" t="s">
        <v>762</v>
      </c>
      <c r="B100" s="132" t="s">
        <v>904</v>
      </c>
      <c r="C100" s="132" t="s">
        <v>1702</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1703</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1704</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1705</v>
      </c>
      <c r="D108" s="132" t="s">
        <v>974</v>
      </c>
      <c r="E108" s="132" t="s">
        <v>976</v>
      </c>
      <c r="F108" s="132">
        <v>388.74608886590408</v>
      </c>
      <c r="H108" s="132" t="b">
        <f t="shared" si="1"/>
        <v>0</v>
      </c>
      <c r="J108" s="132">
        <f>0.25*21</f>
        <v>5.25</v>
      </c>
    </row>
    <row r="109" spans="1:10">
      <c r="A109" s="132" t="s">
        <v>972</v>
      </c>
      <c r="B109" s="132" t="s">
        <v>980</v>
      </c>
      <c r="C109" s="132" t="s">
        <v>1706</v>
      </c>
      <c r="D109" s="132" t="s">
        <v>981</v>
      </c>
      <c r="E109" s="132" t="s">
        <v>982</v>
      </c>
      <c r="F109" s="132">
        <v>1251.0897316737089</v>
      </c>
      <c r="H109" s="132" t="b">
        <f t="shared" si="1"/>
        <v>0</v>
      </c>
    </row>
    <row r="110" spans="1:10">
      <c r="A110" s="132" t="s">
        <v>972</v>
      </c>
      <c r="B110" s="132" t="s">
        <v>984</v>
      </c>
      <c r="C110" s="132" t="s">
        <v>1707</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1708</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1676</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1728</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1729</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1709</v>
      </c>
      <c r="D122" s="132" t="s">
        <v>1157</v>
      </c>
      <c r="E122" s="132" t="s">
        <v>1159</v>
      </c>
      <c r="F122" s="132">
        <v>-154.51394594594595</v>
      </c>
      <c r="H122" s="132" t="b">
        <f t="shared" si="1"/>
        <v>0</v>
      </c>
    </row>
    <row r="123" spans="1:8">
      <c r="A123" s="132" t="s">
        <v>103</v>
      </c>
      <c r="B123" s="132" t="s">
        <v>1164</v>
      </c>
      <c r="C123" s="132" t="s">
        <v>1710</v>
      </c>
      <c r="D123" s="132" t="s">
        <v>614</v>
      </c>
      <c r="E123" s="132" t="s">
        <v>1553</v>
      </c>
      <c r="F123" s="132">
        <v>181.12843859487054</v>
      </c>
      <c r="H123" s="132" t="b">
        <f t="shared" si="1"/>
        <v>0</v>
      </c>
    </row>
    <row r="124" spans="1:8">
      <c r="A124" s="132" t="s">
        <v>103</v>
      </c>
      <c r="B124" s="132" t="s">
        <v>1168</v>
      </c>
      <c r="C124" s="132" t="s">
        <v>1711</v>
      </c>
      <c r="D124" s="132" t="s">
        <v>1169</v>
      </c>
      <c r="E124" s="132" t="s">
        <v>613</v>
      </c>
      <c r="F124" s="132">
        <v>28.224143873485392</v>
      </c>
      <c r="H124" s="132" t="b">
        <f t="shared" si="1"/>
        <v>0</v>
      </c>
    </row>
    <row r="125" spans="1:8">
      <c r="A125" s="132" t="s">
        <v>103</v>
      </c>
      <c r="B125" s="132" t="s">
        <v>1178</v>
      </c>
      <c r="C125" s="132" t="s">
        <v>1179</v>
      </c>
      <c r="D125" s="132" t="s">
        <v>1179</v>
      </c>
      <c r="E125" s="132" t="s">
        <v>1182</v>
      </c>
      <c r="F125" s="132">
        <v>57.352222222222217</v>
      </c>
      <c r="H125" s="132" t="b">
        <f t="shared" si="1"/>
        <v>1</v>
      </c>
    </row>
    <row r="126" spans="1:8">
      <c r="A126" s="132" t="s">
        <v>103</v>
      </c>
      <c r="B126" s="132" t="s">
        <v>1192</v>
      </c>
      <c r="C126" s="132" t="s">
        <v>1671</v>
      </c>
      <c r="D126" s="132" t="s">
        <v>1193</v>
      </c>
      <c r="E126" s="132" t="s">
        <v>1159</v>
      </c>
      <c r="F126" s="132">
        <v>-154.51394594594595</v>
      </c>
      <c r="H126" s="132" t="b">
        <f t="shared" si="1"/>
        <v>0</v>
      </c>
    </row>
    <row r="127" spans="1:8">
      <c r="A127" s="132" t="s">
        <v>103</v>
      </c>
      <c r="B127" s="132" t="s">
        <v>1194</v>
      </c>
      <c r="C127" s="132" t="s">
        <v>1672</v>
      </c>
      <c r="D127" s="132" t="s">
        <v>1195</v>
      </c>
      <c r="E127" s="132" t="s">
        <v>1159</v>
      </c>
      <c r="F127" s="132">
        <v>-154.51394594594595</v>
      </c>
      <c r="H127" s="132" t="b">
        <f t="shared" si="1"/>
        <v>0</v>
      </c>
    </row>
    <row r="128" spans="1:8">
      <c r="A128" s="132" t="s">
        <v>103</v>
      </c>
      <c r="B128" s="132" t="s">
        <v>1196</v>
      </c>
      <c r="C128" s="132" t="s">
        <v>1673</v>
      </c>
      <c r="D128" s="132" t="s">
        <v>1197</v>
      </c>
      <c r="E128" s="132" t="s">
        <v>1159</v>
      </c>
      <c r="F128" s="132">
        <v>-154.51394594594595</v>
      </c>
      <c r="H128" s="132" t="b">
        <f t="shared" si="1"/>
        <v>0</v>
      </c>
    </row>
    <row r="129" spans="1:8">
      <c r="A129" s="132" t="s">
        <v>103</v>
      </c>
      <c r="B129" s="132" t="s">
        <v>1198</v>
      </c>
      <c r="C129" s="132" t="s">
        <v>1674</v>
      </c>
      <c r="D129" s="132" t="s">
        <v>1199</v>
      </c>
      <c r="E129" s="132" t="s">
        <v>1159</v>
      </c>
      <c r="F129" s="132">
        <v>-154.51394594594595</v>
      </c>
      <c r="H129" s="132" t="b">
        <f t="shared" si="1"/>
        <v>0</v>
      </c>
    </row>
    <row r="130" spans="1:8">
      <c r="A130" s="132" t="s">
        <v>103</v>
      </c>
      <c r="B130" s="132" t="s">
        <v>1200</v>
      </c>
      <c r="C130" s="132" t="s">
        <v>1675</v>
      </c>
      <c r="D130" s="132" t="s">
        <v>1201</v>
      </c>
      <c r="E130" s="132" t="s">
        <v>1159</v>
      </c>
      <c r="F130" s="132">
        <v>-154.51394594594595</v>
      </c>
      <c r="H130" s="132" t="b">
        <f t="shared" si="1"/>
        <v>0</v>
      </c>
    </row>
    <row r="131" spans="1:8">
      <c r="A131" s="132" t="s">
        <v>103</v>
      </c>
      <c r="B131" s="132" t="s">
        <v>1204</v>
      </c>
      <c r="C131" s="132" t="s">
        <v>1205</v>
      </c>
      <c r="D131" s="132" t="s">
        <v>1205</v>
      </c>
      <c r="E131" s="132" t="s">
        <v>118</v>
      </c>
      <c r="F131" s="132">
        <v>119.10574499199393</v>
      </c>
      <c r="H131" s="132" t="b">
        <f t="shared" ref="H131:H147" si="2">D131=C131</f>
        <v>1</v>
      </c>
    </row>
    <row r="132" spans="1:8">
      <c r="A132" s="132" t="s">
        <v>684</v>
      </c>
      <c r="B132" s="132" t="s">
        <v>1214</v>
      </c>
      <c r="C132" s="132" t="s">
        <v>1215</v>
      </c>
      <c r="D132" s="132" t="s">
        <v>1215</v>
      </c>
      <c r="E132" s="132" t="s">
        <v>1218</v>
      </c>
      <c r="F132" s="132">
        <v>11.106544205000256</v>
      </c>
      <c r="H132" s="132" t="b">
        <f t="shared" si="2"/>
        <v>1</v>
      </c>
    </row>
    <row r="133" spans="1:8">
      <c r="A133" s="132" t="s">
        <v>684</v>
      </c>
      <c r="B133" s="132" t="s">
        <v>1220</v>
      </c>
      <c r="C133" s="132" t="s">
        <v>1221</v>
      </c>
      <c r="D133" s="132" t="s">
        <v>1221</v>
      </c>
      <c r="E133" s="132" t="s">
        <v>1222</v>
      </c>
      <c r="F133" s="132">
        <v>36.181747317162433</v>
      </c>
      <c r="H133" s="132" t="b">
        <f t="shared" si="2"/>
        <v>1</v>
      </c>
    </row>
    <row r="134" spans="1:8">
      <c r="A134" s="132" t="s">
        <v>450</v>
      </c>
      <c r="B134" s="132" t="s">
        <v>1249</v>
      </c>
      <c r="C134" s="132" t="s">
        <v>1653</v>
      </c>
      <c r="D134" s="132" t="s">
        <v>1250</v>
      </c>
      <c r="E134" s="132" t="s">
        <v>1251</v>
      </c>
      <c r="F134" s="132">
        <v>137.42012394427991</v>
      </c>
      <c r="H134" s="132" t="b">
        <f t="shared" si="2"/>
        <v>0</v>
      </c>
    </row>
    <row r="135" spans="1:8">
      <c r="A135" s="132" t="s">
        <v>450</v>
      </c>
      <c r="B135" s="132" t="s">
        <v>1256</v>
      </c>
      <c r="C135" s="132" t="s">
        <v>1654</v>
      </c>
      <c r="D135" s="132" t="s">
        <v>1257</v>
      </c>
      <c r="E135" s="132" t="s">
        <v>1712</v>
      </c>
      <c r="F135" s="132">
        <v>217.1405273073666</v>
      </c>
      <c r="H135" s="132" t="b">
        <f t="shared" si="2"/>
        <v>0</v>
      </c>
    </row>
    <row r="136" spans="1:8">
      <c r="A136" s="132" t="s">
        <v>256</v>
      </c>
      <c r="B136" s="132" t="s">
        <v>1266</v>
      </c>
      <c r="C136" s="132" t="s">
        <v>1267</v>
      </c>
      <c r="D136" s="132" t="s">
        <v>1267</v>
      </c>
      <c r="E136" s="132" t="s">
        <v>1600</v>
      </c>
      <c r="F136" s="132">
        <v>1107.6864790156515</v>
      </c>
      <c r="H136" s="132" t="b">
        <f t="shared" si="2"/>
        <v>1</v>
      </c>
    </row>
    <row r="137" spans="1:8">
      <c r="A137" s="132" t="s">
        <v>256</v>
      </c>
      <c r="B137" s="132" t="s">
        <v>1272</v>
      </c>
      <c r="C137" s="132" t="s">
        <v>1273</v>
      </c>
      <c r="D137" s="132" t="s">
        <v>1273</v>
      </c>
      <c r="E137" s="132" t="s">
        <v>1601</v>
      </c>
      <c r="F137" s="132">
        <v>1093.1757320326763</v>
      </c>
      <c r="H137" s="132" t="b">
        <f t="shared" si="2"/>
        <v>1</v>
      </c>
    </row>
    <row r="138" spans="1:8">
      <c r="A138" s="132" t="s">
        <v>684</v>
      </c>
      <c r="B138" s="132" t="s">
        <v>1298</v>
      </c>
      <c r="C138" s="132" t="s">
        <v>1299</v>
      </c>
      <c r="D138" s="132" t="s">
        <v>1299</v>
      </c>
      <c r="E138" s="132" t="s">
        <v>1603</v>
      </c>
      <c r="F138" s="132">
        <v>3815.0357142857142</v>
      </c>
      <c r="H138" s="132" t="b">
        <f t="shared" si="2"/>
        <v>1</v>
      </c>
    </row>
    <row r="139" spans="1:8">
      <c r="A139" s="132" t="s">
        <v>762</v>
      </c>
      <c r="B139" s="132" t="s">
        <v>1308</v>
      </c>
      <c r="C139" s="132" t="s">
        <v>1309</v>
      </c>
      <c r="D139" s="132" t="s">
        <v>1309</v>
      </c>
      <c r="E139" s="132" t="s">
        <v>1310</v>
      </c>
      <c r="F139" s="132">
        <v>69.563730158730166</v>
      </c>
      <c r="H139" s="132" t="b">
        <f t="shared" si="2"/>
        <v>1</v>
      </c>
    </row>
    <row r="140" spans="1:8">
      <c r="A140" s="132" t="s">
        <v>103</v>
      </c>
      <c r="B140" s="132" t="s">
        <v>1342</v>
      </c>
      <c r="C140" s="134" t="s">
        <v>1730</v>
      </c>
      <c r="D140" s="132" t="s">
        <v>1343</v>
      </c>
      <c r="E140" s="132" t="s">
        <v>1605</v>
      </c>
      <c r="F140" s="132">
        <v>4.8275999999999994</v>
      </c>
      <c r="H140" s="132" t="b">
        <f t="shared" si="2"/>
        <v>0</v>
      </c>
    </row>
    <row r="141" spans="1:8">
      <c r="A141" s="132" t="s">
        <v>103</v>
      </c>
      <c r="B141" s="132" t="s">
        <v>1346</v>
      </c>
      <c r="C141" s="132" t="s">
        <v>1347</v>
      </c>
      <c r="D141" s="132" t="s">
        <v>1347</v>
      </c>
      <c r="E141" s="132" t="s">
        <v>1350</v>
      </c>
      <c r="F141" s="132">
        <v>8.4980674803301568</v>
      </c>
      <c r="H141" s="132" t="b">
        <f t="shared" si="2"/>
        <v>1</v>
      </c>
    </row>
    <row r="142" spans="1:8">
      <c r="A142" s="132" t="s">
        <v>291</v>
      </c>
      <c r="B142" s="132" t="s">
        <v>1562</v>
      </c>
      <c r="C142" s="132" t="s">
        <v>1563</v>
      </c>
      <c r="D142" s="132" t="s">
        <v>1563</v>
      </c>
      <c r="E142" s="132" t="s">
        <v>1566</v>
      </c>
      <c r="F142" s="132">
        <v>1333.0066987951809</v>
      </c>
      <c r="H142" s="132" t="b">
        <f t="shared" si="2"/>
        <v>1</v>
      </c>
    </row>
    <row r="143" spans="1:8">
      <c r="B143" s="132" t="s">
        <v>1641</v>
      </c>
      <c r="C143" s="132" t="s">
        <v>1643</v>
      </c>
      <c r="D143" s="132" t="s">
        <v>1643</v>
      </c>
      <c r="H143" s="132" t="b">
        <f t="shared" si="2"/>
        <v>1</v>
      </c>
    </row>
    <row r="144" spans="1:8">
      <c r="B144" s="132" t="s">
        <v>1642</v>
      </c>
      <c r="C144" s="132" t="s">
        <v>1731</v>
      </c>
      <c r="D144" s="132" t="s">
        <v>1713</v>
      </c>
      <c r="H144" s="132" t="b">
        <f t="shared" si="2"/>
        <v>0</v>
      </c>
    </row>
    <row r="145" spans="2:8">
      <c r="B145" s="132" t="s">
        <v>1662</v>
      </c>
      <c r="C145" s="132" t="s">
        <v>1663</v>
      </c>
      <c r="D145" s="132" t="s">
        <v>1663</v>
      </c>
      <c r="H145" s="132" t="b">
        <f t="shared" si="2"/>
        <v>1</v>
      </c>
    </row>
    <row r="146" spans="2:8">
      <c r="B146" s="132" t="s">
        <v>1665</v>
      </c>
      <c r="C146" s="132" t="s">
        <v>1669</v>
      </c>
      <c r="D146" s="132" t="s">
        <v>1669</v>
      </c>
      <c r="H146" s="132" t="b">
        <f t="shared" si="2"/>
        <v>1</v>
      </c>
    </row>
    <row r="147" spans="2:8">
      <c r="B147" s="132" t="s">
        <v>1666</v>
      </c>
      <c r="C147" s="132" t="s">
        <v>1670</v>
      </c>
      <c r="D147" s="132" t="s">
        <v>1670</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D67" activePane="bottomRight" state="frozen"/>
      <selection pane="topRight" activeCell="H1" sqref="H1"/>
      <selection pane="bottomLeft" activeCell="A4" sqref="A4"/>
      <selection pane="bottomRight" activeCell="BG73" sqref="BG73"/>
    </sheetView>
  </sheetViews>
  <sheetFormatPr defaultColWidth="11" defaultRowHeight="15.75"/>
  <cols>
    <col min="4" max="4" width="6.5" customWidth="1"/>
    <col min="7" max="7" width="44.5" customWidth="1"/>
    <col min="49" max="49" width="12.625" bestFit="1"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1714</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1496</v>
      </c>
      <c r="CU3" s="131" t="s">
        <v>19</v>
      </c>
    </row>
    <row r="4" spans="1:99" hidden="1">
      <c r="A4" s="20" t="s">
        <v>102</v>
      </c>
      <c r="B4" s="20" t="s">
        <v>102</v>
      </c>
      <c r="C4" s="20" t="s">
        <v>102</v>
      </c>
      <c r="D4" s="20">
        <v>0</v>
      </c>
      <c r="E4" s="21" t="s">
        <v>103</v>
      </c>
      <c r="F4" s="22" t="s">
        <v>104</v>
      </c>
      <c r="G4" s="23" t="s">
        <v>1657</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1497</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1658</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1497</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1498</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1498</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1497</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1633</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1499</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1499</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1499</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1499</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1499</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1500</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1635</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1500</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1681</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1500</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1500</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1500</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1501</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1497</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1500</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1501</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1501</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1667</v>
      </c>
      <c r="E24" s="21" t="s">
        <v>103</v>
      </c>
      <c r="F24" s="22" t="s">
        <v>207</v>
      </c>
      <c r="G24" s="23" t="s">
        <v>1660</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1500</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1667</v>
      </c>
      <c r="E25" s="21" t="s">
        <v>103</v>
      </c>
      <c r="F25" s="22" t="s">
        <v>209</v>
      </c>
      <c r="G25" s="23" t="s">
        <v>1659</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1500</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1502</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1633</v>
      </c>
      <c r="L27" s="20" t="s">
        <v>1428</v>
      </c>
      <c r="M27" s="20" t="s">
        <v>118</v>
      </c>
      <c r="N27" s="24" t="s">
        <v>118</v>
      </c>
      <c r="O27" s="70">
        <v>1.26</v>
      </c>
      <c r="P27" s="24"/>
      <c r="Q27" s="24" t="s">
        <v>118</v>
      </c>
      <c r="R27" s="70">
        <v>100.49</v>
      </c>
      <c r="S27" s="33" t="s">
        <v>1633</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1500</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1633</v>
      </c>
      <c r="L28" s="20" t="s">
        <v>1429</v>
      </c>
      <c r="M28" s="20" t="s">
        <v>118</v>
      </c>
      <c r="N28" s="24" t="s">
        <v>118</v>
      </c>
      <c r="O28" s="70">
        <v>0.79</v>
      </c>
      <c r="P28" s="24"/>
      <c r="Q28" s="24" t="s">
        <v>118</v>
      </c>
      <c r="R28" s="70">
        <v>100.36</v>
      </c>
      <c r="S28" s="33" t="s">
        <v>1633</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1500</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1500</v>
      </c>
      <c r="CT29" t="s">
        <v>1636</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1497</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1502</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1502</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1502</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1502</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1497</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1503</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1590</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1735</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1504</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1590</v>
      </c>
      <c r="M41" s="20" t="s">
        <v>260</v>
      </c>
      <c r="N41" s="20">
        <v>7100000</v>
      </c>
      <c r="O41" s="33">
        <v>1.2564965072494097E-2</v>
      </c>
      <c r="P41" s="20" t="s">
        <v>138</v>
      </c>
      <c r="Q41" s="20">
        <v>229000000</v>
      </c>
      <c r="R41" s="33">
        <v>0.40526436642269692</v>
      </c>
      <c r="S41" s="33" t="s">
        <v>1431</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1736</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1504</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1737</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1504</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1504</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1504</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1504</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1590</v>
      </c>
      <c r="M46" s="20" t="s">
        <v>260</v>
      </c>
      <c r="N46" s="20">
        <v>7100000</v>
      </c>
      <c r="O46" s="33">
        <v>1.2564965072494097E-2</v>
      </c>
      <c r="P46" s="20" t="s">
        <v>138</v>
      </c>
      <c r="Q46" s="20">
        <v>229000000</v>
      </c>
      <c r="R46" s="33">
        <v>0.40526436642269692</v>
      </c>
      <c r="S46" s="33" t="s">
        <v>1431</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1738</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1504</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1590</v>
      </c>
      <c r="M47" s="20" t="s">
        <v>260</v>
      </c>
      <c r="N47" s="20">
        <v>7100000</v>
      </c>
      <c r="O47" s="33">
        <v>1.2564965072494097E-2</v>
      </c>
      <c r="P47" s="20" t="s">
        <v>138</v>
      </c>
      <c r="Q47" s="20">
        <v>229000000</v>
      </c>
      <c r="R47" s="33">
        <v>0.40526436642269692</v>
      </c>
      <c r="S47" s="33" t="s">
        <v>1431</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1739</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1504</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1505</v>
      </c>
      <c r="L48" s="20" t="s">
        <v>1506</v>
      </c>
      <c r="M48" s="20" t="s">
        <v>111</v>
      </c>
      <c r="N48" s="20">
        <v>153907</v>
      </c>
      <c r="O48" s="33">
        <v>0.18796992481203006</v>
      </c>
      <c r="P48" s="20"/>
      <c r="Q48" s="20">
        <v>20469631</v>
      </c>
      <c r="R48" s="33">
        <v>25</v>
      </c>
      <c r="S48" s="33" t="s">
        <v>1432</v>
      </c>
      <c r="T48" s="33">
        <v>401320</v>
      </c>
      <c r="U48" s="33">
        <v>79081</v>
      </c>
      <c r="V48" s="33" t="b">
        <v>1</v>
      </c>
      <c r="W48" s="33"/>
      <c r="X48" s="20"/>
      <c r="Y48" s="20" t="s">
        <v>168</v>
      </c>
      <c r="Z48" s="20" t="s">
        <v>339</v>
      </c>
      <c r="AA48" s="20" t="s">
        <v>1507</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1508</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1509</v>
      </c>
      <c r="J49" s="20" t="s">
        <v>348</v>
      </c>
      <c r="K49" s="20" t="s">
        <v>349</v>
      </c>
      <c r="L49" s="20" t="s">
        <v>1510</v>
      </c>
      <c r="M49" s="20" t="s">
        <v>111</v>
      </c>
      <c r="N49" s="20">
        <v>19770</v>
      </c>
      <c r="O49" s="33">
        <v>5.6484778252246107E-3</v>
      </c>
      <c r="P49" s="20"/>
      <c r="Q49" s="34">
        <v>53434.37</v>
      </c>
      <c r="R49" s="33">
        <v>1.5266709865950794E-2</v>
      </c>
      <c r="S49" s="33" t="s">
        <v>1433</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1511</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1434</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1511</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1512</v>
      </c>
      <c r="J51" s="20" t="s">
        <v>1513</v>
      </c>
      <c r="K51" s="20" t="s">
        <v>1514</v>
      </c>
      <c r="L51" s="20" t="s">
        <v>1515</v>
      </c>
      <c r="M51" s="20" t="s">
        <v>1516</v>
      </c>
      <c r="N51" s="20">
        <v>58882.23552894211</v>
      </c>
      <c r="O51" s="33">
        <v>4.9900199600798399E-4</v>
      </c>
      <c r="P51" s="20"/>
      <c r="Q51" s="20">
        <v>118000000</v>
      </c>
      <c r="R51" s="33">
        <v>1</v>
      </c>
      <c r="S51" s="33" t="s">
        <v>1216</v>
      </c>
      <c r="T51" s="33">
        <v>243.35</v>
      </c>
      <c r="U51" s="33">
        <v>0.02</v>
      </c>
      <c r="V51" s="33" t="b">
        <v>1</v>
      </c>
      <c r="W51" s="33"/>
      <c r="X51" s="20"/>
      <c r="Y51" s="20" t="s">
        <v>118</v>
      </c>
      <c r="Z51" s="20" t="s">
        <v>1467</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1508</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1216</v>
      </c>
      <c r="L52" s="20" t="s">
        <v>1435</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1511</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1511</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1517</v>
      </c>
      <c r="J54" s="20" t="s">
        <v>1518</v>
      </c>
      <c r="K54" s="20" t="s">
        <v>1519</v>
      </c>
      <c r="L54" s="20" t="s">
        <v>1520</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1475</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1511</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1521</v>
      </c>
      <c r="J55" s="20" t="s">
        <v>155</v>
      </c>
      <c r="K55" s="20" t="s">
        <v>1522</v>
      </c>
      <c r="L55" s="20" t="s">
        <v>1523</v>
      </c>
      <c r="M55" s="20" t="s">
        <v>111</v>
      </c>
      <c r="N55" s="20">
        <v>0</v>
      </c>
      <c r="O55" s="33">
        <v>3.5</v>
      </c>
      <c r="P55" s="20"/>
      <c r="Q55" s="20">
        <v>0</v>
      </c>
      <c r="R55" s="33">
        <v>475</v>
      </c>
      <c r="S55" s="33" t="s">
        <v>1216</v>
      </c>
      <c r="T55" s="33">
        <v>943.46</v>
      </c>
      <c r="U55" s="33">
        <v>1.54</v>
      </c>
      <c r="V55" s="33" t="b">
        <v>0</v>
      </c>
      <c r="W55" s="33"/>
      <c r="X55" s="20"/>
      <c r="Y55" s="20" t="s">
        <v>112</v>
      </c>
      <c r="Z55" s="20" t="s">
        <v>139</v>
      </c>
      <c r="AA55" s="20" t="s">
        <v>1507</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1511</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1216</v>
      </c>
      <c r="L56" s="20" t="s">
        <v>1435</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1524</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1683</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1682</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1508</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1511</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1216</v>
      </c>
      <c r="L60" s="20" t="s">
        <v>1435</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1511</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1436</v>
      </c>
      <c r="T61" s="33">
        <v>0.71</v>
      </c>
      <c r="U61" s="33">
        <v>17101</v>
      </c>
      <c r="V61" s="33" t="b">
        <v>1</v>
      </c>
      <c r="W61" s="33" t="s">
        <v>1434</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1499</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1436</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1499</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1469</v>
      </c>
      <c r="E63" s="21" t="s">
        <v>354</v>
      </c>
      <c r="F63" s="22" t="s">
        <v>368</v>
      </c>
      <c r="G63" s="23" t="s">
        <v>369</v>
      </c>
      <c r="H63" s="20" t="s">
        <v>106</v>
      </c>
      <c r="I63" s="20" t="s">
        <v>118</v>
      </c>
      <c r="J63" s="20" t="s">
        <v>118</v>
      </c>
      <c r="K63" s="20" t="s">
        <v>1437</v>
      </c>
      <c r="L63" s="20" t="s">
        <v>1438</v>
      </c>
      <c r="M63" s="20" t="s">
        <v>118</v>
      </c>
      <c r="N63" s="20" t="s">
        <v>118</v>
      </c>
      <c r="O63" s="33">
        <v>0</v>
      </c>
      <c r="P63" s="20"/>
      <c r="Q63" s="20" t="s">
        <v>118</v>
      </c>
      <c r="R63" s="33">
        <v>0</v>
      </c>
      <c r="S63" s="33" t="s">
        <v>1437</v>
      </c>
      <c r="T63" s="33">
        <v>0</v>
      </c>
      <c r="U63" s="33">
        <v>0</v>
      </c>
      <c r="V63" s="33" t="b">
        <v>0</v>
      </c>
      <c r="W63" s="33"/>
      <c r="X63" s="20"/>
      <c r="Y63" s="20" t="s">
        <v>118</v>
      </c>
      <c r="Z63" s="20" t="s">
        <v>1439</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1525</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1470</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1740</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1525</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1526</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1527</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1527</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1527</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1527</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1527</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1527</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1741</v>
      </c>
      <c r="BH72" s="26" t="s">
        <v>118</v>
      </c>
      <c r="BI72" s="26" t="s">
        <v>118</v>
      </c>
      <c r="BJ72" s="26" t="s">
        <v>118</v>
      </c>
      <c r="BK72" s="26" t="s">
        <v>118</v>
      </c>
      <c r="BL72" s="26">
        <v>2.5430331638173551</v>
      </c>
      <c r="BM72" s="20" t="s">
        <v>1586</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1527</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1527</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1527</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1527</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1527</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1527</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1591</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1592</v>
      </c>
      <c r="BH78" s="26" t="s">
        <v>118</v>
      </c>
      <c r="BI78" s="26" t="s">
        <v>118</v>
      </c>
      <c r="BJ78" s="26" t="s">
        <v>118</v>
      </c>
      <c r="BK78" s="26" t="s">
        <v>118</v>
      </c>
      <c r="BL78" s="26">
        <v>2.5430331638173551</v>
      </c>
      <c r="BM78" s="20" t="s">
        <v>1586</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1527</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1527</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1527</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1527</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1527</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1528</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1471</v>
      </c>
      <c r="J85" s="20" t="s">
        <v>712</v>
      </c>
      <c r="K85" s="20" t="s">
        <v>1472</v>
      </c>
      <c r="L85" s="20" t="s">
        <v>1473</v>
      </c>
      <c r="M85" s="20" t="s">
        <v>1474</v>
      </c>
      <c r="N85" s="24">
        <v>7078.43</v>
      </c>
      <c r="O85" s="70">
        <v>0.47073353681261665</v>
      </c>
      <c r="P85" s="24"/>
      <c r="Q85" s="24">
        <v>721777</v>
      </c>
      <c r="R85" s="70">
        <v>48</v>
      </c>
      <c r="S85" s="33" t="s">
        <v>1440</v>
      </c>
      <c r="T85" s="33">
        <v>22.53</v>
      </c>
      <c r="U85" s="33">
        <v>20.286999999999999</v>
      </c>
      <c r="V85" s="33" t="b">
        <v>0</v>
      </c>
      <c r="W85" s="33"/>
      <c r="X85" s="24"/>
      <c r="Y85" s="20">
        <v>1000</v>
      </c>
      <c r="Z85" s="20" t="s">
        <v>1475</v>
      </c>
      <c r="AA85" s="20" t="s">
        <v>148</v>
      </c>
      <c r="AB85" s="20">
        <v>101.96851561716369</v>
      </c>
      <c r="AC85" s="20">
        <v>101.96851561716369</v>
      </c>
      <c r="AD85" s="20" t="s">
        <v>456</v>
      </c>
      <c r="AE85" s="20" t="s">
        <v>115</v>
      </c>
      <c r="AF85" s="20" t="s">
        <v>486</v>
      </c>
      <c r="AG85" s="33" t="s">
        <v>1476</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1477</v>
      </c>
      <c r="BH85" s="26" t="s">
        <v>118</v>
      </c>
      <c r="BI85" s="26" t="s">
        <v>118</v>
      </c>
      <c r="BJ85" s="26" t="s">
        <v>118</v>
      </c>
      <c r="BK85" s="26" t="s">
        <v>118</v>
      </c>
      <c r="BL85" s="26">
        <v>2.2000000000000002</v>
      </c>
      <c r="BM85" s="20" t="s">
        <v>1478</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1529</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1529</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1529</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1528</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1528</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1652</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1644</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1528</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1650</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1645</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1528</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1651</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1646</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1528</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1530</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1530</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1593</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1441</v>
      </c>
      <c r="T95" s="33">
        <v>495.9</v>
      </c>
      <c r="U95" s="33">
        <v>45.9</v>
      </c>
      <c r="V95" s="33" t="b">
        <v>1</v>
      </c>
      <c r="W95" s="33" t="s">
        <v>1442</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1530</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1529</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1529</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1668</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1677</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1531</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1678</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1531</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1503</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1594</v>
      </c>
      <c r="M101" s="20" t="s">
        <v>260</v>
      </c>
      <c r="N101" s="20">
        <v>4500000</v>
      </c>
      <c r="O101" s="33">
        <v>7.9637102572145679E-3</v>
      </c>
      <c r="P101" s="20" t="s">
        <v>138</v>
      </c>
      <c r="Q101" s="20">
        <v>16000000</v>
      </c>
      <c r="R101" s="33">
        <v>2.831541424787402E-2</v>
      </c>
      <c r="S101" s="33" t="s">
        <v>1443</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1606</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1595</v>
      </c>
      <c r="M103" s="20" t="s">
        <v>260</v>
      </c>
      <c r="N103" s="20">
        <v>200000</v>
      </c>
      <c r="O103" s="33">
        <v>3.5394267809842528E-4</v>
      </c>
      <c r="P103" s="20" t="s">
        <v>138</v>
      </c>
      <c r="Q103" s="20">
        <v>77000000</v>
      </c>
      <c r="R103" s="33">
        <v>0.13626793106789373</v>
      </c>
      <c r="S103" s="33" t="s">
        <v>1443</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1596</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1165</v>
      </c>
      <c r="J105" s="20" t="s">
        <v>1479</v>
      </c>
      <c r="K105" s="20" t="s">
        <v>1480</v>
      </c>
      <c r="L105" s="20" t="s">
        <v>552</v>
      </c>
      <c r="M105" s="20" t="s">
        <v>111</v>
      </c>
      <c r="N105" s="20">
        <v>124599</v>
      </c>
      <c r="O105" s="33">
        <v>4.3623561771966891E-3</v>
      </c>
      <c r="P105" s="20" t="s">
        <v>138</v>
      </c>
      <c r="Q105" s="20">
        <v>10100000</v>
      </c>
      <c r="R105" s="33">
        <v>0.35361276888005971</v>
      </c>
      <c r="S105" s="33" t="s">
        <v>1444</v>
      </c>
      <c r="T105" s="33">
        <v>14.7</v>
      </c>
      <c r="U105" s="33">
        <v>0.3</v>
      </c>
      <c r="V105" s="33" t="b">
        <v>1</v>
      </c>
      <c r="W105" s="33" t="s">
        <v>1445</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1481</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1446</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1447</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1448</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1532</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1448</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1532</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1448</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1532</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1597</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1532</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1598</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1532</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1599</v>
      </c>
      <c r="M117" s="20" t="s">
        <v>260</v>
      </c>
      <c r="N117" s="20">
        <v>5000000</v>
      </c>
      <c r="O117" s="33">
        <v>8.8485669524606316E-3</v>
      </c>
      <c r="P117" s="20" t="s">
        <v>138</v>
      </c>
      <c r="Q117" s="20">
        <v>406000000</v>
      </c>
      <c r="R117" s="33">
        <v>0.71850363653980331</v>
      </c>
      <c r="S117" s="33" t="s">
        <v>1443</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1444</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1533</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1534</v>
      </c>
      <c r="N119" s="20">
        <v>0</v>
      </c>
      <c r="O119" s="33">
        <v>0.31</v>
      </c>
      <c r="P119" s="20"/>
      <c r="Q119" s="20">
        <v>0</v>
      </c>
      <c r="R119" s="33">
        <v>-79.63</v>
      </c>
      <c r="S119" s="33" t="s">
        <v>1449</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1533</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1443</v>
      </c>
      <c r="T120" s="33">
        <v>161</v>
      </c>
      <c r="U120" s="33">
        <v>4.7</v>
      </c>
      <c r="V120" s="33" t="b">
        <v>0</v>
      </c>
      <c r="W120" s="33" t="s">
        <v>1434</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1535</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1535</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1450</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1575</v>
      </c>
      <c r="I124" s="20" t="s">
        <v>234</v>
      </c>
      <c r="J124" s="20" t="s">
        <v>318</v>
      </c>
      <c r="K124" s="20" t="s">
        <v>1576</v>
      </c>
      <c r="L124" s="20" t="s">
        <v>1577</v>
      </c>
      <c r="M124" s="20" t="s">
        <v>1584</v>
      </c>
      <c r="N124" s="20">
        <v>98000000</v>
      </c>
      <c r="O124" s="33">
        <v>0.58622679981792303</v>
      </c>
      <c r="P124" s="20"/>
      <c r="Q124" s="20">
        <v>30100000000</v>
      </c>
      <c r="R124" s="33">
        <v>180.05537422979066</v>
      </c>
      <c r="S124" s="33" t="s">
        <v>1451</v>
      </c>
      <c r="T124" s="33">
        <v>930.74</v>
      </c>
      <c r="U124" s="33">
        <v>3.03</v>
      </c>
      <c r="V124" s="33" t="b">
        <v>1</v>
      </c>
      <c r="W124" s="33"/>
      <c r="X124" s="20"/>
      <c r="Y124" s="20" t="s">
        <v>168</v>
      </c>
      <c r="Z124" s="20" t="s">
        <v>1578</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1536</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1575</v>
      </c>
      <c r="I125" s="20" t="s">
        <v>234</v>
      </c>
      <c r="J125" s="20" t="s">
        <v>318</v>
      </c>
      <c r="K125" s="20" t="s">
        <v>1576</v>
      </c>
      <c r="L125" s="20" t="s">
        <v>1577</v>
      </c>
      <c r="M125" s="20" t="s">
        <v>1584</v>
      </c>
      <c r="N125" s="20">
        <v>98000000</v>
      </c>
      <c r="O125" s="33">
        <v>0.58622679981792303</v>
      </c>
      <c r="P125" s="20"/>
      <c r="Q125" s="20">
        <v>30100000000</v>
      </c>
      <c r="R125" s="33">
        <v>180.05537422979066</v>
      </c>
      <c r="S125" s="33" t="s">
        <v>1451</v>
      </c>
      <c r="T125" s="33">
        <v>930.74</v>
      </c>
      <c r="U125" s="33">
        <v>3.03</v>
      </c>
      <c r="V125" s="33" t="b">
        <v>1</v>
      </c>
      <c r="W125" s="33"/>
      <c r="X125" s="20"/>
      <c r="Y125" s="20" t="s">
        <v>168</v>
      </c>
      <c r="Z125" s="20" t="s">
        <v>1578</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1536</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1536</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1452</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1535</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1453</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1535</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1529</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1535</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1734</v>
      </c>
      <c r="E134" s="21" t="s">
        <v>256</v>
      </c>
      <c r="F134" s="22" t="s">
        <v>673</v>
      </c>
      <c r="G134" s="28" t="s">
        <v>674</v>
      </c>
      <c r="H134" s="20" t="s">
        <v>519</v>
      </c>
      <c r="I134" s="20" t="s">
        <v>165</v>
      </c>
      <c r="J134" s="20" t="s">
        <v>155</v>
      </c>
      <c r="K134" s="20" t="s">
        <v>1454</v>
      </c>
      <c r="L134" s="20" t="s">
        <v>1455</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1530</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1529</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1529</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1537</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1538</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1538</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1433</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1499</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1447</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1537</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1538</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1538</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1579</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1538</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1501</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1501</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1501</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1539</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1501</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1501</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1501</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1501</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1456</v>
      </c>
      <c r="T163" s="33">
        <v>0.16</v>
      </c>
      <c r="U163" s="33">
        <v>62</v>
      </c>
      <c r="V163" s="33" t="b">
        <v>0</v>
      </c>
      <c r="W163" s="33" t="s">
        <v>1457</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1630</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1630</v>
      </c>
      <c r="BH173" s="26" t="s">
        <v>118</v>
      </c>
      <c r="BI173" s="26" t="s">
        <v>118</v>
      </c>
      <c r="BJ173" s="26" t="s">
        <v>118</v>
      </c>
      <c r="BK173" s="26" t="s">
        <v>118</v>
      </c>
      <c r="BL173" s="26">
        <v>24.905242881858626</v>
      </c>
      <c r="BM173" s="20" t="s">
        <v>1629</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1540</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1458</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1456</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1456</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1540</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1540</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1683</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1456</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1456</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1456</v>
      </c>
      <c r="T211" s="33">
        <v>0.84</v>
      </c>
      <c r="U211" s="33">
        <v>159</v>
      </c>
      <c r="V211" s="33" t="b">
        <v>0</v>
      </c>
      <c r="W211" s="33" t="s">
        <v>1459</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1456</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1456</v>
      </c>
      <c r="T215" s="33">
        <v>0.84</v>
      </c>
      <c r="U215" s="33">
        <v>159</v>
      </c>
      <c r="V215" s="33" t="b">
        <v>0</v>
      </c>
      <c r="W215" s="33" t="s">
        <v>1459</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1676</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1541</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1541</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1542</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1460</v>
      </c>
      <c r="L220" s="20" t="s">
        <v>1461</v>
      </c>
      <c r="M220" s="20" t="s">
        <v>118</v>
      </c>
      <c r="N220" s="20" t="s">
        <v>118</v>
      </c>
      <c r="O220" s="33">
        <v>0</v>
      </c>
      <c r="P220" s="20"/>
      <c r="Q220" s="20" t="s">
        <v>118</v>
      </c>
      <c r="R220" s="33">
        <v>0</v>
      </c>
      <c r="S220" s="33" t="s">
        <v>1460</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1462</v>
      </c>
      <c r="L221" s="20" t="s">
        <v>1463</v>
      </c>
      <c r="M221" s="20" t="s">
        <v>118</v>
      </c>
      <c r="N221" s="20" t="s">
        <v>118</v>
      </c>
      <c r="O221" s="33">
        <v>0</v>
      </c>
      <c r="P221" s="20"/>
      <c r="Q221" s="20" t="s">
        <v>118</v>
      </c>
      <c r="R221" s="33">
        <v>0</v>
      </c>
      <c r="S221" s="33" t="s">
        <v>1462</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1543</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1543</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1544</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1544</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1545</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1546</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1501</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1501</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1546</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1547</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1547</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1548</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1075</v>
      </c>
      <c r="F238" s="22" t="s">
        <v>1079</v>
      </c>
      <c r="G238" s="28" t="s">
        <v>1080</v>
      </c>
      <c r="H238" s="20" t="s">
        <v>106</v>
      </c>
      <c r="I238" s="20" t="s">
        <v>118</v>
      </c>
      <c r="J238" s="20" t="s">
        <v>118</v>
      </c>
      <c r="K238" s="20" t="s">
        <v>1464</v>
      </c>
      <c r="L238" s="20" t="s">
        <v>1465</v>
      </c>
      <c r="M238" s="20" t="s">
        <v>118</v>
      </c>
      <c r="N238" s="24" t="s">
        <v>118</v>
      </c>
      <c r="O238" s="70">
        <v>535</v>
      </c>
      <c r="P238" s="24"/>
      <c r="Q238" s="24" t="s">
        <v>118</v>
      </c>
      <c r="R238" s="70">
        <v>0.01</v>
      </c>
      <c r="S238" s="33" t="s">
        <v>1464</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1549</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1539</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1550</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1537</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1551</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1552</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1547</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1156</v>
      </c>
      <c r="G271" s="28" t="s">
        <v>1679</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1533</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1164</v>
      </c>
      <c r="G272" s="28" t="s">
        <v>1680</v>
      </c>
      <c r="H272" s="20" t="s">
        <v>519</v>
      </c>
      <c r="I272" s="20" t="s">
        <v>1165</v>
      </c>
      <c r="J272" s="20" t="s">
        <v>1166</v>
      </c>
      <c r="K272" s="20" t="s">
        <v>1167</v>
      </c>
      <c r="L272" s="20" t="s">
        <v>1553</v>
      </c>
      <c r="M272" s="20" t="s">
        <v>1554</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1555</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1533</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1556</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1557</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1533</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1533</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1533</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1533</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1533</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1192</v>
      </c>
      <c r="G278" s="28" t="s">
        <v>1671</v>
      </c>
      <c r="H278" s="20" t="s">
        <v>519</v>
      </c>
      <c r="I278" s="20" t="s">
        <v>294</v>
      </c>
      <c r="J278" s="20" t="s">
        <v>155</v>
      </c>
      <c r="K278" s="20" t="s">
        <v>1158</v>
      </c>
      <c r="L278" s="20" t="s">
        <v>1159</v>
      </c>
      <c r="M278" s="20" t="s">
        <v>1558</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1533</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1194</v>
      </c>
      <c r="G279" s="28" t="s">
        <v>1672</v>
      </c>
      <c r="H279" s="20" t="s">
        <v>519</v>
      </c>
      <c r="I279" s="20" t="s">
        <v>294</v>
      </c>
      <c r="J279" s="20" t="s">
        <v>155</v>
      </c>
      <c r="K279" s="20" t="s">
        <v>1158</v>
      </c>
      <c r="L279" s="20" t="s">
        <v>1159</v>
      </c>
      <c r="M279" s="20" t="s">
        <v>1558</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1533</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1196</v>
      </c>
      <c r="G280" s="28" t="s">
        <v>1673</v>
      </c>
      <c r="H280" s="20" t="s">
        <v>519</v>
      </c>
      <c r="I280" s="20" t="s">
        <v>294</v>
      </c>
      <c r="J280" s="20" t="s">
        <v>155</v>
      </c>
      <c r="K280" s="20" t="s">
        <v>1158</v>
      </c>
      <c r="L280" s="20" t="s">
        <v>1159</v>
      </c>
      <c r="M280" s="20" t="s">
        <v>1558</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1533</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1198</v>
      </c>
      <c r="G281" s="28" t="s">
        <v>1674</v>
      </c>
      <c r="H281" s="20" t="s">
        <v>519</v>
      </c>
      <c r="I281" s="20" t="s">
        <v>294</v>
      </c>
      <c r="J281" s="20" t="s">
        <v>155</v>
      </c>
      <c r="K281" s="20" t="s">
        <v>1158</v>
      </c>
      <c r="L281" s="20" t="s">
        <v>1159</v>
      </c>
      <c r="M281" s="20" t="s">
        <v>1558</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1533</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1200</v>
      </c>
      <c r="G282" s="28" t="s">
        <v>1675</v>
      </c>
      <c r="H282" s="20" t="s">
        <v>519</v>
      </c>
      <c r="I282" s="20" t="s">
        <v>294</v>
      </c>
      <c r="J282" s="20" t="s">
        <v>155</v>
      </c>
      <c r="K282" s="20" t="s">
        <v>1158</v>
      </c>
      <c r="L282" s="20" t="s">
        <v>1159</v>
      </c>
      <c r="M282" s="20" t="s">
        <v>1558</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1533</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1499</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1501</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1501</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1533</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1533</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1533</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1528</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1528</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1528</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1656</v>
      </c>
      <c r="E295" s="21" t="s">
        <v>450</v>
      </c>
      <c r="F295" s="22" t="s">
        <v>1249</v>
      </c>
      <c r="G295" s="23" t="s">
        <v>1653</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1528</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1256</v>
      </c>
      <c r="G296" s="23" t="s">
        <v>1654</v>
      </c>
      <c r="H296" s="20" t="s">
        <v>739</v>
      </c>
      <c r="I296" s="20" t="s">
        <v>107</v>
      </c>
      <c r="J296" s="20" t="s">
        <v>901</v>
      </c>
      <c r="K296" s="20" t="s">
        <v>1242</v>
      </c>
      <c r="L296" s="20" t="s">
        <v>1655</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1528</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1528</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1528</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1266</v>
      </c>
      <c r="G299" s="23" t="s">
        <v>1267</v>
      </c>
      <c r="H299" s="20" t="s">
        <v>407</v>
      </c>
      <c r="I299" s="20" t="s">
        <v>144</v>
      </c>
      <c r="J299" s="20" t="s">
        <v>145</v>
      </c>
      <c r="K299" s="20" t="s">
        <v>259</v>
      </c>
      <c r="L299" s="20" t="s">
        <v>1600</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1536</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1272</v>
      </c>
      <c r="G300" s="23" t="s">
        <v>1273</v>
      </c>
      <c r="H300" s="20" t="s">
        <v>407</v>
      </c>
      <c r="I300" s="20" t="s">
        <v>144</v>
      </c>
      <c r="J300" s="20" t="s">
        <v>145</v>
      </c>
      <c r="K300" s="20" t="s">
        <v>259</v>
      </c>
      <c r="L300" s="20" t="s">
        <v>1601</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1536</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1549</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1501</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1298</v>
      </c>
      <c r="G309" s="28" t="s">
        <v>1299</v>
      </c>
      <c r="H309" s="20" t="s">
        <v>153</v>
      </c>
      <c r="I309" s="20" t="s">
        <v>1300</v>
      </c>
      <c r="J309" s="20" t="s">
        <v>155</v>
      </c>
      <c r="K309" s="20" t="s">
        <v>1602</v>
      </c>
      <c r="L309" s="20" t="s">
        <v>1603</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1604</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1501</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1501</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1542</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1542</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1541</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1549</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1549</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1549</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1549</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1549</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1342</v>
      </c>
      <c r="G323" s="28" t="s">
        <v>1343</v>
      </c>
      <c r="H323" s="20" t="s">
        <v>153</v>
      </c>
      <c r="I323" s="20" t="s">
        <v>154</v>
      </c>
      <c r="J323" s="20" t="s">
        <v>155</v>
      </c>
      <c r="K323" s="20" t="s">
        <v>1344</v>
      </c>
      <c r="L323" s="20" t="s">
        <v>1605</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1466</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1559</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1467</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1560</v>
      </c>
      <c r="G325" s="77" t="s">
        <v>1561</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1562</v>
      </c>
      <c r="G326" s="77" t="s">
        <v>1563</v>
      </c>
      <c r="H326" s="116" t="s">
        <v>336</v>
      </c>
      <c r="I326" s="116" t="s">
        <v>107</v>
      </c>
      <c r="J326" s="116" t="s">
        <v>1564</v>
      </c>
      <c r="K326" s="116" t="s">
        <v>1565</v>
      </c>
      <c r="L326" s="116" t="s">
        <v>1566</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1567</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1568</v>
      </c>
      <c r="BH326" s="120" t="s">
        <v>118</v>
      </c>
      <c r="BI326" s="120" t="s">
        <v>118</v>
      </c>
      <c r="BJ326" s="120" t="s">
        <v>118</v>
      </c>
      <c r="BK326" s="120" t="s">
        <v>118</v>
      </c>
      <c r="BL326" s="120">
        <v>2.7126000000000006</v>
      </c>
      <c r="BM326" s="116" t="s">
        <v>1569</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1641</v>
      </c>
      <c r="G327" s="20" t="s">
        <v>1643</v>
      </c>
      <c r="H327" s="111" t="s">
        <v>336</v>
      </c>
      <c r="I327" s="111" t="s">
        <v>154</v>
      </c>
      <c r="J327" s="111" t="s">
        <v>155</v>
      </c>
      <c r="K327" s="111" t="s">
        <v>337</v>
      </c>
      <c r="L327" s="24" t="s">
        <v>1639</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1637</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1638</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1642</v>
      </c>
      <c r="G328" s="20" t="s">
        <v>1649</v>
      </c>
      <c r="H328" s="111" t="s">
        <v>164</v>
      </c>
      <c r="I328" s="111" t="s">
        <v>342</v>
      </c>
      <c r="J328" s="111" t="s">
        <v>155</v>
      </c>
      <c r="K328" s="111" t="s">
        <v>337</v>
      </c>
      <c r="L328" s="24" t="s">
        <v>1640</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1647</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1648</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1508</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1661</v>
      </c>
      <c r="E329" s="123" t="s">
        <v>103</v>
      </c>
      <c r="F329" s="117" t="s">
        <v>1662</v>
      </c>
      <c r="G329" s="124" t="s">
        <v>1663</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1427</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1664</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1665</v>
      </c>
      <c r="G330" s="130" t="s">
        <v>1669</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1666</v>
      </c>
      <c r="G331" s="130" t="s">
        <v>1670</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1587</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1354</v>
      </c>
      <c r="C341" s="51" t="s">
        <v>1355</v>
      </c>
      <c r="D341" s="51" t="s">
        <v>1356</v>
      </c>
      <c r="E341" s="51" t="s">
        <v>1357</v>
      </c>
      <c r="F341" s="51" t="s">
        <v>1358</v>
      </c>
      <c r="G341" s="51" t="s">
        <v>1359</v>
      </c>
      <c r="H341" t="s">
        <v>1588</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126">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1570</v>
      </c>
      <c r="B362" t="s">
        <v>1571</v>
      </c>
      <c r="C362">
        <v>4</v>
      </c>
      <c r="G362">
        <v>96</v>
      </c>
      <c r="CP362" t="s">
        <v>1386</v>
      </c>
      <c r="CQ362">
        <v>1.018</v>
      </c>
    </row>
    <row r="363" spans="1:95">
      <c r="B363" t="s">
        <v>1572</v>
      </c>
      <c r="C363">
        <v>11</v>
      </c>
      <c r="G363">
        <v>129</v>
      </c>
    </row>
    <row r="364" spans="1:95">
      <c r="B364" t="s">
        <v>1573</v>
      </c>
      <c r="C364">
        <v>56</v>
      </c>
      <c r="G364">
        <v>55</v>
      </c>
      <c r="Z364" t="s">
        <v>1468</v>
      </c>
    </row>
    <row r="365" spans="1:95">
      <c r="B365" t="s">
        <v>1589</v>
      </c>
      <c r="C365">
        <v>25</v>
      </c>
    </row>
    <row r="366" spans="1:95">
      <c r="C366">
        <v>278</v>
      </c>
    </row>
  </sheetData>
  <autoFilter ref="A3:CS331">
    <filterColumn colId="4">
      <filters>
        <filter val="Malaria"/>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1494</v>
      </c>
      <c r="C1" s="20" t="s">
        <v>1495</v>
      </c>
    </row>
    <row r="2" spans="1:5">
      <c r="A2" s="20" t="s">
        <v>1482</v>
      </c>
      <c r="B2" s="26">
        <v>821.32</v>
      </c>
      <c r="C2" s="26">
        <f>B2/$C$15*1000000000</f>
        <v>221708517.16813016</v>
      </c>
      <c r="D2" s="66">
        <f>C2/$C$13</f>
        <v>0.36047945716530388</v>
      </c>
    </row>
    <row r="3" spans="1:5">
      <c r="A3" s="20" t="s">
        <v>1483</v>
      </c>
      <c r="B3" s="26">
        <v>517.54999999999995</v>
      </c>
      <c r="C3" s="26">
        <f t="shared" ref="C3:C11" si="0">B3/$C$15*1000000000</f>
        <v>139708326.91321987</v>
      </c>
      <c r="D3" s="66">
        <f t="shared" ref="D3:D11" si="1">C3/$C$13</f>
        <v>0.22715402407819485</v>
      </c>
    </row>
    <row r="4" spans="1:5">
      <c r="A4" s="20" t="s">
        <v>1484</v>
      </c>
      <c r="B4" s="26">
        <v>244.77</v>
      </c>
      <c r="C4" s="26">
        <f t="shared" si="0"/>
        <v>66073629.945993304</v>
      </c>
      <c r="D4" s="66">
        <f t="shared" si="1"/>
        <v>0.10743018157399239</v>
      </c>
    </row>
    <row r="5" spans="1:5">
      <c r="A5" s="20" t="s">
        <v>1485</v>
      </c>
      <c r="B5" s="26">
        <v>276.95999999999998</v>
      </c>
      <c r="C5" s="26">
        <f t="shared" si="0"/>
        <v>74763053.273858339</v>
      </c>
      <c r="D5" s="66">
        <f t="shared" si="1"/>
        <v>0.1215584552385216</v>
      </c>
      <c r="E5" s="65">
        <f>C2+C5</f>
        <v>296471570.44198847</v>
      </c>
    </row>
    <row r="6" spans="1:5">
      <c r="A6" s="20" t="s">
        <v>1486</v>
      </c>
      <c r="B6" s="26">
        <v>115.75</v>
      </c>
      <c r="C6" s="26">
        <f t="shared" si="0"/>
        <v>31245751.792493872</v>
      </c>
      <c r="D6" s="66">
        <f t="shared" si="1"/>
        <v>5.080297224819063E-2</v>
      </c>
    </row>
    <row r="7" spans="1:5">
      <c r="A7" s="20" t="s">
        <v>1487</v>
      </c>
      <c r="B7" s="26">
        <v>84.77</v>
      </c>
      <c r="C7" s="26">
        <f t="shared" si="0"/>
        <v>22882957.921811711</v>
      </c>
      <c r="D7" s="66">
        <f t="shared" si="1"/>
        <v>3.7205770690964313E-2</v>
      </c>
    </row>
    <row r="8" spans="1:5">
      <c r="A8" s="20" t="s">
        <v>1488</v>
      </c>
      <c r="B8" s="26">
        <v>79.31</v>
      </c>
      <c r="C8" s="26">
        <f t="shared" si="0"/>
        <v>21409076.238986515</v>
      </c>
      <c r="D8" s="66">
        <f t="shared" si="1"/>
        <v>3.4809362669580984E-2</v>
      </c>
    </row>
    <row r="9" spans="1:5">
      <c r="A9" s="20" t="s">
        <v>1489</v>
      </c>
      <c r="B9" s="26">
        <v>61.38</v>
      </c>
      <c r="C9" s="26">
        <f t="shared" si="0"/>
        <v>16569021.555276664</v>
      </c>
      <c r="D9" s="66">
        <f t="shared" si="1"/>
        <v>2.6939839625001648E-2</v>
      </c>
    </row>
    <row r="10" spans="1:5">
      <c r="A10" s="20" t="s">
        <v>1490</v>
      </c>
      <c r="B10" s="26">
        <v>60.63</v>
      </c>
      <c r="C10" s="26">
        <f t="shared" si="0"/>
        <v>16366565.280163312</v>
      </c>
      <c r="D10" s="66">
        <f t="shared" si="1"/>
        <v>2.6610662698987451E-2</v>
      </c>
    </row>
    <row r="11" spans="1:5">
      <c r="A11" s="20" t="s">
        <v>1491</v>
      </c>
      <c r="B11" s="26">
        <v>15.97</v>
      </c>
      <c r="C11" s="26">
        <f t="shared" si="0"/>
        <v>4310968.9514136249</v>
      </c>
      <c r="D11" s="66">
        <f t="shared" si="1"/>
        <v>7.0092740112622396E-3</v>
      </c>
    </row>
    <row r="13" spans="1:5">
      <c r="A13" t="s">
        <v>1394</v>
      </c>
      <c r="B13" s="26">
        <f>SUM(B2:B11)</f>
        <v>2278.41</v>
      </c>
      <c r="C13" s="26">
        <f>SUM(C2:C11)</f>
        <v>615037869.04134738</v>
      </c>
    </row>
    <row r="15" spans="1:5" ht="20.25">
      <c r="B15" t="s">
        <v>1492</v>
      </c>
      <c r="C15" s="64">
        <v>3704.5036</v>
      </c>
    </row>
    <row r="17" spans="1:1">
      <c r="A17" t="s">
        <v>1493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1607</v>
      </c>
      <c r="C1" s="153"/>
      <c r="D1" s="153"/>
      <c r="E1" s="153" t="s">
        <v>1608</v>
      </c>
      <c r="F1" s="153"/>
      <c r="G1" s="153"/>
      <c r="H1" s="93" t="s">
        <v>1609</v>
      </c>
    </row>
    <row r="2" spans="1:8" ht="75">
      <c r="A2" s="94"/>
      <c r="B2" s="93" t="s">
        <v>1610</v>
      </c>
      <c r="C2" s="93" t="s">
        <v>1611</v>
      </c>
      <c r="D2" s="93" t="s">
        <v>1612</v>
      </c>
      <c r="E2" s="95" t="s">
        <v>1613</v>
      </c>
      <c r="F2" s="95" t="s">
        <v>1614</v>
      </c>
      <c r="G2" s="95" t="s">
        <v>1615</v>
      </c>
      <c r="H2" s="95" t="s">
        <v>1616</v>
      </c>
    </row>
    <row r="3" spans="1:8">
      <c r="A3" s="96" t="s">
        <v>1617</v>
      </c>
      <c r="B3" s="96">
        <v>5831</v>
      </c>
      <c r="C3" s="97">
        <v>2250</v>
      </c>
      <c r="D3" s="98">
        <v>8081</v>
      </c>
      <c r="E3" s="99">
        <v>70560</v>
      </c>
      <c r="F3" s="99">
        <v>70560</v>
      </c>
      <c r="G3" s="99">
        <v>40560</v>
      </c>
      <c r="H3" s="100">
        <v>565065360</v>
      </c>
    </row>
    <row r="4" spans="1:8">
      <c r="A4" s="96" t="s">
        <v>1618</v>
      </c>
      <c r="B4" s="97">
        <v>7516</v>
      </c>
      <c r="C4" s="97">
        <v>19344</v>
      </c>
      <c r="D4" s="98">
        <v>26860</v>
      </c>
      <c r="E4" s="99">
        <v>53460</v>
      </c>
      <c r="F4" s="99">
        <v>53460</v>
      </c>
      <c r="G4" s="99">
        <v>30060</v>
      </c>
      <c r="H4" s="100">
        <v>1401534230.4000001</v>
      </c>
    </row>
    <row r="5" spans="1:8">
      <c r="A5" s="96" t="s">
        <v>1619</v>
      </c>
      <c r="B5" s="96">
        <v>348</v>
      </c>
      <c r="C5" s="97">
        <v>123</v>
      </c>
      <c r="D5" s="98">
        <v>471</v>
      </c>
      <c r="E5" s="99">
        <v>71940</v>
      </c>
      <c r="F5" s="99">
        <v>71940</v>
      </c>
      <c r="G5" s="99">
        <v>42240</v>
      </c>
      <c r="H5" s="100">
        <v>33606104.400000006</v>
      </c>
    </row>
    <row r="6" spans="1:8">
      <c r="A6" s="96" t="s">
        <v>1620</v>
      </c>
      <c r="B6" s="96">
        <v>3400</v>
      </c>
      <c r="C6" s="97">
        <v>1161</v>
      </c>
      <c r="D6" s="98">
        <v>4561</v>
      </c>
      <c r="E6" s="99">
        <v>75190</v>
      </c>
      <c r="F6" s="99">
        <v>75190</v>
      </c>
      <c r="G6" s="99">
        <v>44290</v>
      </c>
      <c r="H6" s="100">
        <v>340215097.59999996</v>
      </c>
    </row>
    <row r="7" spans="1:8">
      <c r="A7" s="96" t="s">
        <v>1621</v>
      </c>
      <c r="B7" s="98">
        <v>298</v>
      </c>
      <c r="C7" s="98">
        <v>117</v>
      </c>
      <c r="D7" s="98">
        <v>415</v>
      </c>
      <c r="E7" s="99">
        <v>75555</v>
      </c>
      <c r="F7" s="99">
        <v>75555</v>
      </c>
      <c r="G7" s="99">
        <v>44505</v>
      </c>
      <c r="H7" s="100">
        <v>31079228.400000002</v>
      </c>
    </row>
    <row r="8" spans="1:8">
      <c r="A8" s="96" t="s">
        <v>1622</v>
      </c>
      <c r="B8" s="98">
        <v>291</v>
      </c>
      <c r="C8" s="98">
        <v>156</v>
      </c>
      <c r="D8" s="98">
        <v>447</v>
      </c>
      <c r="E8" s="99">
        <v>75555</v>
      </c>
      <c r="F8" s="99">
        <v>75555</v>
      </c>
      <c r="G8" s="99">
        <v>44505</v>
      </c>
      <c r="H8" s="100">
        <v>33404956.200000003</v>
      </c>
    </row>
    <row r="9" spans="1:8">
      <c r="A9" s="96" t="s">
        <v>1623</v>
      </c>
      <c r="B9" s="98">
        <v>22</v>
      </c>
      <c r="C9" s="98">
        <v>24</v>
      </c>
      <c r="D9" s="98">
        <v>46</v>
      </c>
      <c r="E9" s="99">
        <v>75555</v>
      </c>
      <c r="F9" s="99">
        <v>75555</v>
      </c>
      <c r="G9" s="99">
        <v>44505</v>
      </c>
      <c r="H9" s="100">
        <v>3418894.8000000003</v>
      </c>
    </row>
    <row r="10" spans="1:8">
      <c r="A10" s="96" t="s">
        <v>1624</v>
      </c>
      <c r="B10" s="98">
        <v>171</v>
      </c>
      <c r="C10" s="98">
        <v>49</v>
      </c>
      <c r="D10" s="98">
        <v>220</v>
      </c>
      <c r="E10" s="99">
        <v>76380</v>
      </c>
      <c r="F10" s="99">
        <v>76380</v>
      </c>
      <c r="G10" s="99">
        <v>44880</v>
      </c>
      <c r="H10" s="100">
        <v>16686294</v>
      </c>
    </row>
    <row r="11" spans="1:8">
      <c r="A11" s="96" t="s">
        <v>1625</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1417</v>
      </c>
      <c r="B1" t="s">
        <v>1418</v>
      </c>
      <c r="C1" t="s">
        <v>1392</v>
      </c>
      <c r="D1" t="s">
        <v>1393</v>
      </c>
      <c r="E1" t="s">
        <v>1394</v>
      </c>
      <c r="F1" t="s">
        <v>1395</v>
      </c>
      <c r="G1" t="s">
        <v>1585</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1580</v>
      </c>
      <c r="C26" s="68">
        <f>SUM(E2:E4)</f>
        <v>6442</v>
      </c>
    </row>
    <row r="27" spans="1:7">
      <c r="B27" t="s">
        <v>1581</v>
      </c>
      <c r="C27" s="68">
        <f>SUM(E5:E6)</f>
        <v>18186</v>
      </c>
    </row>
    <row r="28" spans="1:7">
      <c r="B28" t="s">
        <v>1582</v>
      </c>
      <c r="C28" s="68">
        <f>SUM(E7:E9)</f>
        <v>319</v>
      </c>
    </row>
    <row r="29" spans="1:7">
      <c r="B29" t="s">
        <v>1583</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2022-11-25T17:20:07Z</dcterms:modified>
</cp:coreProperties>
</file>